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95"/>
  </bookViews>
  <sheets>
    <sheet name="Главная" sheetId="2" r:id="rId1"/>
    <sheet name="СВК Хомуты сантехнические" sheetId="4" r:id="rId2"/>
    <sheet name="СВК Наборы для радиаторов" sheetId="8" r:id="rId3"/>
    <sheet name="СВК ПНД Фитинги" sheetId="9" r:id="rId4"/>
    <sheet name="Дозаторы и дымоходы" sheetId="10" r:id="rId5"/>
    <sheet name="PP_R ProAqua" sheetId="11" r:id="rId6"/>
    <sheet name="PP_R TEBO" sheetId="12" r:id="rId7"/>
    <sheet name="Сварочное оборудование" sheetId="13" r:id="rId8"/>
    <sheet name="PEX ProAqua" sheetId="14" r:id="rId9"/>
    <sheet name="ALT Резьбовые фитинги" sheetId="15" r:id="rId10"/>
    <sheet name="Резьбовые фитинги ЭКО" sheetId="16" r:id="rId11"/>
    <sheet name="ALT Краны шаровые" sheetId="17" r:id="rId12"/>
    <sheet name="ITAP" sheetId="18" r:id="rId13"/>
    <sheet name="MVI" sheetId="19" r:id="rId14"/>
    <sheet name="Коллекторы" sheetId="20" r:id="rId15"/>
    <sheet name="Краны шаровые ЭКО" sheetId="21" r:id="rId16"/>
    <sheet name="Вн. канализация Flextron" sheetId="22" r:id="rId17"/>
    <sheet name="Вн. кан. ПОЛИТРОН" sheetId="23" r:id="rId18"/>
    <sheet name="Наружная канализация" sheetId="24" r:id="rId19"/>
    <sheet name="Гибкая подводка" sheetId="25" r:id="rId20"/>
    <sheet name="Герметики" sheetId="26" r:id="rId21"/>
    <sheet name="Радиаторы" sheetId="27" r:id="rId22"/>
    <sheet name="Теплоизоляция" sheetId="28" r:id="rId23"/>
    <sheet name="Сводный заказ" sheetId="31" r:id="rId24"/>
  </sheets>
  <definedNames>
    <definedName name="_xlnm._FilterDatabase" localSheetId="23" hidden="1">'Сводный заказ'!$A$6:$F$3736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9" i="12" l="1"/>
  <c r="G577" i="12"/>
  <c r="G576" i="12"/>
  <c r="G570" i="12"/>
  <c r="G571" i="12"/>
  <c r="G572" i="12"/>
  <c r="G573" i="12"/>
  <c r="G574" i="12"/>
  <c r="G569" i="12"/>
  <c r="G564" i="12"/>
  <c r="G565" i="12"/>
  <c r="G566" i="12"/>
  <c r="G567" i="12"/>
  <c r="G563" i="12"/>
  <c r="G551" i="12"/>
  <c r="G552" i="12"/>
  <c r="G553" i="12"/>
  <c r="G554" i="12"/>
  <c r="G555" i="12"/>
  <c r="G556" i="12"/>
  <c r="G557" i="12"/>
  <c r="G558" i="12"/>
  <c r="G559" i="12"/>
  <c r="G560" i="12"/>
  <c r="G561" i="12"/>
  <c r="G550" i="12"/>
  <c r="G541" i="12"/>
  <c r="G542" i="12"/>
  <c r="G543" i="12"/>
  <c r="G544" i="12"/>
  <c r="G545" i="12"/>
  <c r="G546" i="12"/>
  <c r="G547" i="12"/>
  <c r="G548" i="12"/>
  <c r="G540" i="12"/>
  <c r="G535" i="12"/>
  <c r="G536" i="12"/>
  <c r="G537" i="12"/>
  <c r="G538" i="12"/>
  <c r="G534" i="12"/>
  <c r="G531" i="12"/>
  <c r="G532" i="12"/>
  <c r="G530" i="12"/>
  <c r="G528" i="12"/>
  <c r="G527" i="12"/>
  <c r="G526" i="12"/>
  <c r="G507" i="12"/>
  <c r="G508" i="12"/>
  <c r="G509" i="12"/>
  <c r="G510" i="12"/>
  <c r="G511" i="12"/>
  <c r="G512" i="12"/>
  <c r="G513" i="12"/>
  <c r="G506" i="12"/>
  <c r="G502" i="12"/>
  <c r="G503" i="12"/>
  <c r="G504" i="12"/>
  <c r="G501" i="12"/>
  <c r="G493" i="12"/>
  <c r="G494" i="12"/>
  <c r="G492" i="12"/>
  <c r="G488" i="12"/>
  <c r="G489" i="12"/>
  <c r="G490" i="12"/>
  <c r="G487" i="12"/>
  <c r="G482" i="12"/>
  <c r="G483" i="12"/>
  <c r="G484" i="12"/>
  <c r="G485" i="12"/>
  <c r="G481" i="12"/>
  <c r="G478" i="12"/>
  <c r="G479" i="12"/>
  <c r="G477" i="12"/>
  <c r="G469" i="12"/>
  <c r="G470" i="12"/>
  <c r="G471" i="12"/>
  <c r="G472" i="12"/>
  <c r="G473" i="12"/>
  <c r="G474" i="12"/>
  <c r="G475" i="12"/>
  <c r="G468" i="12"/>
  <c r="G457" i="12"/>
  <c r="G458" i="12"/>
  <c r="G459" i="12"/>
  <c r="G460" i="12"/>
  <c r="G461" i="12"/>
  <c r="G462" i="12"/>
  <c r="G463" i="12"/>
  <c r="G456" i="12"/>
  <c r="G452" i="12"/>
  <c r="G453" i="12"/>
  <c r="G454" i="12"/>
  <c r="G451" i="12"/>
  <c r="G447" i="12"/>
  <c r="G448" i="12"/>
  <c r="G449" i="12"/>
  <c r="G446" i="12"/>
  <c r="G443" i="12"/>
  <c r="G444" i="12"/>
  <c r="G442" i="12"/>
  <c r="G438" i="12"/>
  <c r="G439" i="12"/>
  <c r="G440" i="12"/>
  <c r="G437" i="12"/>
  <c r="G434" i="12"/>
  <c r="G435" i="12"/>
  <c r="G433" i="12"/>
  <c r="G429" i="12"/>
  <c r="G430" i="12"/>
  <c r="G431" i="12"/>
  <c r="G428" i="12"/>
  <c r="G425" i="12"/>
  <c r="G426" i="12"/>
  <c r="G424" i="12"/>
  <c r="G418" i="12"/>
  <c r="G419" i="12"/>
  <c r="G420" i="12"/>
  <c r="G421" i="12"/>
  <c r="G422" i="12"/>
  <c r="G417" i="12"/>
  <c r="G415" i="12"/>
  <c r="G414" i="12"/>
  <c r="G410" i="12"/>
  <c r="G411" i="12"/>
  <c r="G412" i="12"/>
  <c r="G409" i="12"/>
  <c r="G402" i="12"/>
  <c r="G403" i="12"/>
  <c r="G404" i="12"/>
  <c r="G405" i="12"/>
  <c r="G406" i="12"/>
  <c r="G407" i="12"/>
  <c r="G401" i="12"/>
  <c r="G399" i="12"/>
  <c r="G393" i="12"/>
  <c r="G394" i="12"/>
  <c r="G395" i="12"/>
  <c r="G396" i="12"/>
  <c r="G397" i="12"/>
  <c r="G392" i="12"/>
  <c r="G386" i="12"/>
  <c r="G387" i="12"/>
  <c r="G388" i="12"/>
  <c r="G389" i="12"/>
  <c r="G390" i="12"/>
  <c r="G385" i="12"/>
  <c r="G379" i="12"/>
  <c r="G380" i="12"/>
  <c r="G381" i="12"/>
  <c r="G382" i="12"/>
  <c r="G383" i="12"/>
  <c r="G378" i="12"/>
  <c r="G376" i="12"/>
  <c r="G375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39" i="12"/>
  <c r="G337" i="12"/>
  <c r="G336" i="12"/>
  <c r="G333" i="12"/>
  <c r="G334" i="12"/>
  <c r="G332" i="12"/>
  <c r="G330" i="12"/>
  <c r="G329" i="12"/>
  <c r="G321" i="12"/>
  <c r="G322" i="12"/>
  <c r="G323" i="12"/>
  <c r="G324" i="12"/>
  <c r="G325" i="12"/>
  <c r="G326" i="12"/>
  <c r="G327" i="12"/>
  <c r="G320" i="12"/>
  <c r="G311" i="12"/>
  <c r="G312" i="12"/>
  <c r="G313" i="12"/>
  <c r="G314" i="12"/>
  <c r="G315" i="12"/>
  <c r="G310" i="12"/>
  <c r="G307" i="12"/>
  <c r="G308" i="12"/>
  <c r="G306" i="12"/>
  <c r="G304" i="12"/>
  <c r="G303" i="12"/>
  <c r="G301" i="12"/>
  <c r="G300" i="12"/>
  <c r="G292" i="12"/>
  <c r="G293" i="12"/>
  <c r="G294" i="12"/>
  <c r="G295" i="12"/>
  <c r="G296" i="12"/>
  <c r="G297" i="12"/>
  <c r="G298" i="12"/>
  <c r="G291" i="12"/>
  <c r="G283" i="12"/>
  <c r="G284" i="12"/>
  <c r="G285" i="12"/>
  <c r="G286" i="12"/>
  <c r="G287" i="12"/>
  <c r="G288" i="12"/>
  <c r="G289" i="12"/>
  <c r="G282" i="12"/>
  <c r="G277" i="12"/>
  <c r="G278" i="12"/>
  <c r="G279" i="12"/>
  <c r="G280" i="12"/>
  <c r="G276" i="12"/>
  <c r="G273" i="12"/>
  <c r="G274" i="12"/>
  <c r="G272" i="12"/>
  <c r="G264" i="12"/>
  <c r="G265" i="12"/>
  <c r="G266" i="12"/>
  <c r="G267" i="12"/>
  <c r="G268" i="12"/>
  <c r="G269" i="12"/>
  <c r="G270" i="12"/>
  <c r="G263" i="12"/>
  <c r="G252" i="12"/>
  <c r="G253" i="12"/>
  <c r="G254" i="12"/>
  <c r="G255" i="12"/>
  <c r="G256" i="12"/>
  <c r="G257" i="12"/>
  <c r="G258" i="12"/>
  <c r="G251" i="12"/>
  <c r="G246" i="12"/>
  <c r="G244" i="12"/>
  <c r="G239" i="12"/>
  <c r="G240" i="12"/>
  <c r="G241" i="12"/>
  <c r="G242" i="12"/>
  <c r="G238" i="12"/>
  <c r="G224" i="12"/>
  <c r="G225" i="12"/>
  <c r="G223" i="12"/>
  <c r="G220" i="12"/>
  <c r="G221" i="12"/>
  <c r="G219" i="12"/>
  <c r="G213" i="12"/>
  <c r="G214" i="12"/>
  <c r="G215" i="12"/>
  <c r="G216" i="12"/>
  <c r="G217" i="12"/>
  <c r="G212" i="12"/>
  <c r="G206" i="12"/>
  <c r="G207" i="12"/>
  <c r="G208" i="12"/>
  <c r="G209" i="12"/>
  <c r="G210" i="12"/>
  <c r="G205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191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77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61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45" i="12"/>
  <c r="G142" i="12"/>
  <c r="G143" i="12"/>
  <c r="G141" i="12"/>
  <c r="G137" i="12"/>
  <c r="G138" i="12"/>
  <c r="G139" i="12"/>
  <c r="G13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16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88" i="12"/>
  <c r="G77" i="12"/>
  <c r="G78" i="12"/>
  <c r="G79" i="12"/>
  <c r="G80" i="12"/>
  <c r="G81" i="12"/>
  <c r="G82" i="12"/>
  <c r="G83" i="12"/>
  <c r="G76" i="12"/>
  <c r="G1626" i="27" l="1"/>
  <c r="G1627" i="27"/>
  <c r="G1628" i="27"/>
  <c r="G1629" i="27"/>
  <c r="G1630" i="27"/>
  <c r="G1631" i="27"/>
  <c r="G1632" i="27"/>
  <c r="G1633" i="27"/>
  <c r="G1634" i="27"/>
  <c r="G1635" i="27"/>
  <c r="G1636" i="27"/>
  <c r="G1637" i="27"/>
  <c r="G1638" i="27"/>
  <c r="G1639" i="27"/>
  <c r="G1640" i="27"/>
  <c r="G1641" i="27"/>
  <c r="G1642" i="27"/>
  <c r="G1643" i="27"/>
  <c r="G1644" i="27"/>
  <c r="G1645" i="27"/>
  <c r="G1646" i="27"/>
  <c r="G1647" i="27"/>
  <c r="G1648" i="27"/>
  <c r="G1649" i="27"/>
  <c r="G1650" i="27"/>
  <c r="G1651" i="27"/>
  <c r="G1652" i="27"/>
  <c r="G1653" i="27"/>
  <c r="G1654" i="27"/>
  <c r="G1655" i="27"/>
  <c r="G1656" i="27"/>
  <c r="G1657" i="27"/>
  <c r="G1658" i="27"/>
  <c r="G1659" i="27"/>
  <c r="G1660" i="27"/>
  <c r="G1661" i="27"/>
  <c r="G1662" i="27"/>
  <c r="G1663" i="27"/>
  <c r="G1664" i="27"/>
  <c r="G1665" i="27"/>
  <c r="G1666" i="27"/>
  <c r="G1667" i="27"/>
  <c r="G1668" i="27"/>
  <c r="G1669" i="27"/>
  <c r="G1670" i="27"/>
  <c r="G1671" i="27"/>
  <c r="G1672" i="27"/>
  <c r="G1673" i="27"/>
  <c r="G1674" i="27"/>
  <c r="G1675" i="27"/>
  <c r="G1676" i="27"/>
  <c r="G1677" i="27"/>
  <c r="G1678" i="27"/>
  <c r="G1679" i="27"/>
  <c r="G1680" i="27"/>
  <c r="G1681" i="27"/>
  <c r="G1682" i="27"/>
  <c r="G1683" i="27"/>
  <c r="G1684" i="27"/>
  <c r="G1685" i="27"/>
  <c r="G1686" i="27"/>
  <c r="G1687" i="27"/>
  <c r="G1688" i="27"/>
  <c r="G1689" i="27"/>
  <c r="G1690" i="27"/>
  <c r="G1691" i="27"/>
  <c r="G1692" i="27"/>
  <c r="G1693" i="27"/>
  <c r="G1694" i="27"/>
  <c r="G1695" i="27"/>
  <c r="G1696" i="27"/>
  <c r="G1697" i="27"/>
  <c r="G1698" i="27"/>
  <c r="G1699" i="27"/>
  <c r="G1700" i="27"/>
  <c r="G1701" i="27"/>
  <c r="G1702" i="27"/>
  <c r="G1703" i="27"/>
  <c r="G1704" i="27"/>
  <c r="G1705" i="27"/>
  <c r="G1625" i="27"/>
  <c r="G1571" i="27"/>
  <c r="G1572" i="27"/>
  <c r="G1573" i="27"/>
  <c r="G1574" i="27"/>
  <c r="G1575" i="27"/>
  <c r="G1576" i="27"/>
  <c r="G1577" i="27"/>
  <c r="G1578" i="27"/>
  <c r="G1579" i="27"/>
  <c r="G1580" i="27"/>
  <c r="G1581" i="27"/>
  <c r="G1582" i="27"/>
  <c r="G1583" i="27"/>
  <c r="G1584" i="27"/>
  <c r="G1585" i="27"/>
  <c r="G1586" i="27"/>
  <c r="G1587" i="27"/>
  <c r="G1588" i="27"/>
  <c r="G1589" i="27"/>
  <c r="G1590" i="27"/>
  <c r="G1591" i="27"/>
  <c r="G1592" i="27"/>
  <c r="G1593" i="27"/>
  <c r="G1594" i="27"/>
  <c r="G1595" i="27"/>
  <c r="G1596" i="27"/>
  <c r="G1597" i="27"/>
  <c r="G1598" i="27"/>
  <c r="G1599" i="27"/>
  <c r="G1600" i="27"/>
  <c r="G1601" i="27"/>
  <c r="G1602" i="27"/>
  <c r="G1603" i="27"/>
  <c r="G1604" i="27"/>
  <c r="G1605" i="27"/>
  <c r="G1606" i="27"/>
  <c r="G1607" i="27"/>
  <c r="G1608" i="27"/>
  <c r="G1609" i="27"/>
  <c r="G1610" i="27"/>
  <c r="G1611" i="27"/>
  <c r="G1612" i="27"/>
  <c r="G1613" i="27"/>
  <c r="G1614" i="27"/>
  <c r="G1615" i="27"/>
  <c r="G1616" i="27"/>
  <c r="G1617" i="27"/>
  <c r="G1618" i="27"/>
  <c r="G1619" i="27"/>
  <c r="G1620" i="27"/>
  <c r="G1621" i="27"/>
  <c r="G1622" i="27"/>
  <c r="G1623" i="27"/>
  <c r="G1570" i="27"/>
  <c r="G1516" i="27"/>
  <c r="G1517" i="27"/>
  <c r="G1518" i="27"/>
  <c r="G1519" i="27"/>
  <c r="G1520" i="27"/>
  <c r="G1521" i="27"/>
  <c r="G1522" i="27"/>
  <c r="G1523" i="27"/>
  <c r="G1524" i="27"/>
  <c r="G1525" i="27"/>
  <c r="G1526" i="27"/>
  <c r="G1527" i="27"/>
  <c r="G1528" i="27"/>
  <c r="G1529" i="27"/>
  <c r="G1530" i="27"/>
  <c r="G1531" i="27"/>
  <c r="G1532" i="27"/>
  <c r="G1533" i="27"/>
  <c r="G1534" i="27"/>
  <c r="G1535" i="27"/>
  <c r="G1536" i="27"/>
  <c r="G1537" i="27"/>
  <c r="G1538" i="27"/>
  <c r="G1539" i="27"/>
  <c r="G1540" i="27"/>
  <c r="G1541" i="27"/>
  <c r="G1542" i="27"/>
  <c r="G1543" i="27"/>
  <c r="G1544" i="27"/>
  <c r="G1545" i="27"/>
  <c r="G1546" i="27"/>
  <c r="G1547" i="27"/>
  <c r="G1548" i="27"/>
  <c r="G1549" i="27"/>
  <c r="G1550" i="27"/>
  <c r="G1551" i="27"/>
  <c r="G1552" i="27"/>
  <c r="G1553" i="27"/>
  <c r="G1554" i="27"/>
  <c r="G1555" i="27"/>
  <c r="G1556" i="27"/>
  <c r="G1557" i="27"/>
  <c r="G1558" i="27"/>
  <c r="G1559" i="27"/>
  <c r="G1560" i="27"/>
  <c r="G1561" i="27"/>
  <c r="G1562" i="27"/>
  <c r="G1563" i="27"/>
  <c r="G1564" i="27"/>
  <c r="G1565" i="27"/>
  <c r="G1566" i="27"/>
  <c r="G1567" i="27"/>
  <c r="G1568" i="27"/>
  <c r="G1515" i="27"/>
  <c r="G1434" i="27"/>
  <c r="G1435" i="27"/>
  <c r="G1436" i="27"/>
  <c r="G1437" i="27"/>
  <c r="G1438" i="27"/>
  <c r="G1439" i="27"/>
  <c r="G1440" i="27"/>
  <c r="G1441" i="27"/>
  <c r="G1442" i="27"/>
  <c r="G1443" i="27"/>
  <c r="G1444" i="27"/>
  <c r="G1445" i="27"/>
  <c r="G1446" i="27"/>
  <c r="G1447" i="27"/>
  <c r="G1448" i="27"/>
  <c r="G1449" i="27"/>
  <c r="G1450" i="27"/>
  <c r="G1451" i="27"/>
  <c r="G1452" i="27"/>
  <c r="G1453" i="27"/>
  <c r="G1454" i="27"/>
  <c r="G1455" i="27"/>
  <c r="G1456" i="27"/>
  <c r="G1457" i="27"/>
  <c r="G1458" i="27"/>
  <c r="G1459" i="27"/>
  <c r="G1460" i="27"/>
  <c r="G1461" i="27"/>
  <c r="G1462" i="27"/>
  <c r="G1463" i="27"/>
  <c r="G1464" i="27"/>
  <c r="G1465" i="27"/>
  <c r="G1466" i="27"/>
  <c r="G1467" i="27"/>
  <c r="G1468" i="27"/>
  <c r="G1469" i="27"/>
  <c r="G1470" i="27"/>
  <c r="G1471" i="27"/>
  <c r="G1472" i="27"/>
  <c r="G1473" i="27"/>
  <c r="G1474" i="27"/>
  <c r="G1475" i="27"/>
  <c r="G1476" i="27"/>
  <c r="G1477" i="27"/>
  <c r="G1478" i="27"/>
  <c r="G1479" i="27"/>
  <c r="G1480" i="27"/>
  <c r="G1481" i="27"/>
  <c r="G1482" i="27"/>
  <c r="G1483" i="27"/>
  <c r="G1484" i="27"/>
  <c r="G1485" i="27"/>
  <c r="G1486" i="27"/>
  <c r="G1487" i="27"/>
  <c r="G1488" i="27"/>
  <c r="G1489" i="27"/>
  <c r="G1490" i="27"/>
  <c r="G1491" i="27"/>
  <c r="G1492" i="27"/>
  <c r="G1493" i="27"/>
  <c r="G1494" i="27"/>
  <c r="G1495" i="27"/>
  <c r="G1496" i="27"/>
  <c r="G1497" i="27"/>
  <c r="G1498" i="27"/>
  <c r="G1499" i="27"/>
  <c r="G1500" i="27"/>
  <c r="G1501" i="27"/>
  <c r="G1502" i="27"/>
  <c r="G1503" i="27"/>
  <c r="G1504" i="27"/>
  <c r="G1505" i="27"/>
  <c r="G1506" i="27"/>
  <c r="G1507" i="27"/>
  <c r="G1508" i="27"/>
  <c r="G1509" i="27"/>
  <c r="G1510" i="27"/>
  <c r="G1511" i="27"/>
  <c r="G1512" i="27"/>
  <c r="G1513" i="27"/>
  <c r="G1433" i="27"/>
  <c r="G1379" i="27"/>
  <c r="G1380" i="27"/>
  <c r="G1381" i="27"/>
  <c r="G1382" i="27"/>
  <c r="G1383" i="27"/>
  <c r="G1384" i="27"/>
  <c r="G1385" i="27"/>
  <c r="G1386" i="27"/>
  <c r="G1387" i="27"/>
  <c r="G1388" i="27"/>
  <c r="G1389" i="27"/>
  <c r="G1390" i="27"/>
  <c r="G1391" i="27"/>
  <c r="G1392" i="27"/>
  <c r="G1393" i="27"/>
  <c r="G1394" i="27"/>
  <c r="G1395" i="27"/>
  <c r="G1396" i="27"/>
  <c r="G1397" i="27"/>
  <c r="G1398" i="27"/>
  <c r="G1399" i="27"/>
  <c r="G1400" i="27"/>
  <c r="G1401" i="27"/>
  <c r="G1402" i="27"/>
  <c r="G1403" i="27"/>
  <c r="G1404" i="27"/>
  <c r="G1405" i="27"/>
  <c r="G1406" i="27"/>
  <c r="G1407" i="27"/>
  <c r="G1408" i="27"/>
  <c r="G1409" i="27"/>
  <c r="G1410" i="27"/>
  <c r="G1411" i="27"/>
  <c r="G1412" i="27"/>
  <c r="G1413" i="27"/>
  <c r="G1414" i="27"/>
  <c r="G1415" i="27"/>
  <c r="G1416" i="27"/>
  <c r="G1417" i="27"/>
  <c r="G1418" i="27"/>
  <c r="G1419" i="27"/>
  <c r="G1420" i="27"/>
  <c r="G1421" i="27"/>
  <c r="G1422" i="27"/>
  <c r="G1423" i="27"/>
  <c r="G1424" i="27"/>
  <c r="G1425" i="27"/>
  <c r="G1426" i="27"/>
  <c r="G1427" i="27"/>
  <c r="G1428" i="27"/>
  <c r="G1429" i="27"/>
  <c r="G1430" i="27"/>
  <c r="G1431" i="27"/>
  <c r="G1378" i="27"/>
  <c r="G1297" i="27"/>
  <c r="G1298" i="27"/>
  <c r="G1299" i="27"/>
  <c r="G1300" i="27"/>
  <c r="G1301" i="27"/>
  <c r="G1302" i="27"/>
  <c r="G1303" i="27"/>
  <c r="G1304" i="27"/>
  <c r="G1305" i="27"/>
  <c r="G1306" i="27"/>
  <c r="G1307" i="27"/>
  <c r="G1308" i="27"/>
  <c r="G1309" i="27"/>
  <c r="G1310" i="27"/>
  <c r="G1311" i="27"/>
  <c r="G1312" i="27"/>
  <c r="G1313" i="27"/>
  <c r="G1314" i="27"/>
  <c r="G1315" i="27"/>
  <c r="G1316" i="27"/>
  <c r="G1317" i="27"/>
  <c r="G1318" i="27"/>
  <c r="G1319" i="27"/>
  <c r="G1320" i="27"/>
  <c r="G1321" i="27"/>
  <c r="G1322" i="27"/>
  <c r="G1323" i="27"/>
  <c r="G1324" i="27"/>
  <c r="G1325" i="27"/>
  <c r="G1326" i="27"/>
  <c r="G1327" i="27"/>
  <c r="G1328" i="27"/>
  <c r="G1329" i="27"/>
  <c r="G1330" i="27"/>
  <c r="G1331" i="27"/>
  <c r="G1332" i="27"/>
  <c r="G1333" i="27"/>
  <c r="G1334" i="27"/>
  <c r="G1335" i="27"/>
  <c r="G1336" i="27"/>
  <c r="G1337" i="27"/>
  <c r="G1338" i="27"/>
  <c r="G1339" i="27"/>
  <c r="G1340" i="27"/>
  <c r="G1341" i="27"/>
  <c r="G1342" i="27"/>
  <c r="G1343" i="27"/>
  <c r="G1344" i="27"/>
  <c r="G1345" i="27"/>
  <c r="G1346" i="27"/>
  <c r="G1347" i="27"/>
  <c r="G1348" i="27"/>
  <c r="G1349" i="27"/>
  <c r="G1350" i="27"/>
  <c r="G1351" i="27"/>
  <c r="G1352" i="27"/>
  <c r="G1353" i="27"/>
  <c r="G1354" i="27"/>
  <c r="G1355" i="27"/>
  <c r="G1356" i="27"/>
  <c r="G1357" i="27"/>
  <c r="G1358" i="27"/>
  <c r="G1359" i="27"/>
  <c r="G1360" i="27"/>
  <c r="G1361" i="27"/>
  <c r="G1362" i="27"/>
  <c r="G1363" i="27"/>
  <c r="G1364" i="27"/>
  <c r="G1365" i="27"/>
  <c r="G1366" i="27"/>
  <c r="G1367" i="27"/>
  <c r="G1368" i="27"/>
  <c r="G1369" i="27"/>
  <c r="G1370" i="27"/>
  <c r="G1371" i="27"/>
  <c r="G1372" i="27"/>
  <c r="G1373" i="27"/>
  <c r="G1374" i="27"/>
  <c r="G1375" i="27"/>
  <c r="G1376" i="27"/>
  <c r="G1296" i="27"/>
  <c r="G1242" i="27"/>
  <c r="G1243" i="27"/>
  <c r="G1244" i="27"/>
  <c r="G1245" i="27"/>
  <c r="G1246" i="27"/>
  <c r="G1247" i="27"/>
  <c r="G1248" i="27"/>
  <c r="G1249" i="27"/>
  <c r="G1250" i="27"/>
  <c r="G1251" i="27"/>
  <c r="G1252" i="27"/>
  <c r="G1253" i="27"/>
  <c r="G1254" i="27"/>
  <c r="G1255" i="27"/>
  <c r="G1256" i="27"/>
  <c r="G1257" i="27"/>
  <c r="G1258" i="27"/>
  <c r="G1259" i="27"/>
  <c r="G1260" i="27"/>
  <c r="G1261" i="27"/>
  <c r="G1262" i="27"/>
  <c r="G1263" i="27"/>
  <c r="G1264" i="27"/>
  <c r="G1265" i="27"/>
  <c r="G1266" i="27"/>
  <c r="G1267" i="27"/>
  <c r="G1268" i="27"/>
  <c r="G1269" i="27"/>
  <c r="G1270" i="27"/>
  <c r="G1271" i="27"/>
  <c r="G1272" i="27"/>
  <c r="G1273" i="27"/>
  <c r="G1274" i="27"/>
  <c r="G1275" i="27"/>
  <c r="G1276" i="27"/>
  <c r="G1277" i="27"/>
  <c r="G1278" i="27"/>
  <c r="G1279" i="27"/>
  <c r="G1280" i="27"/>
  <c r="G1281" i="27"/>
  <c r="G1282" i="27"/>
  <c r="G1283" i="27"/>
  <c r="G1284" i="27"/>
  <c r="G1285" i="27"/>
  <c r="G1286" i="27"/>
  <c r="G1287" i="27"/>
  <c r="G1288" i="27"/>
  <c r="G1289" i="27"/>
  <c r="G1290" i="27"/>
  <c r="G1291" i="27"/>
  <c r="G1292" i="27"/>
  <c r="G1293" i="27"/>
  <c r="G1294" i="27"/>
  <c r="G1241" i="27"/>
  <c r="G1187" i="27"/>
  <c r="G1188" i="27"/>
  <c r="G1189" i="27"/>
  <c r="G1190" i="27"/>
  <c r="G1191" i="27"/>
  <c r="G1192" i="27"/>
  <c r="G1193" i="27"/>
  <c r="G1194" i="27"/>
  <c r="G1195" i="27"/>
  <c r="G1196" i="27"/>
  <c r="G1197" i="27"/>
  <c r="G1198" i="27"/>
  <c r="G1199" i="27"/>
  <c r="G1200" i="27"/>
  <c r="G1201" i="27"/>
  <c r="G1202" i="27"/>
  <c r="G1203" i="27"/>
  <c r="G1204" i="27"/>
  <c r="G1205" i="27"/>
  <c r="G1206" i="27"/>
  <c r="G1207" i="27"/>
  <c r="G1208" i="27"/>
  <c r="G1209" i="27"/>
  <c r="G1210" i="27"/>
  <c r="G1211" i="27"/>
  <c r="G1212" i="27"/>
  <c r="G1213" i="27"/>
  <c r="G1214" i="27"/>
  <c r="G1215" i="27"/>
  <c r="G1216" i="27"/>
  <c r="G1217" i="27"/>
  <c r="G1218" i="27"/>
  <c r="G1219" i="27"/>
  <c r="G1220" i="27"/>
  <c r="G1221" i="27"/>
  <c r="G1222" i="27"/>
  <c r="G1223" i="27"/>
  <c r="G1224" i="27"/>
  <c r="G1225" i="27"/>
  <c r="G1226" i="27"/>
  <c r="G1227" i="27"/>
  <c r="G1228" i="27"/>
  <c r="G1229" i="27"/>
  <c r="G1230" i="27"/>
  <c r="G1231" i="27"/>
  <c r="G1232" i="27"/>
  <c r="G1233" i="27"/>
  <c r="G1234" i="27"/>
  <c r="G1235" i="27"/>
  <c r="G1236" i="27"/>
  <c r="G1237" i="27"/>
  <c r="G1238" i="27"/>
  <c r="G1239" i="27"/>
  <c r="G1186" i="27"/>
  <c r="G1105" i="27"/>
  <c r="G1106" i="27"/>
  <c r="G1107" i="27"/>
  <c r="G1108" i="27"/>
  <c r="G1109" i="27"/>
  <c r="G1110" i="27"/>
  <c r="G1111" i="27"/>
  <c r="G1112" i="27"/>
  <c r="G1113" i="27"/>
  <c r="G1114" i="27"/>
  <c r="G1115" i="27"/>
  <c r="G1116" i="27"/>
  <c r="G1117" i="27"/>
  <c r="G1118" i="27"/>
  <c r="G1119" i="27"/>
  <c r="G1120" i="27"/>
  <c r="G1121" i="27"/>
  <c r="G1122" i="27"/>
  <c r="G1123" i="27"/>
  <c r="G1124" i="27"/>
  <c r="G1125" i="27"/>
  <c r="G1126" i="27"/>
  <c r="G1127" i="27"/>
  <c r="G1128" i="27"/>
  <c r="G1129" i="27"/>
  <c r="G1130" i="27"/>
  <c r="G1131" i="27"/>
  <c r="G1132" i="27"/>
  <c r="G1133" i="27"/>
  <c r="G1134" i="27"/>
  <c r="G1135" i="27"/>
  <c r="G1136" i="27"/>
  <c r="G1137" i="27"/>
  <c r="G1138" i="27"/>
  <c r="G1139" i="27"/>
  <c r="G1140" i="27"/>
  <c r="G1141" i="27"/>
  <c r="G1142" i="27"/>
  <c r="G1143" i="27"/>
  <c r="G1144" i="27"/>
  <c r="G1145" i="27"/>
  <c r="G1146" i="27"/>
  <c r="G1147" i="27"/>
  <c r="G1148" i="27"/>
  <c r="G1149" i="27"/>
  <c r="G1150" i="27"/>
  <c r="G1151" i="27"/>
  <c r="G1152" i="27"/>
  <c r="G1153" i="27"/>
  <c r="G1154" i="27"/>
  <c r="G1155" i="27"/>
  <c r="G1156" i="27"/>
  <c r="G1157" i="27"/>
  <c r="G1158" i="27"/>
  <c r="G1159" i="27"/>
  <c r="G1160" i="27"/>
  <c r="G1161" i="27"/>
  <c r="G1162" i="27"/>
  <c r="G1163" i="27"/>
  <c r="G1164" i="27"/>
  <c r="G1165" i="27"/>
  <c r="G1166" i="27"/>
  <c r="G1167" i="27"/>
  <c r="G1168" i="27"/>
  <c r="G1169" i="27"/>
  <c r="G1170" i="27"/>
  <c r="G1171" i="27"/>
  <c r="G1172" i="27"/>
  <c r="G1173" i="27"/>
  <c r="G1174" i="27"/>
  <c r="G1175" i="27"/>
  <c r="G1176" i="27"/>
  <c r="G1177" i="27"/>
  <c r="G1178" i="27"/>
  <c r="G1179" i="27"/>
  <c r="G1180" i="27"/>
  <c r="G1181" i="27"/>
  <c r="G1182" i="27"/>
  <c r="G1183" i="27"/>
  <c r="G1184" i="27"/>
  <c r="G1104" i="27"/>
  <c r="G1050" i="27"/>
  <c r="G1051" i="27"/>
  <c r="G1052" i="27"/>
  <c r="G1053" i="27"/>
  <c r="G1054" i="27"/>
  <c r="G1055" i="27"/>
  <c r="G1056" i="27"/>
  <c r="G1057" i="27"/>
  <c r="G1058" i="27"/>
  <c r="G1059" i="27"/>
  <c r="G1060" i="27"/>
  <c r="G1061" i="27"/>
  <c r="G1062" i="27"/>
  <c r="G1063" i="27"/>
  <c r="G1064" i="27"/>
  <c r="G1065" i="27"/>
  <c r="G1066" i="27"/>
  <c r="G1067" i="27"/>
  <c r="G1068" i="27"/>
  <c r="G1069" i="27"/>
  <c r="G1070" i="27"/>
  <c r="G1071" i="27"/>
  <c r="G1072" i="27"/>
  <c r="G1073" i="27"/>
  <c r="G1074" i="27"/>
  <c r="G1075" i="27"/>
  <c r="G1076" i="27"/>
  <c r="G1077" i="27"/>
  <c r="G1078" i="27"/>
  <c r="G1079" i="27"/>
  <c r="G1080" i="27"/>
  <c r="G1081" i="27"/>
  <c r="G1082" i="27"/>
  <c r="G1083" i="27"/>
  <c r="G1084" i="27"/>
  <c r="G1085" i="27"/>
  <c r="G1086" i="27"/>
  <c r="G1087" i="27"/>
  <c r="G1088" i="27"/>
  <c r="G1089" i="27"/>
  <c r="G1090" i="27"/>
  <c r="G1091" i="27"/>
  <c r="G1092" i="27"/>
  <c r="G1093" i="27"/>
  <c r="G1094" i="27"/>
  <c r="G1095" i="27"/>
  <c r="G1096" i="27"/>
  <c r="G1097" i="27"/>
  <c r="G1098" i="27"/>
  <c r="G1099" i="27"/>
  <c r="G1100" i="27"/>
  <c r="G1101" i="27"/>
  <c r="G1102" i="27"/>
  <c r="G1049" i="27"/>
  <c r="F31" i="4" l="1"/>
  <c r="H31" i="4" s="1"/>
  <c r="E59" i="31" l="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F203" i="9" l="1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02" i="9"/>
  <c r="D240" i="31" s="1"/>
  <c r="F240" i="31" s="1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172" i="9"/>
  <c r="D211" i="31" s="1"/>
  <c r="F211" i="31" s="1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57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17" i="9"/>
  <c r="F118" i="9"/>
  <c r="F119" i="9"/>
  <c r="F120" i="9"/>
  <c r="F121" i="9"/>
  <c r="F122" i="9"/>
  <c r="F123" i="9"/>
  <c r="F124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88" i="9"/>
  <c r="F89" i="9"/>
  <c r="F90" i="9"/>
  <c r="F91" i="9"/>
  <c r="F92" i="9"/>
  <c r="F93" i="9"/>
  <c r="F94" i="9"/>
  <c r="F95" i="9"/>
  <c r="F96" i="9"/>
  <c r="F97" i="9"/>
  <c r="F98" i="9"/>
  <c r="F78" i="9"/>
  <c r="F79" i="9"/>
  <c r="F80" i="9"/>
  <c r="F81" i="9"/>
  <c r="F82" i="9"/>
  <c r="F83" i="9"/>
  <c r="F84" i="9"/>
  <c r="F85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53" i="9"/>
  <c r="F54" i="9"/>
  <c r="F55" i="9"/>
  <c r="F56" i="9"/>
  <c r="F57" i="9"/>
  <c r="F58" i="9"/>
  <c r="F59" i="9"/>
  <c r="F60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9" i="9"/>
  <c r="F10" i="9"/>
  <c r="F11" i="9"/>
  <c r="F12" i="9"/>
  <c r="F13" i="9"/>
  <c r="F14" i="9"/>
  <c r="F15" i="9"/>
  <c r="D66" i="31" l="1"/>
  <c r="F66" i="31" s="1"/>
  <c r="H15" i="9"/>
  <c r="D64" i="31"/>
  <c r="F64" i="31" s="1"/>
  <c r="H13" i="9"/>
  <c r="D62" i="31"/>
  <c r="F62" i="31" s="1"/>
  <c r="H11" i="9"/>
  <c r="D60" i="31"/>
  <c r="F60" i="31" s="1"/>
  <c r="H9" i="9"/>
  <c r="D82" i="31"/>
  <c r="F82" i="31" s="1"/>
  <c r="H32" i="9"/>
  <c r="D80" i="31"/>
  <c r="F80" i="31" s="1"/>
  <c r="H30" i="9"/>
  <c r="D78" i="31"/>
  <c r="F78" i="31" s="1"/>
  <c r="H28" i="9"/>
  <c r="D76" i="31"/>
  <c r="F76" i="31" s="1"/>
  <c r="H26" i="9"/>
  <c r="D74" i="31"/>
  <c r="F74" i="31" s="1"/>
  <c r="H24" i="9"/>
  <c r="D72" i="31"/>
  <c r="F72" i="31" s="1"/>
  <c r="H22" i="9"/>
  <c r="D70" i="31"/>
  <c r="F70" i="31" s="1"/>
  <c r="H20" i="9"/>
  <c r="D68" i="31"/>
  <c r="F68" i="31" s="1"/>
  <c r="H18" i="9"/>
  <c r="D98" i="31"/>
  <c r="F98" i="31" s="1"/>
  <c r="H49" i="9"/>
  <c r="D96" i="31"/>
  <c r="F96" i="31" s="1"/>
  <c r="H47" i="9"/>
  <c r="D94" i="31"/>
  <c r="F94" i="31" s="1"/>
  <c r="H45" i="9"/>
  <c r="D92" i="31"/>
  <c r="F92" i="31" s="1"/>
  <c r="H43" i="9"/>
  <c r="D90" i="31"/>
  <c r="F90" i="31" s="1"/>
  <c r="H41" i="9"/>
  <c r="D88" i="31"/>
  <c r="F88" i="31" s="1"/>
  <c r="H39" i="9"/>
  <c r="D86" i="31"/>
  <c r="F86" i="31" s="1"/>
  <c r="H37" i="9"/>
  <c r="D108" i="31"/>
  <c r="F108" i="31" s="1"/>
  <c r="H60" i="9"/>
  <c r="D106" i="31"/>
  <c r="F106" i="31" s="1"/>
  <c r="H58" i="9"/>
  <c r="D104" i="31"/>
  <c r="F104" i="31" s="1"/>
  <c r="H56" i="9"/>
  <c r="D102" i="31"/>
  <c r="F102" i="31" s="1"/>
  <c r="H54" i="9"/>
  <c r="D122" i="31"/>
  <c r="F122" i="31" s="1"/>
  <c r="H75" i="9"/>
  <c r="D120" i="31"/>
  <c r="F120" i="31" s="1"/>
  <c r="H73" i="9"/>
  <c r="D118" i="31"/>
  <c r="F118" i="31" s="1"/>
  <c r="H71" i="9"/>
  <c r="D116" i="31"/>
  <c r="F116" i="31" s="1"/>
  <c r="H69" i="9"/>
  <c r="D114" i="31"/>
  <c r="F114" i="31" s="1"/>
  <c r="H67" i="9"/>
  <c r="D112" i="31"/>
  <c r="F112" i="31" s="1"/>
  <c r="H65" i="9"/>
  <c r="D110" i="31"/>
  <c r="F110" i="31" s="1"/>
  <c r="H63" i="9"/>
  <c r="D130" i="31"/>
  <c r="F130" i="31" s="1"/>
  <c r="H84" i="9"/>
  <c r="D128" i="31"/>
  <c r="F128" i="31" s="1"/>
  <c r="H82" i="9"/>
  <c r="D126" i="31"/>
  <c r="F126" i="31" s="1"/>
  <c r="H80" i="9"/>
  <c r="D124" i="31"/>
  <c r="F124" i="31" s="1"/>
  <c r="H78" i="9"/>
  <c r="D142" i="31"/>
  <c r="F142" i="31" s="1"/>
  <c r="H97" i="9"/>
  <c r="D140" i="31"/>
  <c r="F140" i="31" s="1"/>
  <c r="H95" i="9"/>
  <c r="D138" i="31"/>
  <c r="F138" i="31" s="1"/>
  <c r="H93" i="9"/>
  <c r="D136" i="31"/>
  <c r="F136" i="31" s="1"/>
  <c r="H91" i="9"/>
  <c r="D134" i="31"/>
  <c r="F134" i="31" s="1"/>
  <c r="H89" i="9"/>
  <c r="D157" i="31"/>
  <c r="F157" i="31" s="1"/>
  <c r="H113" i="9"/>
  <c r="D155" i="31"/>
  <c r="F155" i="31" s="1"/>
  <c r="H111" i="9"/>
  <c r="D153" i="31"/>
  <c r="F153" i="31" s="1"/>
  <c r="H109" i="9"/>
  <c r="D151" i="31"/>
  <c r="F151" i="31" s="1"/>
  <c r="H107" i="9"/>
  <c r="D149" i="31"/>
  <c r="F149" i="31" s="1"/>
  <c r="H105" i="9"/>
  <c r="D147" i="31"/>
  <c r="F147" i="31" s="1"/>
  <c r="H103" i="9"/>
  <c r="D145" i="31"/>
  <c r="F145" i="31" s="1"/>
  <c r="H101" i="9"/>
  <c r="D166" i="31"/>
  <c r="F166" i="31" s="1"/>
  <c r="H123" i="9"/>
  <c r="D164" i="31"/>
  <c r="F164" i="31" s="1"/>
  <c r="H121" i="9"/>
  <c r="D162" i="31"/>
  <c r="F162" i="31" s="1"/>
  <c r="H119" i="9"/>
  <c r="D160" i="31"/>
  <c r="F160" i="31" s="1"/>
  <c r="H117" i="9"/>
  <c r="D181" i="31"/>
  <c r="F181" i="31" s="1"/>
  <c r="H139" i="9"/>
  <c r="D179" i="31"/>
  <c r="F179" i="31" s="1"/>
  <c r="H137" i="9"/>
  <c r="D177" i="31"/>
  <c r="F177" i="31" s="1"/>
  <c r="H135" i="9"/>
  <c r="D175" i="31"/>
  <c r="F175" i="31" s="1"/>
  <c r="H133" i="9"/>
  <c r="D173" i="31"/>
  <c r="F173" i="31" s="1"/>
  <c r="H131" i="9"/>
  <c r="D171" i="31"/>
  <c r="F171" i="31" s="1"/>
  <c r="H129" i="9"/>
  <c r="D169" i="31"/>
  <c r="F169" i="31" s="1"/>
  <c r="H127" i="9"/>
  <c r="D195" i="31"/>
  <c r="F195" i="31" s="1"/>
  <c r="H154" i="9"/>
  <c r="D193" i="31"/>
  <c r="F193" i="31" s="1"/>
  <c r="H152" i="9"/>
  <c r="D191" i="31"/>
  <c r="F191" i="31" s="1"/>
  <c r="H150" i="9"/>
  <c r="D189" i="31"/>
  <c r="F189" i="31" s="1"/>
  <c r="H148" i="9"/>
  <c r="D187" i="31"/>
  <c r="F187" i="31" s="1"/>
  <c r="H146" i="9"/>
  <c r="D185" i="31"/>
  <c r="F185" i="31" s="1"/>
  <c r="H144" i="9"/>
  <c r="D197" i="31"/>
  <c r="F197" i="31" s="1"/>
  <c r="H157" i="9"/>
  <c r="D209" i="31"/>
  <c r="F209" i="31" s="1"/>
  <c r="H169" i="9"/>
  <c r="D207" i="31"/>
  <c r="F207" i="31" s="1"/>
  <c r="H167" i="9"/>
  <c r="D205" i="31"/>
  <c r="F205" i="31" s="1"/>
  <c r="H165" i="9"/>
  <c r="D203" i="31"/>
  <c r="F203" i="31" s="1"/>
  <c r="H163" i="9"/>
  <c r="D201" i="31"/>
  <c r="F201" i="31" s="1"/>
  <c r="H161" i="9"/>
  <c r="D199" i="31"/>
  <c r="F199" i="31" s="1"/>
  <c r="H159" i="9"/>
  <c r="D238" i="31"/>
  <c r="F238" i="31" s="1"/>
  <c r="H199" i="9"/>
  <c r="D236" i="31"/>
  <c r="F236" i="31" s="1"/>
  <c r="H197" i="9"/>
  <c r="D234" i="31"/>
  <c r="F234" i="31" s="1"/>
  <c r="H195" i="9"/>
  <c r="D232" i="31"/>
  <c r="F232" i="31" s="1"/>
  <c r="H193" i="9"/>
  <c r="D230" i="31"/>
  <c r="F230" i="31" s="1"/>
  <c r="H191" i="9"/>
  <c r="D228" i="31"/>
  <c r="F228" i="31" s="1"/>
  <c r="H189" i="9"/>
  <c r="D226" i="31"/>
  <c r="F226" i="31" s="1"/>
  <c r="H187" i="9"/>
  <c r="D224" i="31"/>
  <c r="F224" i="31" s="1"/>
  <c r="H185" i="9"/>
  <c r="D222" i="31"/>
  <c r="F222" i="31" s="1"/>
  <c r="H183" i="9"/>
  <c r="D220" i="31"/>
  <c r="F220" i="31" s="1"/>
  <c r="H181" i="9"/>
  <c r="D218" i="31"/>
  <c r="F218" i="31" s="1"/>
  <c r="H179" i="9"/>
  <c r="D216" i="31"/>
  <c r="F216" i="31" s="1"/>
  <c r="H177" i="9"/>
  <c r="D214" i="31"/>
  <c r="F214" i="31" s="1"/>
  <c r="H175" i="9"/>
  <c r="D212" i="31"/>
  <c r="F212" i="31" s="1"/>
  <c r="H173" i="9"/>
  <c r="D256" i="31"/>
  <c r="F256" i="31" s="1"/>
  <c r="H218" i="9"/>
  <c r="D254" i="31"/>
  <c r="F254" i="31" s="1"/>
  <c r="H216" i="9"/>
  <c r="D252" i="31"/>
  <c r="F252" i="31" s="1"/>
  <c r="H214" i="9"/>
  <c r="D250" i="31"/>
  <c r="F250" i="31" s="1"/>
  <c r="H212" i="9"/>
  <c r="D248" i="31"/>
  <c r="F248" i="31" s="1"/>
  <c r="H210" i="9"/>
  <c r="D246" i="31"/>
  <c r="F246" i="31" s="1"/>
  <c r="H208" i="9"/>
  <c r="D244" i="31"/>
  <c r="F244" i="31" s="1"/>
  <c r="H206" i="9"/>
  <c r="D242" i="31"/>
  <c r="F242" i="31" s="1"/>
  <c r="H204" i="9"/>
  <c r="D65" i="31"/>
  <c r="F65" i="31" s="1"/>
  <c r="H14" i="9"/>
  <c r="D63" i="31"/>
  <c r="F63" i="31" s="1"/>
  <c r="H12" i="9"/>
  <c r="D61" i="31"/>
  <c r="F61" i="31" s="1"/>
  <c r="H10" i="9"/>
  <c r="D83" i="31"/>
  <c r="F83" i="31" s="1"/>
  <c r="H33" i="9"/>
  <c r="D81" i="31"/>
  <c r="F81" i="31" s="1"/>
  <c r="H31" i="9"/>
  <c r="D79" i="31"/>
  <c r="F79" i="31" s="1"/>
  <c r="H29" i="9"/>
  <c r="D77" i="31"/>
  <c r="F77" i="31" s="1"/>
  <c r="H27" i="9"/>
  <c r="D75" i="31"/>
  <c r="F75" i="31" s="1"/>
  <c r="H25" i="9"/>
  <c r="D73" i="31"/>
  <c r="F73" i="31" s="1"/>
  <c r="H23" i="9"/>
  <c r="D71" i="31"/>
  <c r="F71" i="31" s="1"/>
  <c r="H21" i="9"/>
  <c r="D69" i="31"/>
  <c r="F69" i="31" s="1"/>
  <c r="H19" i="9"/>
  <c r="D99" i="31"/>
  <c r="F99" i="31" s="1"/>
  <c r="H50" i="9"/>
  <c r="D97" i="31"/>
  <c r="F97" i="31" s="1"/>
  <c r="H48" i="9"/>
  <c r="D95" i="31"/>
  <c r="F95" i="31" s="1"/>
  <c r="H46" i="9"/>
  <c r="D93" i="31"/>
  <c r="F93" i="31" s="1"/>
  <c r="H44" i="9"/>
  <c r="D91" i="31"/>
  <c r="F91" i="31" s="1"/>
  <c r="H42" i="9"/>
  <c r="D89" i="31"/>
  <c r="F89" i="31" s="1"/>
  <c r="H40" i="9"/>
  <c r="D87" i="31"/>
  <c r="F87" i="31" s="1"/>
  <c r="H38" i="9"/>
  <c r="D85" i="31"/>
  <c r="F85" i="31" s="1"/>
  <c r="H36" i="9"/>
  <c r="D107" i="31"/>
  <c r="F107" i="31" s="1"/>
  <c r="H59" i="9"/>
  <c r="D105" i="31"/>
  <c r="F105" i="31" s="1"/>
  <c r="H57" i="9"/>
  <c r="D103" i="31"/>
  <c r="F103" i="31" s="1"/>
  <c r="H55" i="9"/>
  <c r="D101" i="31"/>
  <c r="F101" i="31" s="1"/>
  <c r="H53" i="9"/>
  <c r="D121" i="31"/>
  <c r="F121" i="31" s="1"/>
  <c r="H74" i="9"/>
  <c r="D119" i="31"/>
  <c r="F119" i="31" s="1"/>
  <c r="H72" i="9"/>
  <c r="D117" i="31"/>
  <c r="F117" i="31" s="1"/>
  <c r="H70" i="9"/>
  <c r="D115" i="31"/>
  <c r="F115" i="31" s="1"/>
  <c r="H68" i="9"/>
  <c r="D113" i="31"/>
  <c r="F113" i="31" s="1"/>
  <c r="H66" i="9"/>
  <c r="D111" i="31"/>
  <c r="F111" i="31" s="1"/>
  <c r="H64" i="9"/>
  <c r="D131" i="31"/>
  <c r="F131" i="31" s="1"/>
  <c r="H85" i="9"/>
  <c r="D129" i="31"/>
  <c r="F129" i="31" s="1"/>
  <c r="H83" i="9"/>
  <c r="D127" i="31"/>
  <c r="F127" i="31" s="1"/>
  <c r="H81" i="9"/>
  <c r="D125" i="31"/>
  <c r="F125" i="31" s="1"/>
  <c r="H79" i="9"/>
  <c r="D143" i="31"/>
  <c r="F143" i="31" s="1"/>
  <c r="H98" i="9"/>
  <c r="D141" i="31"/>
  <c r="F141" i="31" s="1"/>
  <c r="H96" i="9"/>
  <c r="D139" i="31"/>
  <c r="F139" i="31" s="1"/>
  <c r="H94" i="9"/>
  <c r="D137" i="31"/>
  <c r="F137" i="31" s="1"/>
  <c r="H92" i="9"/>
  <c r="D135" i="31"/>
  <c r="F135" i="31" s="1"/>
  <c r="H90" i="9"/>
  <c r="D133" i="31"/>
  <c r="F133" i="31" s="1"/>
  <c r="H88" i="9"/>
  <c r="D156" i="31"/>
  <c r="F156" i="31" s="1"/>
  <c r="H112" i="9"/>
  <c r="D154" i="31"/>
  <c r="F154" i="31" s="1"/>
  <c r="H110" i="9"/>
  <c r="D152" i="31"/>
  <c r="F152" i="31" s="1"/>
  <c r="H108" i="9"/>
  <c r="D150" i="31"/>
  <c r="F150" i="31" s="1"/>
  <c r="H106" i="9"/>
  <c r="D148" i="31"/>
  <c r="F148" i="31" s="1"/>
  <c r="H104" i="9"/>
  <c r="D146" i="31"/>
  <c r="F146" i="31" s="1"/>
  <c r="H102" i="9"/>
  <c r="H124" i="9"/>
  <c r="D167" i="31"/>
  <c r="F167" i="31" s="1"/>
  <c r="H122" i="9"/>
  <c r="D165" i="31"/>
  <c r="F165" i="31" s="1"/>
  <c r="H120" i="9"/>
  <c r="D163" i="31"/>
  <c r="F163" i="31" s="1"/>
  <c r="H118" i="9"/>
  <c r="D161" i="31"/>
  <c r="F161" i="31" s="1"/>
  <c r="D182" i="31"/>
  <c r="F182" i="31" s="1"/>
  <c r="H140" i="9"/>
  <c r="D180" i="31"/>
  <c r="F180" i="31" s="1"/>
  <c r="H138" i="9"/>
  <c r="D178" i="31"/>
  <c r="F178" i="31" s="1"/>
  <c r="H136" i="9"/>
  <c r="D176" i="31"/>
  <c r="F176" i="31" s="1"/>
  <c r="H134" i="9"/>
  <c r="D174" i="31"/>
  <c r="F174" i="31" s="1"/>
  <c r="H132" i="9"/>
  <c r="D172" i="31"/>
  <c r="F172" i="31" s="1"/>
  <c r="H130" i="9"/>
  <c r="D170" i="31"/>
  <c r="F170" i="31" s="1"/>
  <c r="H128" i="9"/>
  <c r="D196" i="31"/>
  <c r="F196" i="31" s="1"/>
  <c r="H155" i="9"/>
  <c r="D194" i="31"/>
  <c r="F194" i="31" s="1"/>
  <c r="H153" i="9"/>
  <c r="D192" i="31"/>
  <c r="F192" i="31" s="1"/>
  <c r="H151" i="9"/>
  <c r="D190" i="31"/>
  <c r="F190" i="31" s="1"/>
  <c r="H149" i="9"/>
  <c r="D188" i="31"/>
  <c r="F188" i="31" s="1"/>
  <c r="H147" i="9"/>
  <c r="D186" i="31"/>
  <c r="F186" i="31" s="1"/>
  <c r="H145" i="9"/>
  <c r="D184" i="31"/>
  <c r="F184" i="31" s="1"/>
  <c r="H143" i="9"/>
  <c r="D210" i="31"/>
  <c r="F210" i="31" s="1"/>
  <c r="H170" i="9"/>
  <c r="D208" i="31"/>
  <c r="F208" i="31" s="1"/>
  <c r="H168" i="9"/>
  <c r="D206" i="31"/>
  <c r="F206" i="31" s="1"/>
  <c r="H166" i="9"/>
  <c r="D204" i="31"/>
  <c r="F204" i="31" s="1"/>
  <c r="H164" i="9"/>
  <c r="D202" i="31"/>
  <c r="F202" i="31" s="1"/>
  <c r="H162" i="9"/>
  <c r="D200" i="31"/>
  <c r="F200" i="31" s="1"/>
  <c r="H160" i="9"/>
  <c r="D198" i="31"/>
  <c r="F198" i="31" s="1"/>
  <c r="H158" i="9"/>
  <c r="H200" i="9"/>
  <c r="D239" i="31"/>
  <c r="F239" i="31" s="1"/>
  <c r="D237" i="31"/>
  <c r="F237" i="31" s="1"/>
  <c r="H198" i="9"/>
  <c r="H196" i="9"/>
  <c r="D235" i="31"/>
  <c r="F235" i="31" s="1"/>
  <c r="D233" i="31"/>
  <c r="F233" i="31" s="1"/>
  <c r="H194" i="9"/>
  <c r="H192" i="9"/>
  <c r="D231" i="31"/>
  <c r="F231" i="31" s="1"/>
  <c r="D229" i="31"/>
  <c r="F229" i="31" s="1"/>
  <c r="H190" i="9"/>
  <c r="H188" i="9"/>
  <c r="D227" i="31"/>
  <c r="F227" i="31" s="1"/>
  <c r="D225" i="31"/>
  <c r="F225" i="31" s="1"/>
  <c r="H186" i="9"/>
  <c r="H184" i="9"/>
  <c r="D223" i="31"/>
  <c r="F223" i="31" s="1"/>
  <c r="D221" i="31"/>
  <c r="F221" i="31" s="1"/>
  <c r="H182" i="9"/>
  <c r="H180" i="9"/>
  <c r="D219" i="31"/>
  <c r="F219" i="31" s="1"/>
  <c r="D217" i="31"/>
  <c r="F217" i="31" s="1"/>
  <c r="H178" i="9"/>
  <c r="H176" i="9"/>
  <c r="D215" i="31"/>
  <c r="F215" i="31" s="1"/>
  <c r="D213" i="31"/>
  <c r="F213" i="31" s="1"/>
  <c r="H174" i="9"/>
  <c r="H217" i="9"/>
  <c r="D255" i="31"/>
  <c r="F255" i="31" s="1"/>
  <c r="H215" i="9"/>
  <c r="D253" i="31"/>
  <c r="F253" i="31" s="1"/>
  <c r="H213" i="9"/>
  <c r="D251" i="31"/>
  <c r="F251" i="31" s="1"/>
  <c r="H211" i="9"/>
  <c r="D249" i="31"/>
  <c r="F249" i="31" s="1"/>
  <c r="H209" i="9"/>
  <c r="D247" i="31"/>
  <c r="F247" i="31" s="1"/>
  <c r="H207" i="9"/>
  <c r="D245" i="31"/>
  <c r="F245" i="31" s="1"/>
  <c r="H205" i="9"/>
  <c r="D243" i="31"/>
  <c r="F243" i="31" s="1"/>
  <c r="H203" i="9"/>
  <c r="D241" i="31"/>
  <c r="F241" i="31" s="1"/>
  <c r="F43" i="23"/>
  <c r="F40" i="23"/>
  <c r="E1956" i="31"/>
  <c r="E1957" i="31"/>
  <c r="E1958" i="31"/>
  <c r="E1959" i="31"/>
  <c r="E1960" i="31"/>
  <c r="E1961" i="31"/>
  <c r="E1962" i="31"/>
  <c r="E1963" i="31"/>
  <c r="E1964" i="31"/>
  <c r="E1965" i="31"/>
  <c r="E1966" i="31"/>
  <c r="E1967" i="31"/>
  <c r="G135" i="19"/>
  <c r="I135" i="19" s="1"/>
  <c r="G132" i="19"/>
  <c r="I132" i="19" s="1"/>
  <c r="G129" i="19"/>
  <c r="I129" i="19" s="1"/>
  <c r="G122" i="19"/>
  <c r="D1957" i="31" s="1"/>
  <c r="G123" i="19"/>
  <c r="D1958" i="31" s="1"/>
  <c r="G124" i="19"/>
  <c r="D1959" i="31" s="1"/>
  <c r="G125" i="19"/>
  <c r="D1960" i="31" s="1"/>
  <c r="G126" i="19"/>
  <c r="D1961" i="31" s="1"/>
  <c r="G134" i="19"/>
  <c r="D1966" i="31" s="1"/>
  <c r="G131" i="19"/>
  <c r="D1964" i="31" s="1"/>
  <c r="G128" i="19"/>
  <c r="D1962" i="31" s="1"/>
  <c r="G121" i="19"/>
  <c r="D1956" i="31" s="1"/>
  <c r="I131" i="19" l="1"/>
  <c r="I128" i="19"/>
  <c r="I134" i="19"/>
  <c r="D1967" i="31"/>
  <c r="F1967" i="31" s="1"/>
  <c r="D1965" i="31"/>
  <c r="D1963" i="31"/>
  <c r="F1959" i="31"/>
  <c r="F1962" i="31"/>
  <c r="F1965" i="31"/>
  <c r="F1963" i="31"/>
  <c r="F1964" i="31"/>
  <c r="F1957" i="31"/>
  <c r="F1960" i="31"/>
  <c r="F1958" i="31"/>
  <c r="F1961" i="31"/>
  <c r="F1966" i="31"/>
  <c r="F1956" i="31"/>
  <c r="E2104" i="31"/>
  <c r="E2105" i="31"/>
  <c r="E2106" i="31"/>
  <c r="G92" i="21"/>
  <c r="D2105" i="31" s="1"/>
  <c r="G93" i="21"/>
  <c r="D2106" i="31" s="1"/>
  <c r="G91" i="21"/>
  <c r="I91" i="21" s="1"/>
  <c r="I93" i="21" l="1"/>
  <c r="D2104" i="31"/>
  <c r="I92" i="21"/>
  <c r="F2104" i="31"/>
  <c r="F2106" i="31"/>
  <c r="F2105" i="31"/>
  <c r="E257" i="31"/>
  <c r="F10" i="10"/>
  <c r="D257" i="31" s="1"/>
  <c r="E55" i="31" l="1"/>
  <c r="E56" i="31"/>
  <c r="E57" i="31"/>
  <c r="E58" i="31"/>
  <c r="E47" i="31"/>
  <c r="E48" i="31"/>
  <c r="F30" i="8"/>
  <c r="H30" i="8" s="1"/>
  <c r="F29" i="8"/>
  <c r="D57" i="31" s="1"/>
  <c r="H29" i="8"/>
  <c r="F28" i="8"/>
  <c r="H28" i="8" s="1"/>
  <c r="F27" i="8"/>
  <c r="H27" i="8" s="1"/>
  <c r="F20" i="8"/>
  <c r="H20" i="8" s="1"/>
  <c r="F19" i="8"/>
  <c r="H19" i="8" s="1"/>
  <c r="F57" i="31" l="1"/>
  <c r="D47" i="31"/>
  <c r="F47" i="31" s="1"/>
  <c r="D55" i="31"/>
  <c r="F55" i="31" s="1"/>
  <c r="D48" i="31"/>
  <c r="F48" i="31" s="1"/>
  <c r="D58" i="31"/>
  <c r="F58" i="31" s="1"/>
  <c r="D56" i="31"/>
  <c r="F56" i="31" s="1"/>
  <c r="E2028" i="31"/>
  <c r="E2029" i="31"/>
  <c r="E2030" i="31"/>
  <c r="E2031" i="31"/>
  <c r="E2032" i="31"/>
  <c r="E2033" i="31"/>
  <c r="D2030" i="31"/>
  <c r="G80" i="20"/>
  <c r="I80" i="20" s="1"/>
  <c r="G81" i="20"/>
  <c r="I81" i="20" s="1"/>
  <c r="G82" i="20"/>
  <c r="I82" i="20" s="1"/>
  <c r="G83" i="20"/>
  <c r="I83" i="20" s="1"/>
  <c r="G84" i="20"/>
  <c r="I84" i="20" s="1"/>
  <c r="G79" i="20"/>
  <c r="I79" i="20" s="1"/>
  <c r="E1157" i="31"/>
  <c r="E1158" i="31"/>
  <c r="E1159" i="31"/>
  <c r="E1160" i="31"/>
  <c r="E52" i="31"/>
  <c r="E53" i="31"/>
  <c r="E54" i="31"/>
  <c r="F26" i="8"/>
  <c r="H26" i="8" s="1"/>
  <c r="F25" i="8"/>
  <c r="H25" i="8" s="1"/>
  <c r="F24" i="8"/>
  <c r="H24" i="8" s="1"/>
  <c r="D2031" i="31" l="1"/>
  <c r="D2029" i="31"/>
  <c r="D2028" i="31"/>
  <c r="F2028" i="31" s="1"/>
  <c r="D2033" i="31"/>
  <c r="F2033" i="31" s="1"/>
  <c r="D2032" i="31"/>
  <c r="F2032" i="31" s="1"/>
  <c r="F2031" i="31"/>
  <c r="F2030" i="31"/>
  <c r="F2029" i="31"/>
  <c r="D52" i="31"/>
  <c r="F52" i="31" s="1"/>
  <c r="D54" i="31"/>
  <c r="F54" i="31" s="1"/>
  <c r="D53" i="31"/>
  <c r="F53" i="31" s="1"/>
  <c r="F10" i="13"/>
  <c r="D1157" i="31" s="1"/>
  <c r="F1157" i="31" s="1"/>
  <c r="F11" i="13"/>
  <c r="F12" i="13"/>
  <c r="D1158" i="31" s="1"/>
  <c r="F1158" i="31" s="1"/>
  <c r="F13" i="13"/>
  <c r="F14" i="13"/>
  <c r="D1159" i="31" s="1"/>
  <c r="F1159" i="31" s="1"/>
  <c r="F15" i="13"/>
  <c r="F16" i="13"/>
  <c r="F17" i="13"/>
  <c r="D1160" i="31" s="1"/>
  <c r="F1160" i="31" s="1"/>
  <c r="H9" i="12" l="1"/>
  <c r="H10" i="12"/>
  <c r="H11" i="12"/>
  <c r="H12" i="12"/>
  <c r="H13" i="12"/>
  <c r="H14" i="12"/>
  <c r="H15" i="12"/>
  <c r="H16" i="12"/>
  <c r="H17" i="12"/>
  <c r="H18" i="12"/>
  <c r="H19" i="12"/>
  <c r="G9" i="20" l="1"/>
  <c r="G7" i="11"/>
  <c r="G81" i="24"/>
  <c r="G82" i="24"/>
  <c r="G83" i="24"/>
  <c r="G84" i="24"/>
  <c r="G85" i="24"/>
  <c r="G86" i="24"/>
  <c r="G87" i="24"/>
  <c r="G88" i="24"/>
  <c r="G206" i="18" l="1"/>
  <c r="G207" i="18"/>
  <c r="G208" i="18"/>
  <c r="G205" i="18"/>
  <c r="G201" i="18"/>
  <c r="G202" i="18"/>
  <c r="G203" i="18"/>
  <c r="G200" i="18"/>
  <c r="G195" i="18"/>
  <c r="G196" i="18"/>
  <c r="G197" i="18"/>
  <c r="G198" i="18"/>
  <c r="G194" i="18"/>
  <c r="G190" i="18"/>
  <c r="G191" i="18"/>
  <c r="G192" i="18"/>
  <c r="G189" i="18"/>
  <c r="G187" i="18"/>
  <c r="G183" i="18"/>
  <c r="G184" i="18"/>
  <c r="G185" i="18"/>
  <c r="G186" i="18"/>
  <c r="G182" i="18"/>
  <c r="G176" i="18"/>
  <c r="G177" i="18"/>
  <c r="G178" i="18"/>
  <c r="G179" i="18"/>
  <c r="G180" i="18"/>
  <c r="G175" i="18"/>
  <c r="G172" i="18"/>
  <c r="G173" i="18"/>
  <c r="G171" i="18"/>
  <c r="G168" i="18"/>
  <c r="G169" i="18"/>
  <c r="G167" i="18"/>
  <c r="G165" i="18"/>
  <c r="G164" i="18"/>
  <c r="G155" i="18"/>
  <c r="G156" i="18"/>
  <c r="G157" i="18"/>
  <c r="G158" i="18"/>
  <c r="G159" i="18"/>
  <c r="G160" i="18"/>
  <c r="G161" i="18"/>
  <c r="G162" i="18"/>
  <c r="G154" i="18"/>
  <c r="G150" i="18"/>
  <c r="G151" i="18"/>
  <c r="G152" i="18"/>
  <c r="G149" i="18"/>
  <c r="G147" i="18"/>
  <c r="G146" i="18"/>
  <c r="G144" i="18"/>
  <c r="G143" i="18"/>
  <c r="G141" i="18"/>
  <c r="G140" i="18"/>
  <c r="G138" i="18"/>
  <c r="G137" i="18"/>
  <c r="G135" i="18"/>
  <c r="G134" i="18"/>
  <c r="G131" i="18"/>
  <c r="G132" i="18"/>
  <c r="G130" i="18"/>
  <c r="G128" i="18"/>
  <c r="G127" i="18"/>
  <c r="G125" i="18"/>
  <c r="G116" i="18"/>
  <c r="G117" i="18"/>
  <c r="G118" i="18"/>
  <c r="G119" i="18"/>
  <c r="G120" i="18"/>
  <c r="G121" i="18"/>
  <c r="G122" i="18"/>
  <c r="G123" i="18"/>
  <c r="G115" i="18"/>
  <c r="G105" i="18"/>
  <c r="G106" i="18"/>
  <c r="G107" i="18"/>
  <c r="G108" i="18"/>
  <c r="G109" i="18"/>
  <c r="G110" i="18"/>
  <c r="G111" i="18"/>
  <c r="G112" i="18"/>
  <c r="G113" i="18"/>
  <c r="G104" i="18"/>
  <c r="G95" i="18"/>
  <c r="G96" i="18"/>
  <c r="G97" i="18"/>
  <c r="G98" i="18"/>
  <c r="G99" i="18"/>
  <c r="G100" i="18"/>
  <c r="G101" i="18"/>
  <c r="G102" i="18"/>
  <c r="G94" i="18"/>
  <c r="G84" i="18"/>
  <c r="G85" i="18"/>
  <c r="G86" i="18"/>
  <c r="G87" i="18"/>
  <c r="G88" i="18"/>
  <c r="G89" i="18"/>
  <c r="G90" i="18"/>
  <c r="G91" i="18"/>
  <c r="G92" i="18"/>
  <c r="G83" i="18"/>
  <c r="G77" i="18"/>
  <c r="G78" i="18"/>
  <c r="G79" i="18"/>
  <c r="G80" i="18"/>
  <c r="G81" i="18"/>
  <c r="G76" i="18"/>
  <c r="G73" i="18"/>
  <c r="G74" i="18"/>
  <c r="G72" i="18"/>
  <c r="G69" i="18"/>
  <c r="G70" i="18"/>
  <c r="G68" i="18"/>
  <c r="G65" i="18"/>
  <c r="G66" i="18"/>
  <c r="G64" i="18"/>
  <c r="G61" i="18"/>
  <c r="G62" i="18"/>
  <c r="G60" i="18"/>
  <c r="G54" i="18"/>
  <c r="G55" i="18"/>
  <c r="G56" i="18"/>
  <c r="G57" i="18"/>
  <c r="G58" i="18"/>
  <c r="G53" i="18"/>
  <c r="G47" i="18"/>
  <c r="G48" i="18"/>
  <c r="G49" i="18"/>
  <c r="G50" i="18"/>
  <c r="G51" i="18"/>
  <c r="G46" i="18"/>
  <c r="G43" i="18"/>
  <c r="G44" i="18"/>
  <c r="G42" i="18"/>
  <c r="G36" i="18"/>
  <c r="G37" i="18"/>
  <c r="G38" i="18"/>
  <c r="G39" i="18"/>
  <c r="G40" i="18"/>
  <c r="G35" i="18"/>
  <c r="G31" i="18"/>
  <c r="G32" i="18"/>
  <c r="G33" i="18"/>
  <c r="G30" i="18"/>
  <c r="G26" i="18"/>
  <c r="G27" i="18"/>
  <c r="G28" i="18"/>
  <c r="G25" i="18"/>
  <c r="G19" i="18"/>
  <c r="G20" i="18"/>
  <c r="G21" i="18"/>
  <c r="G22" i="18"/>
  <c r="G23" i="18"/>
  <c r="G18" i="18"/>
  <c r="G9" i="18"/>
  <c r="G10" i="18"/>
  <c r="G11" i="18"/>
  <c r="G12" i="18"/>
  <c r="G13" i="18"/>
  <c r="G14" i="18"/>
  <c r="G15" i="18"/>
  <c r="G16" i="18"/>
  <c r="G8" i="18"/>
  <c r="E3481" i="31" l="1"/>
  <c r="E3482" i="31"/>
  <c r="E3483" i="31"/>
  <c r="E3484" i="31"/>
  <c r="E3485" i="31"/>
  <c r="E3486" i="31"/>
  <c r="E3487" i="31"/>
  <c r="E3488" i="31"/>
  <c r="E3489" i="31"/>
  <c r="E3490" i="31"/>
  <c r="E3491" i="31"/>
  <c r="E3492" i="31"/>
  <c r="E3493" i="31"/>
  <c r="E3494" i="31"/>
  <c r="E3495" i="31"/>
  <c r="E3496" i="31"/>
  <c r="E3497" i="31"/>
  <c r="E3498" i="31"/>
  <c r="E3499" i="31"/>
  <c r="E3500" i="31"/>
  <c r="E3501" i="31"/>
  <c r="E3502" i="31"/>
  <c r="E3503" i="31"/>
  <c r="E3504" i="31"/>
  <c r="E3505" i="31"/>
  <c r="E3506" i="31"/>
  <c r="E3507" i="31"/>
  <c r="E3508" i="31"/>
  <c r="E3509" i="31"/>
  <c r="E3510" i="31"/>
  <c r="E3511" i="31"/>
  <c r="E3512" i="31"/>
  <c r="E3513" i="31"/>
  <c r="E3514" i="31"/>
  <c r="E3515" i="31"/>
  <c r="E3516" i="31"/>
  <c r="E3517" i="31"/>
  <c r="E3518" i="31"/>
  <c r="E3519" i="31"/>
  <c r="E3520" i="31"/>
  <c r="E3521" i="31"/>
  <c r="E3522" i="31"/>
  <c r="E3523" i="31"/>
  <c r="E3524" i="31"/>
  <c r="E3525" i="31"/>
  <c r="E3526" i="31"/>
  <c r="E3527" i="31"/>
  <c r="E3528" i="31"/>
  <c r="E3529" i="31"/>
  <c r="E3530" i="31"/>
  <c r="E3531" i="31"/>
  <c r="E3532" i="31"/>
  <c r="E3533" i="31"/>
  <c r="E3534" i="31"/>
  <c r="E3535" i="31"/>
  <c r="E3536" i="31"/>
  <c r="E3537" i="31"/>
  <c r="E3538" i="31"/>
  <c r="E3539" i="31"/>
  <c r="E3540" i="31"/>
  <c r="E3541" i="31"/>
  <c r="E3542" i="31"/>
  <c r="E3543" i="31"/>
  <c r="E3544" i="31"/>
  <c r="E3545" i="31"/>
  <c r="E3546" i="31"/>
  <c r="E3547" i="31"/>
  <c r="E3548" i="31"/>
  <c r="E3549" i="31"/>
  <c r="E3550" i="31"/>
  <c r="E3551" i="31"/>
  <c r="E3552" i="31"/>
  <c r="E3553" i="31"/>
  <c r="E3554" i="31"/>
  <c r="E3555" i="31"/>
  <c r="E3556" i="31"/>
  <c r="E3557" i="31"/>
  <c r="E3558" i="31"/>
  <c r="E3559" i="31"/>
  <c r="E3560" i="31"/>
  <c r="E3561" i="31"/>
  <c r="E3562" i="31"/>
  <c r="E3563" i="31"/>
  <c r="E3564" i="31"/>
  <c r="E3565" i="31"/>
  <c r="E3566" i="31"/>
  <c r="E3567" i="31"/>
  <c r="E3568" i="31"/>
  <c r="E3569" i="31"/>
  <c r="E3570" i="31"/>
  <c r="E3571" i="31"/>
  <c r="E3572" i="31"/>
  <c r="E3573" i="31"/>
  <c r="E3574" i="31"/>
  <c r="E3575" i="31"/>
  <c r="E3576" i="31"/>
  <c r="E3577" i="31"/>
  <c r="E3578" i="31"/>
  <c r="E3579" i="31"/>
  <c r="E3580" i="31"/>
  <c r="E3581" i="31"/>
  <c r="E3582" i="31"/>
  <c r="E3583" i="31"/>
  <c r="E3584" i="31"/>
  <c r="E3585" i="31"/>
  <c r="E3586" i="31"/>
  <c r="E3587" i="31"/>
  <c r="E3588" i="31"/>
  <c r="E3589" i="31"/>
  <c r="E3590" i="31"/>
  <c r="E3591" i="31"/>
  <c r="E3592" i="31"/>
  <c r="E3593" i="31"/>
  <c r="E3594" i="31"/>
  <c r="E3595" i="31"/>
  <c r="E3596" i="31"/>
  <c r="E3597" i="31"/>
  <c r="E3598" i="31"/>
  <c r="E3599" i="31"/>
  <c r="E3600" i="31"/>
  <c r="E3601" i="31"/>
  <c r="E3602" i="31"/>
  <c r="E3603" i="31"/>
  <c r="E3604" i="31"/>
  <c r="E3605" i="31"/>
  <c r="E3606" i="31"/>
  <c r="E3607" i="31"/>
  <c r="E3608" i="31"/>
  <c r="E3609" i="31"/>
  <c r="E3610" i="31"/>
  <c r="E3611" i="31"/>
  <c r="E3612" i="31"/>
  <c r="E3613" i="31"/>
  <c r="E3614" i="31"/>
  <c r="E3615" i="31"/>
  <c r="E3616" i="31"/>
  <c r="E3617" i="31"/>
  <c r="E3618" i="31"/>
  <c r="E3619" i="31"/>
  <c r="E3620" i="31"/>
  <c r="E3621" i="31"/>
  <c r="E3622" i="31"/>
  <c r="E3623" i="31"/>
  <c r="E3624" i="31"/>
  <c r="E3625" i="31"/>
  <c r="E3626" i="31"/>
  <c r="E3627" i="31"/>
  <c r="E3628" i="31"/>
  <c r="E3629" i="31"/>
  <c r="E3630" i="31"/>
  <c r="E3631" i="31"/>
  <c r="E3632" i="31"/>
  <c r="E3633" i="31"/>
  <c r="E3634" i="31"/>
  <c r="E3635" i="31"/>
  <c r="E3636" i="31"/>
  <c r="E3637" i="31"/>
  <c r="E3638" i="31"/>
  <c r="E3639" i="31"/>
  <c r="E3640" i="31"/>
  <c r="E3641" i="31"/>
  <c r="E3642" i="31"/>
  <c r="E3643" i="31"/>
  <c r="E3644" i="31"/>
  <c r="E3645" i="31"/>
  <c r="E3646" i="31"/>
  <c r="E3647" i="31"/>
  <c r="E3648" i="31"/>
  <c r="E3649" i="31"/>
  <c r="E3650" i="31"/>
  <c r="E3651" i="31"/>
  <c r="E3652" i="31"/>
  <c r="E3653" i="31"/>
  <c r="E3654" i="31"/>
  <c r="E3655" i="31"/>
  <c r="E3656" i="31"/>
  <c r="E3657" i="31"/>
  <c r="E3658" i="31"/>
  <c r="E3659" i="31"/>
  <c r="E3660" i="31"/>
  <c r="E3661" i="31"/>
  <c r="E3662" i="31"/>
  <c r="E3663" i="31"/>
  <c r="E3664" i="31"/>
  <c r="E3665" i="31"/>
  <c r="E3666" i="31"/>
  <c r="E3667" i="31"/>
  <c r="E3668" i="31"/>
  <c r="E3669" i="31"/>
  <c r="E3670" i="31"/>
  <c r="E3671" i="31"/>
  <c r="E3672" i="31"/>
  <c r="E3673" i="31"/>
  <c r="E3674" i="31"/>
  <c r="E3675" i="31"/>
  <c r="E3676" i="31"/>
  <c r="E3677" i="31"/>
  <c r="E3678" i="31"/>
  <c r="E3679" i="31"/>
  <c r="E3680" i="31"/>
  <c r="E3681" i="31"/>
  <c r="E3682" i="31"/>
  <c r="E3683" i="31"/>
  <c r="E3684" i="31"/>
  <c r="E3685" i="31"/>
  <c r="E3686" i="31"/>
  <c r="E3687" i="31"/>
  <c r="E3688" i="31"/>
  <c r="E3689" i="31"/>
  <c r="E3690" i="31"/>
  <c r="E3691" i="31"/>
  <c r="E3692" i="31"/>
  <c r="E3693" i="31"/>
  <c r="E3694" i="31"/>
  <c r="E3695" i="31"/>
  <c r="E3696" i="31"/>
  <c r="E3697" i="31"/>
  <c r="E3698" i="31"/>
  <c r="E3699" i="31"/>
  <c r="E3700" i="31"/>
  <c r="E3701" i="31"/>
  <c r="E3702" i="31"/>
  <c r="E3703" i="31"/>
  <c r="E3704" i="31"/>
  <c r="E3705" i="31"/>
  <c r="E3706" i="31"/>
  <c r="E3707" i="31"/>
  <c r="E3708" i="31"/>
  <c r="E3709" i="31"/>
  <c r="E3710" i="31"/>
  <c r="E3711" i="31"/>
  <c r="E3712" i="31"/>
  <c r="E3713" i="31"/>
  <c r="E3714" i="31"/>
  <c r="E3715" i="31"/>
  <c r="E3716" i="31"/>
  <c r="E3717" i="31"/>
  <c r="E3718" i="31"/>
  <c r="E3719" i="31"/>
  <c r="E3720" i="31"/>
  <c r="E3721" i="31"/>
  <c r="E3722" i="31"/>
  <c r="E3723" i="31"/>
  <c r="E3724" i="31"/>
  <c r="E3725" i="31"/>
  <c r="E3726" i="31"/>
  <c r="E3727" i="31"/>
  <c r="E3728" i="31"/>
  <c r="E3729" i="31"/>
  <c r="E3730" i="31"/>
  <c r="E3731" i="31"/>
  <c r="E3732" i="31"/>
  <c r="E3733" i="31"/>
  <c r="E3734" i="31"/>
  <c r="E3735" i="31"/>
  <c r="E3736" i="31"/>
  <c r="E3480" i="31"/>
  <c r="E2487" i="31"/>
  <c r="E2488" i="31"/>
  <c r="E2489" i="31"/>
  <c r="E2490" i="31"/>
  <c r="E2491" i="31"/>
  <c r="E2492" i="31"/>
  <c r="E2493" i="31"/>
  <c r="E2494" i="31"/>
  <c r="E2495" i="31"/>
  <c r="E2496" i="31"/>
  <c r="E2497" i="31"/>
  <c r="E2498" i="31"/>
  <c r="E2499" i="31"/>
  <c r="E2500" i="31"/>
  <c r="E2501" i="31"/>
  <c r="E2502" i="31"/>
  <c r="E2503" i="31"/>
  <c r="E2504" i="31"/>
  <c r="E2505" i="31"/>
  <c r="E2506" i="31"/>
  <c r="E2507" i="31"/>
  <c r="E2508" i="31"/>
  <c r="E2509" i="31"/>
  <c r="E2510" i="31"/>
  <c r="E2511" i="31"/>
  <c r="E2512" i="31"/>
  <c r="E2513" i="31"/>
  <c r="E2514" i="31"/>
  <c r="E2515" i="31"/>
  <c r="E2516" i="31"/>
  <c r="E2517" i="31"/>
  <c r="E2518" i="31"/>
  <c r="E2519" i="31"/>
  <c r="E2520" i="31"/>
  <c r="E2521" i="31"/>
  <c r="E2522" i="31"/>
  <c r="E2523" i="31"/>
  <c r="E2524" i="31"/>
  <c r="E2525" i="31"/>
  <c r="E2526" i="31"/>
  <c r="E2527" i="31"/>
  <c r="E2528" i="31"/>
  <c r="E2529" i="31"/>
  <c r="E2530" i="31"/>
  <c r="E2531" i="31"/>
  <c r="E2532" i="31"/>
  <c r="E2533" i="31"/>
  <c r="E2534" i="31"/>
  <c r="E2535" i="31"/>
  <c r="E2536" i="31"/>
  <c r="E2537" i="31"/>
  <c r="E2538" i="31"/>
  <c r="E2539" i="31"/>
  <c r="E2540" i="31"/>
  <c r="E2541" i="31"/>
  <c r="E2542" i="31"/>
  <c r="E2543" i="31"/>
  <c r="E2544" i="31"/>
  <c r="E2545" i="31"/>
  <c r="E2546" i="31"/>
  <c r="E2547" i="31"/>
  <c r="E2548" i="31"/>
  <c r="E2549" i="31"/>
  <c r="E2550" i="31"/>
  <c r="E2551" i="31"/>
  <c r="E2552" i="31"/>
  <c r="E2553" i="31"/>
  <c r="E2554" i="31"/>
  <c r="E2555" i="31"/>
  <c r="E2556" i="31"/>
  <c r="E2557" i="31"/>
  <c r="E2558" i="31"/>
  <c r="E2559" i="31"/>
  <c r="E2560" i="31"/>
  <c r="E2561" i="31"/>
  <c r="E2562" i="31"/>
  <c r="E2563" i="31"/>
  <c r="E2564" i="31"/>
  <c r="E2565" i="31"/>
  <c r="E2566" i="31"/>
  <c r="E2567" i="31"/>
  <c r="E2568" i="31"/>
  <c r="E2569" i="31"/>
  <c r="E2570" i="31"/>
  <c r="E2571" i="31"/>
  <c r="E2572" i="31"/>
  <c r="E2573" i="31"/>
  <c r="E2574" i="31"/>
  <c r="E2575" i="31"/>
  <c r="E2576" i="31"/>
  <c r="E2577" i="31"/>
  <c r="E2578" i="31"/>
  <c r="E2579" i="31"/>
  <c r="E2580" i="31"/>
  <c r="E2581" i="31"/>
  <c r="E2582" i="31"/>
  <c r="E2583" i="31"/>
  <c r="E2584" i="31"/>
  <c r="E2585" i="31"/>
  <c r="E2586" i="31"/>
  <c r="E2587" i="31"/>
  <c r="E2588" i="31"/>
  <c r="E2589" i="31"/>
  <c r="E2590" i="31"/>
  <c r="E2591" i="31"/>
  <c r="E2592" i="31"/>
  <c r="E2593" i="31"/>
  <c r="E2594" i="31"/>
  <c r="E2595" i="31"/>
  <c r="E2596" i="31"/>
  <c r="E2597" i="31"/>
  <c r="E2598" i="31"/>
  <c r="E2599" i="31"/>
  <c r="E2600" i="31"/>
  <c r="E2601" i="31"/>
  <c r="E2602" i="31"/>
  <c r="E2603" i="31"/>
  <c r="E2604" i="31"/>
  <c r="E2605" i="31"/>
  <c r="E2606" i="31"/>
  <c r="E2607" i="31"/>
  <c r="E2608" i="31"/>
  <c r="E2609" i="31"/>
  <c r="E2610" i="31"/>
  <c r="E2611" i="31"/>
  <c r="E2612" i="31"/>
  <c r="E2613" i="31"/>
  <c r="E2614" i="31"/>
  <c r="E2615" i="31"/>
  <c r="E2616" i="31"/>
  <c r="E2617" i="31"/>
  <c r="E2618" i="31"/>
  <c r="E2619" i="31"/>
  <c r="E2620" i="31"/>
  <c r="E2621" i="31"/>
  <c r="E2622" i="31"/>
  <c r="E2623" i="31"/>
  <c r="E2624" i="31"/>
  <c r="E2625" i="31"/>
  <c r="E2626" i="31"/>
  <c r="E2627" i="31"/>
  <c r="E2628" i="31"/>
  <c r="E2629" i="31"/>
  <c r="E2630" i="31"/>
  <c r="E2631" i="31"/>
  <c r="E2632" i="31"/>
  <c r="E2633" i="31"/>
  <c r="E2634" i="31"/>
  <c r="E2635" i="31"/>
  <c r="E2636" i="31"/>
  <c r="E2637" i="31"/>
  <c r="E2638" i="31"/>
  <c r="E2639" i="31"/>
  <c r="E2640" i="31"/>
  <c r="E2641" i="31"/>
  <c r="E2642" i="31"/>
  <c r="E2643" i="31"/>
  <c r="E2644" i="31"/>
  <c r="E2645" i="31"/>
  <c r="E2646" i="31"/>
  <c r="E2647" i="31"/>
  <c r="E2648" i="31"/>
  <c r="E2649" i="31"/>
  <c r="E2650" i="31"/>
  <c r="E2651" i="31"/>
  <c r="E2652" i="31"/>
  <c r="E2653" i="31"/>
  <c r="E2654" i="31"/>
  <c r="E2655" i="31"/>
  <c r="E2656" i="31"/>
  <c r="E2657" i="31"/>
  <c r="E2658" i="31"/>
  <c r="E2659" i="31"/>
  <c r="E2660" i="31"/>
  <c r="E2661" i="31"/>
  <c r="E2662" i="31"/>
  <c r="E2663" i="31"/>
  <c r="E2664" i="31"/>
  <c r="E2665" i="31"/>
  <c r="E2666" i="31"/>
  <c r="E2667" i="31"/>
  <c r="E2668" i="31"/>
  <c r="E2669" i="31"/>
  <c r="E2670" i="31"/>
  <c r="E2671" i="31"/>
  <c r="E2672" i="31"/>
  <c r="E2673" i="31"/>
  <c r="E2674" i="31"/>
  <c r="E2675" i="31"/>
  <c r="E2676" i="31"/>
  <c r="E2677" i="31"/>
  <c r="E2678" i="31"/>
  <c r="E2679" i="31"/>
  <c r="E2680" i="31"/>
  <c r="E2681" i="31"/>
  <c r="E2682" i="31"/>
  <c r="E2683" i="31"/>
  <c r="E2684" i="31"/>
  <c r="E2685" i="31"/>
  <c r="E2686" i="31"/>
  <c r="E2687" i="31"/>
  <c r="E2688" i="31"/>
  <c r="E2689" i="31"/>
  <c r="E2690" i="31"/>
  <c r="E2691" i="31"/>
  <c r="E2692" i="31"/>
  <c r="E2693" i="31"/>
  <c r="E2694" i="31"/>
  <c r="E2695" i="31"/>
  <c r="E2696" i="31"/>
  <c r="E2697" i="31"/>
  <c r="E2698" i="31"/>
  <c r="E2699" i="31"/>
  <c r="E2700" i="31"/>
  <c r="E2701" i="31"/>
  <c r="E2702" i="31"/>
  <c r="E2703" i="31"/>
  <c r="E2704" i="31"/>
  <c r="E2705" i="31"/>
  <c r="E2706" i="31"/>
  <c r="E2707" i="31"/>
  <c r="E2708" i="31"/>
  <c r="E2709" i="31"/>
  <c r="E2710" i="31"/>
  <c r="E2711" i="31"/>
  <c r="E2712" i="31"/>
  <c r="E2713" i="31"/>
  <c r="E2714" i="31"/>
  <c r="E2715" i="31"/>
  <c r="E2716" i="31"/>
  <c r="E2717" i="31"/>
  <c r="E2718" i="31"/>
  <c r="E2719" i="31"/>
  <c r="E2720" i="31"/>
  <c r="E2721" i="31"/>
  <c r="E2722" i="31"/>
  <c r="E2723" i="31"/>
  <c r="E2724" i="31"/>
  <c r="E2725" i="31"/>
  <c r="E2726" i="31"/>
  <c r="E2727" i="31"/>
  <c r="E2728" i="31"/>
  <c r="E2729" i="31"/>
  <c r="E2730" i="31"/>
  <c r="E2731" i="31"/>
  <c r="E2732" i="31"/>
  <c r="E2733" i="31"/>
  <c r="E2734" i="31"/>
  <c r="E2735" i="31"/>
  <c r="E2736" i="31"/>
  <c r="E2737" i="31"/>
  <c r="E2738" i="31"/>
  <c r="E2739" i="31"/>
  <c r="E2740" i="31"/>
  <c r="E2741" i="31"/>
  <c r="E2742" i="31"/>
  <c r="E2743" i="31"/>
  <c r="E2744" i="31"/>
  <c r="E2745" i="31"/>
  <c r="E2746" i="31"/>
  <c r="E2747" i="31"/>
  <c r="E2748" i="31"/>
  <c r="E2749" i="31"/>
  <c r="E2750" i="31"/>
  <c r="E2751" i="31"/>
  <c r="E2752" i="31"/>
  <c r="E2753" i="31"/>
  <c r="E2754" i="31"/>
  <c r="E2755" i="31"/>
  <c r="E2756" i="31"/>
  <c r="E2757" i="31"/>
  <c r="E2758" i="31"/>
  <c r="E2759" i="31"/>
  <c r="E2760" i="31"/>
  <c r="E2761" i="31"/>
  <c r="E2762" i="31"/>
  <c r="E2763" i="31"/>
  <c r="E2764" i="31"/>
  <c r="E2765" i="31"/>
  <c r="E2766" i="31"/>
  <c r="E2767" i="31"/>
  <c r="E2768" i="31"/>
  <c r="E2769" i="31"/>
  <c r="E2770" i="31"/>
  <c r="E2771" i="31"/>
  <c r="E2772" i="31"/>
  <c r="E2773" i="31"/>
  <c r="E2774" i="31"/>
  <c r="E2775" i="31"/>
  <c r="E2776" i="31"/>
  <c r="E2777" i="31"/>
  <c r="E2778" i="31"/>
  <c r="E2779" i="31"/>
  <c r="E2780" i="31"/>
  <c r="E2781" i="31"/>
  <c r="E2782" i="31"/>
  <c r="E2783" i="31"/>
  <c r="E2784" i="31"/>
  <c r="E2785" i="31"/>
  <c r="E2786" i="31"/>
  <c r="E2787" i="31"/>
  <c r="E2788" i="31"/>
  <c r="E2789" i="31"/>
  <c r="E2790" i="31"/>
  <c r="E2791" i="31"/>
  <c r="E2792" i="31"/>
  <c r="E2793" i="31"/>
  <c r="E2794" i="31"/>
  <c r="E2795" i="31"/>
  <c r="E2796" i="31"/>
  <c r="E2797" i="31"/>
  <c r="E2798" i="31"/>
  <c r="E2799" i="31"/>
  <c r="E2800" i="31"/>
  <c r="E2801" i="31"/>
  <c r="E2802" i="31"/>
  <c r="E2803" i="31"/>
  <c r="E2804" i="31"/>
  <c r="E2805" i="31"/>
  <c r="E2806" i="31"/>
  <c r="E2807" i="31"/>
  <c r="E2808" i="31"/>
  <c r="E2809" i="31"/>
  <c r="E2810" i="31"/>
  <c r="E2811" i="31"/>
  <c r="E2812" i="31"/>
  <c r="E2813" i="31"/>
  <c r="E2814" i="31"/>
  <c r="E2815" i="31"/>
  <c r="E2816" i="31"/>
  <c r="E2817" i="31"/>
  <c r="E2818" i="31"/>
  <c r="E2819" i="31"/>
  <c r="E2820" i="31"/>
  <c r="E2821" i="31"/>
  <c r="E2822" i="31"/>
  <c r="E2823" i="31"/>
  <c r="E2824" i="31"/>
  <c r="E2825" i="31"/>
  <c r="E2826" i="31"/>
  <c r="E2827" i="31"/>
  <c r="E2828" i="31"/>
  <c r="E2829" i="31"/>
  <c r="E2830" i="31"/>
  <c r="E2831" i="31"/>
  <c r="E2832" i="31"/>
  <c r="E2833" i="31"/>
  <c r="E2834" i="31"/>
  <c r="E2835" i="31"/>
  <c r="E2836" i="31"/>
  <c r="E2837" i="31"/>
  <c r="E2838" i="31"/>
  <c r="E2839" i="31"/>
  <c r="E2840" i="31"/>
  <c r="E2841" i="31"/>
  <c r="E2842" i="31"/>
  <c r="E2843" i="31"/>
  <c r="E2844" i="31"/>
  <c r="E2845" i="31"/>
  <c r="E2846" i="31"/>
  <c r="E2847" i="31"/>
  <c r="E2848" i="31"/>
  <c r="E2849" i="31"/>
  <c r="E2850" i="31"/>
  <c r="E2851" i="31"/>
  <c r="E2852" i="31"/>
  <c r="E2853" i="31"/>
  <c r="E2854" i="31"/>
  <c r="E2855" i="31"/>
  <c r="E2856" i="31"/>
  <c r="E2857" i="31"/>
  <c r="E2858" i="31"/>
  <c r="E2859" i="31"/>
  <c r="E2860" i="31"/>
  <c r="E2861" i="31"/>
  <c r="E2862" i="31"/>
  <c r="E2863" i="31"/>
  <c r="E2864" i="31"/>
  <c r="E2865" i="31"/>
  <c r="E2866" i="31"/>
  <c r="E2867" i="31"/>
  <c r="E2868" i="31"/>
  <c r="E2869" i="31"/>
  <c r="E2870" i="31"/>
  <c r="E2871" i="31"/>
  <c r="E2872" i="31"/>
  <c r="E2873" i="31"/>
  <c r="E2874" i="31"/>
  <c r="E2875" i="31"/>
  <c r="E2876" i="31"/>
  <c r="E2877" i="31"/>
  <c r="E2878" i="31"/>
  <c r="E2879" i="31"/>
  <c r="E2880" i="31"/>
  <c r="E2881" i="31"/>
  <c r="E2882" i="31"/>
  <c r="E2883" i="31"/>
  <c r="E2884" i="31"/>
  <c r="E2885" i="31"/>
  <c r="E2886" i="31"/>
  <c r="E2887" i="31"/>
  <c r="E2888" i="31"/>
  <c r="E2889" i="31"/>
  <c r="E2890" i="31"/>
  <c r="E2891" i="31"/>
  <c r="E2892" i="31"/>
  <c r="E2893" i="31"/>
  <c r="E2894" i="31"/>
  <c r="E2895" i="31"/>
  <c r="E2896" i="31"/>
  <c r="E2897" i="31"/>
  <c r="E2898" i="31"/>
  <c r="E2899" i="31"/>
  <c r="E2900" i="31"/>
  <c r="E2901" i="31"/>
  <c r="E2902" i="31"/>
  <c r="E2903" i="31"/>
  <c r="E2904" i="31"/>
  <c r="E2905" i="31"/>
  <c r="E2906" i="31"/>
  <c r="E2907" i="31"/>
  <c r="E2908" i="31"/>
  <c r="E2909" i="31"/>
  <c r="E2910" i="31"/>
  <c r="E2911" i="31"/>
  <c r="E2912" i="31"/>
  <c r="E2913" i="31"/>
  <c r="E2914" i="31"/>
  <c r="E2915" i="31"/>
  <c r="E2916" i="31"/>
  <c r="E2917" i="31"/>
  <c r="E2918" i="31"/>
  <c r="E2919" i="31"/>
  <c r="E2920" i="31"/>
  <c r="E2921" i="31"/>
  <c r="E2922" i="31"/>
  <c r="E2923" i="31"/>
  <c r="E2924" i="31"/>
  <c r="E2925" i="31"/>
  <c r="E2926" i="31"/>
  <c r="E2927" i="31"/>
  <c r="E2928" i="31"/>
  <c r="E2929" i="31"/>
  <c r="E2930" i="31"/>
  <c r="E2931" i="31"/>
  <c r="E2932" i="31"/>
  <c r="E2933" i="31"/>
  <c r="E2934" i="31"/>
  <c r="E2935" i="31"/>
  <c r="E2936" i="31"/>
  <c r="E2937" i="31"/>
  <c r="E2938" i="31"/>
  <c r="E2939" i="31"/>
  <c r="E2940" i="31"/>
  <c r="E2941" i="31"/>
  <c r="E2942" i="31"/>
  <c r="E2943" i="31"/>
  <c r="E2944" i="31"/>
  <c r="E2945" i="31"/>
  <c r="E2946" i="31"/>
  <c r="E2947" i="31"/>
  <c r="E2948" i="31"/>
  <c r="E2949" i="31"/>
  <c r="E2950" i="31"/>
  <c r="E2951" i="31"/>
  <c r="E2952" i="31"/>
  <c r="E2953" i="31"/>
  <c r="E2954" i="31"/>
  <c r="E2955" i="31"/>
  <c r="E2956" i="31"/>
  <c r="E2957" i="31"/>
  <c r="E2958" i="31"/>
  <c r="E2959" i="31"/>
  <c r="E2960" i="31"/>
  <c r="E2961" i="31"/>
  <c r="E2962" i="31"/>
  <c r="E2963" i="31"/>
  <c r="E2964" i="31"/>
  <c r="E2965" i="31"/>
  <c r="E2966" i="31"/>
  <c r="E2967" i="31"/>
  <c r="E2968" i="31"/>
  <c r="E2969" i="31"/>
  <c r="E2970" i="31"/>
  <c r="E2971" i="31"/>
  <c r="E2972" i="31"/>
  <c r="E2973" i="31"/>
  <c r="E2974" i="31"/>
  <c r="E2975" i="31"/>
  <c r="E2976" i="31"/>
  <c r="E2977" i="31"/>
  <c r="E2978" i="31"/>
  <c r="E2979" i="31"/>
  <c r="E2980" i="31"/>
  <c r="E2981" i="31"/>
  <c r="E2982" i="31"/>
  <c r="E2983" i="31"/>
  <c r="E2984" i="31"/>
  <c r="E2985" i="31"/>
  <c r="E2986" i="31"/>
  <c r="E2987" i="31"/>
  <c r="E2988" i="31"/>
  <c r="E2989" i="31"/>
  <c r="E2990" i="31"/>
  <c r="E2991" i="31"/>
  <c r="E2992" i="31"/>
  <c r="E2993" i="31"/>
  <c r="E2994" i="31"/>
  <c r="E2995" i="31"/>
  <c r="E2996" i="31"/>
  <c r="E2997" i="31"/>
  <c r="E2998" i="31"/>
  <c r="E2999" i="31"/>
  <c r="E3000" i="31"/>
  <c r="E3001" i="31"/>
  <c r="E3002" i="31"/>
  <c r="E3003" i="31"/>
  <c r="E3004" i="31"/>
  <c r="E3005" i="31"/>
  <c r="E3006" i="31"/>
  <c r="E3007" i="31"/>
  <c r="E3008" i="31"/>
  <c r="E3009" i="31"/>
  <c r="E3010" i="31"/>
  <c r="E3011" i="31"/>
  <c r="E3012" i="31"/>
  <c r="E3013" i="31"/>
  <c r="E3014" i="31"/>
  <c r="E3015" i="31"/>
  <c r="E3016" i="31"/>
  <c r="E3017" i="31"/>
  <c r="E3018" i="31"/>
  <c r="E3019" i="31"/>
  <c r="E3020" i="31"/>
  <c r="E3021" i="31"/>
  <c r="E3022" i="31"/>
  <c r="E3023" i="31"/>
  <c r="E3024" i="31"/>
  <c r="E3025" i="31"/>
  <c r="E3026" i="31"/>
  <c r="E3027" i="31"/>
  <c r="E3028" i="31"/>
  <c r="E3029" i="31"/>
  <c r="E3030" i="31"/>
  <c r="E3031" i="31"/>
  <c r="E3032" i="31"/>
  <c r="E3033" i="31"/>
  <c r="E3034" i="31"/>
  <c r="E3035" i="31"/>
  <c r="E3036" i="31"/>
  <c r="E3037" i="31"/>
  <c r="E3038" i="31"/>
  <c r="E3039" i="31"/>
  <c r="E3040" i="31"/>
  <c r="E3041" i="31"/>
  <c r="E3042" i="31"/>
  <c r="E3043" i="31"/>
  <c r="E3044" i="31"/>
  <c r="E3045" i="31"/>
  <c r="E3046" i="31"/>
  <c r="E3047" i="31"/>
  <c r="E3048" i="31"/>
  <c r="E3049" i="31"/>
  <c r="E3050" i="31"/>
  <c r="E3051" i="31"/>
  <c r="E3052" i="31"/>
  <c r="E3053" i="31"/>
  <c r="E3054" i="31"/>
  <c r="E3055" i="31"/>
  <c r="E3056" i="31"/>
  <c r="E3057" i="31"/>
  <c r="E3058" i="31"/>
  <c r="E3059" i="31"/>
  <c r="E3060" i="31"/>
  <c r="E3061" i="31"/>
  <c r="E3062" i="31"/>
  <c r="E3063" i="31"/>
  <c r="E3064" i="31"/>
  <c r="E3065" i="31"/>
  <c r="E3066" i="31"/>
  <c r="E3067" i="31"/>
  <c r="E3068" i="31"/>
  <c r="E3069" i="31"/>
  <c r="E3070" i="31"/>
  <c r="E3071" i="31"/>
  <c r="E3072" i="31"/>
  <c r="E3073" i="31"/>
  <c r="E3074" i="31"/>
  <c r="E3075" i="31"/>
  <c r="E3076" i="31"/>
  <c r="E3077" i="31"/>
  <c r="E3078" i="31"/>
  <c r="E3079" i="31"/>
  <c r="E3080" i="31"/>
  <c r="E3081" i="31"/>
  <c r="E3082" i="31"/>
  <c r="E3083" i="31"/>
  <c r="E3084" i="31"/>
  <c r="E3085" i="31"/>
  <c r="E3086" i="31"/>
  <c r="E3087" i="31"/>
  <c r="E3088" i="31"/>
  <c r="E3089" i="31"/>
  <c r="E3090" i="31"/>
  <c r="E3091" i="31"/>
  <c r="E3092" i="31"/>
  <c r="E3093" i="31"/>
  <c r="E3094" i="31"/>
  <c r="E3095" i="31"/>
  <c r="E3096" i="31"/>
  <c r="E3097" i="31"/>
  <c r="E3098" i="31"/>
  <c r="E3099" i="31"/>
  <c r="E3100" i="31"/>
  <c r="E3101" i="31"/>
  <c r="E3102" i="31"/>
  <c r="E3103" i="31"/>
  <c r="E3104" i="31"/>
  <c r="E3105" i="31"/>
  <c r="E3106" i="31"/>
  <c r="E3107" i="31"/>
  <c r="E3108" i="31"/>
  <c r="E3109" i="31"/>
  <c r="E3110" i="31"/>
  <c r="E3111" i="31"/>
  <c r="E3112" i="31"/>
  <c r="E3113" i="31"/>
  <c r="E3114" i="31"/>
  <c r="E3115" i="31"/>
  <c r="E3116" i="31"/>
  <c r="E3117" i="31"/>
  <c r="E3118" i="31"/>
  <c r="E3119" i="31"/>
  <c r="E3120" i="31"/>
  <c r="E3121" i="31"/>
  <c r="E3122" i="31"/>
  <c r="E3123" i="31"/>
  <c r="E3124" i="31"/>
  <c r="E3125" i="31"/>
  <c r="E3126" i="31"/>
  <c r="E3127" i="31"/>
  <c r="E3128" i="31"/>
  <c r="E3129" i="31"/>
  <c r="E3130" i="31"/>
  <c r="E3131" i="31"/>
  <c r="E3132" i="31"/>
  <c r="E3133" i="31"/>
  <c r="E3134" i="31"/>
  <c r="E3135" i="31"/>
  <c r="E3136" i="31"/>
  <c r="E3137" i="31"/>
  <c r="E3138" i="31"/>
  <c r="E3139" i="31"/>
  <c r="E3140" i="31"/>
  <c r="E3141" i="31"/>
  <c r="E3142" i="31"/>
  <c r="E3143" i="31"/>
  <c r="E3144" i="31"/>
  <c r="E3145" i="31"/>
  <c r="E3146" i="31"/>
  <c r="E3147" i="31"/>
  <c r="E3148" i="31"/>
  <c r="E3149" i="31"/>
  <c r="E3150" i="31"/>
  <c r="E3151" i="31"/>
  <c r="E3152" i="31"/>
  <c r="E3153" i="31"/>
  <c r="E3154" i="31"/>
  <c r="E3155" i="31"/>
  <c r="E3156" i="31"/>
  <c r="E3157" i="31"/>
  <c r="E3158" i="31"/>
  <c r="E3159" i="31"/>
  <c r="E3160" i="31"/>
  <c r="E3161" i="31"/>
  <c r="E3162" i="31"/>
  <c r="E3163" i="31"/>
  <c r="E3164" i="31"/>
  <c r="E3165" i="31"/>
  <c r="E3166" i="31"/>
  <c r="E3167" i="31"/>
  <c r="E3168" i="31"/>
  <c r="E3169" i="31"/>
  <c r="E3170" i="31"/>
  <c r="E3171" i="31"/>
  <c r="E3172" i="31"/>
  <c r="E3173" i="31"/>
  <c r="E3174" i="31"/>
  <c r="E3175" i="31"/>
  <c r="E3176" i="31"/>
  <c r="E3177" i="31"/>
  <c r="E3178" i="31"/>
  <c r="E3179" i="31"/>
  <c r="E3180" i="31"/>
  <c r="E3181" i="31"/>
  <c r="E3182" i="31"/>
  <c r="E3183" i="31"/>
  <c r="E3184" i="31"/>
  <c r="E3185" i="31"/>
  <c r="E3186" i="31"/>
  <c r="E3187" i="31"/>
  <c r="E3188" i="31"/>
  <c r="E3189" i="31"/>
  <c r="E3190" i="31"/>
  <c r="E3191" i="31"/>
  <c r="E3192" i="31"/>
  <c r="E3193" i="31"/>
  <c r="E3194" i="31"/>
  <c r="E3195" i="31"/>
  <c r="E3196" i="31"/>
  <c r="E3197" i="31"/>
  <c r="E3198" i="31"/>
  <c r="E3199" i="31"/>
  <c r="E3200" i="31"/>
  <c r="E3201" i="31"/>
  <c r="E3202" i="31"/>
  <c r="E3203" i="31"/>
  <c r="E3204" i="31"/>
  <c r="E3205" i="31"/>
  <c r="E3206" i="31"/>
  <c r="E3207" i="31"/>
  <c r="E3208" i="31"/>
  <c r="E3209" i="31"/>
  <c r="E3210" i="31"/>
  <c r="E3211" i="31"/>
  <c r="E3212" i="31"/>
  <c r="E3213" i="31"/>
  <c r="E3214" i="31"/>
  <c r="E3215" i="31"/>
  <c r="E3216" i="31"/>
  <c r="E3217" i="31"/>
  <c r="E3218" i="31"/>
  <c r="E3219" i="31"/>
  <c r="E3220" i="31"/>
  <c r="E3221" i="31"/>
  <c r="E3222" i="31"/>
  <c r="E3223" i="31"/>
  <c r="E3224" i="31"/>
  <c r="E3225" i="31"/>
  <c r="E3226" i="31"/>
  <c r="E3227" i="31"/>
  <c r="E3228" i="31"/>
  <c r="E3229" i="31"/>
  <c r="E3230" i="31"/>
  <c r="E3231" i="31"/>
  <c r="E3232" i="31"/>
  <c r="E3233" i="31"/>
  <c r="E3234" i="31"/>
  <c r="E3235" i="31"/>
  <c r="E3236" i="31"/>
  <c r="E3237" i="31"/>
  <c r="E3238" i="31"/>
  <c r="E3239" i="31"/>
  <c r="E3240" i="31"/>
  <c r="E3241" i="31"/>
  <c r="E3242" i="31"/>
  <c r="E3243" i="31"/>
  <c r="E3244" i="31"/>
  <c r="E3245" i="31"/>
  <c r="E3246" i="31"/>
  <c r="E3247" i="31"/>
  <c r="E3248" i="31"/>
  <c r="E3249" i="31"/>
  <c r="E3250" i="31"/>
  <c r="E3251" i="31"/>
  <c r="E3252" i="31"/>
  <c r="E3253" i="31"/>
  <c r="E3254" i="31"/>
  <c r="E3255" i="31"/>
  <c r="E3256" i="31"/>
  <c r="E3257" i="31"/>
  <c r="E3258" i="31"/>
  <c r="E3259" i="31"/>
  <c r="E3260" i="31"/>
  <c r="E3261" i="31"/>
  <c r="E3262" i="31"/>
  <c r="E3263" i="31"/>
  <c r="E3264" i="31"/>
  <c r="E3265" i="31"/>
  <c r="E3266" i="31"/>
  <c r="E3267" i="31"/>
  <c r="E3268" i="31"/>
  <c r="E3269" i="31"/>
  <c r="E3270" i="31"/>
  <c r="E3271" i="31"/>
  <c r="E3272" i="31"/>
  <c r="E3273" i="31"/>
  <c r="E3274" i="31"/>
  <c r="E3275" i="31"/>
  <c r="E3276" i="31"/>
  <c r="E3277" i="31"/>
  <c r="E3278" i="31"/>
  <c r="E3279" i="31"/>
  <c r="E3280" i="31"/>
  <c r="E3281" i="31"/>
  <c r="E3282" i="31"/>
  <c r="E3283" i="31"/>
  <c r="E3284" i="31"/>
  <c r="E3285" i="31"/>
  <c r="E3286" i="31"/>
  <c r="E3287" i="31"/>
  <c r="E3288" i="31"/>
  <c r="E3289" i="31"/>
  <c r="E3290" i="31"/>
  <c r="E3291" i="31"/>
  <c r="E3292" i="31"/>
  <c r="E3293" i="31"/>
  <c r="E3294" i="31"/>
  <c r="E3295" i="31"/>
  <c r="E3296" i="31"/>
  <c r="E3297" i="31"/>
  <c r="E3298" i="31"/>
  <c r="E3299" i="31"/>
  <c r="E3300" i="31"/>
  <c r="E3301" i="31"/>
  <c r="E3302" i="31"/>
  <c r="E3303" i="31"/>
  <c r="E3304" i="31"/>
  <c r="E3305" i="31"/>
  <c r="E3306" i="31"/>
  <c r="E3307" i="31"/>
  <c r="E3308" i="31"/>
  <c r="E3309" i="31"/>
  <c r="E3310" i="31"/>
  <c r="E3311" i="31"/>
  <c r="E3312" i="31"/>
  <c r="E3313" i="31"/>
  <c r="E3314" i="31"/>
  <c r="E3315" i="31"/>
  <c r="E3316" i="31"/>
  <c r="E3317" i="31"/>
  <c r="E3318" i="31"/>
  <c r="E3319" i="31"/>
  <c r="E3320" i="31"/>
  <c r="E3321" i="31"/>
  <c r="E3322" i="31"/>
  <c r="E3323" i="31"/>
  <c r="E3324" i="31"/>
  <c r="E3325" i="31"/>
  <c r="E3326" i="31"/>
  <c r="E3327" i="31"/>
  <c r="E3328" i="31"/>
  <c r="E3329" i="31"/>
  <c r="E3330" i="31"/>
  <c r="E3331" i="31"/>
  <c r="E3332" i="31"/>
  <c r="E3333" i="31"/>
  <c r="E3334" i="31"/>
  <c r="E3335" i="31"/>
  <c r="E3336" i="31"/>
  <c r="E3337" i="31"/>
  <c r="E3338" i="31"/>
  <c r="E3339" i="31"/>
  <c r="E3340" i="31"/>
  <c r="E3341" i="31"/>
  <c r="E3342" i="31"/>
  <c r="E3343" i="31"/>
  <c r="E3344" i="31"/>
  <c r="E3345" i="31"/>
  <c r="E3346" i="31"/>
  <c r="E3347" i="31"/>
  <c r="E3348" i="31"/>
  <c r="E3349" i="31"/>
  <c r="E3350" i="31"/>
  <c r="E3351" i="31"/>
  <c r="E3352" i="31"/>
  <c r="E3353" i="31"/>
  <c r="E3354" i="31"/>
  <c r="E3355" i="31"/>
  <c r="E3356" i="31"/>
  <c r="E3357" i="31"/>
  <c r="E3358" i="31"/>
  <c r="E3359" i="31"/>
  <c r="E3360" i="31"/>
  <c r="E3361" i="31"/>
  <c r="E3362" i="31"/>
  <c r="E3363" i="31"/>
  <c r="E3364" i="31"/>
  <c r="E3365" i="31"/>
  <c r="E3366" i="31"/>
  <c r="E3367" i="31"/>
  <c r="E3368" i="31"/>
  <c r="E3369" i="31"/>
  <c r="E3370" i="31"/>
  <c r="E3371" i="31"/>
  <c r="E3372" i="31"/>
  <c r="E3373" i="31"/>
  <c r="E3374" i="31"/>
  <c r="E3375" i="31"/>
  <c r="E3376" i="31"/>
  <c r="E3377" i="31"/>
  <c r="E3378" i="31"/>
  <c r="E3379" i="31"/>
  <c r="E3380" i="31"/>
  <c r="E3381" i="31"/>
  <c r="E3382" i="31"/>
  <c r="E3383" i="31"/>
  <c r="E3384" i="31"/>
  <c r="E3385" i="31"/>
  <c r="E3386" i="31"/>
  <c r="E3387" i="31"/>
  <c r="E3388" i="31"/>
  <c r="E3389" i="31"/>
  <c r="E3390" i="31"/>
  <c r="E3391" i="31"/>
  <c r="E3392" i="31"/>
  <c r="E3393" i="31"/>
  <c r="E3394" i="31"/>
  <c r="E3395" i="31"/>
  <c r="E3396" i="31"/>
  <c r="E3397" i="31"/>
  <c r="E3398" i="31"/>
  <c r="E3399" i="31"/>
  <c r="E3400" i="31"/>
  <c r="E3401" i="31"/>
  <c r="E3402" i="31"/>
  <c r="E3403" i="31"/>
  <c r="E3404" i="31"/>
  <c r="E3405" i="31"/>
  <c r="E3406" i="31"/>
  <c r="E3407" i="31"/>
  <c r="E3408" i="31"/>
  <c r="E3409" i="31"/>
  <c r="E3410" i="31"/>
  <c r="E3411" i="31"/>
  <c r="E3412" i="31"/>
  <c r="E3413" i="31"/>
  <c r="E3414" i="31"/>
  <c r="E3415" i="31"/>
  <c r="E3416" i="31"/>
  <c r="E3417" i="31"/>
  <c r="E3418" i="31"/>
  <c r="E3419" i="31"/>
  <c r="E3420" i="31"/>
  <c r="E3421" i="31"/>
  <c r="E3422" i="31"/>
  <c r="E3423" i="31"/>
  <c r="E3424" i="31"/>
  <c r="E3425" i="31"/>
  <c r="E3426" i="31"/>
  <c r="E3427" i="31"/>
  <c r="E3428" i="31"/>
  <c r="E3429" i="31"/>
  <c r="E3430" i="31"/>
  <c r="E3431" i="31"/>
  <c r="E3432" i="31"/>
  <c r="E3433" i="31"/>
  <c r="E3434" i="31"/>
  <c r="E3435" i="31"/>
  <c r="E3436" i="31"/>
  <c r="E3437" i="31"/>
  <c r="E3438" i="31"/>
  <c r="E3439" i="31"/>
  <c r="E3440" i="31"/>
  <c r="E3441" i="31"/>
  <c r="E3442" i="31"/>
  <c r="E3443" i="31"/>
  <c r="E3444" i="31"/>
  <c r="E3445" i="31"/>
  <c r="E3446" i="31"/>
  <c r="E3447" i="31"/>
  <c r="E3448" i="31"/>
  <c r="E3449" i="31"/>
  <c r="E3450" i="31"/>
  <c r="E3451" i="31"/>
  <c r="E3452" i="31"/>
  <c r="E3453" i="31"/>
  <c r="E3454" i="31"/>
  <c r="E3455" i="31"/>
  <c r="E3456" i="31"/>
  <c r="E3457" i="31"/>
  <c r="E3458" i="31"/>
  <c r="E3459" i="31"/>
  <c r="E3460" i="31"/>
  <c r="E3461" i="31"/>
  <c r="E3462" i="31"/>
  <c r="E3463" i="31"/>
  <c r="E3464" i="31"/>
  <c r="E3465" i="31"/>
  <c r="E3466" i="31"/>
  <c r="E3467" i="31"/>
  <c r="E3468" i="31"/>
  <c r="E3469" i="31"/>
  <c r="E3470" i="31"/>
  <c r="E3471" i="31"/>
  <c r="E3472" i="31"/>
  <c r="E3473" i="31"/>
  <c r="E3474" i="31"/>
  <c r="E3475" i="31"/>
  <c r="E3476" i="31"/>
  <c r="E3477" i="31"/>
  <c r="E3478" i="31"/>
  <c r="E3479" i="31"/>
  <c r="E2486" i="31"/>
  <c r="G988" i="27"/>
  <c r="G989" i="27"/>
  <c r="G990" i="27"/>
  <c r="I990" i="27" s="1"/>
  <c r="G991" i="27"/>
  <c r="G992" i="27"/>
  <c r="I992" i="27" s="1"/>
  <c r="G993" i="27"/>
  <c r="I993" i="27" s="1"/>
  <c r="G994" i="27"/>
  <c r="I994" i="27" s="1"/>
  <c r="G995" i="27"/>
  <c r="G996" i="27"/>
  <c r="G997" i="27"/>
  <c r="G998" i="27"/>
  <c r="I998" i="27" s="1"/>
  <c r="G999" i="27"/>
  <c r="G1000" i="27"/>
  <c r="G1001" i="27"/>
  <c r="G1002" i="27"/>
  <c r="I1002" i="27" s="1"/>
  <c r="G1003" i="27"/>
  <c r="G1004" i="27"/>
  <c r="G1005" i="27"/>
  <c r="G1006" i="27"/>
  <c r="I1006" i="27" s="1"/>
  <c r="G1007" i="27"/>
  <c r="G1008" i="27"/>
  <c r="I1008" i="27" s="1"/>
  <c r="G1009" i="27"/>
  <c r="I1009" i="27" s="1"/>
  <c r="G1010" i="27"/>
  <c r="G1011" i="27"/>
  <c r="G1012" i="27"/>
  <c r="G1013" i="27"/>
  <c r="G1014" i="27"/>
  <c r="I1014" i="27" s="1"/>
  <c r="G1015" i="27"/>
  <c r="G1016" i="27"/>
  <c r="I1016" i="27" s="1"/>
  <c r="G1017" i="27"/>
  <c r="I1017" i="27" s="1"/>
  <c r="G1018" i="27"/>
  <c r="G1019" i="27"/>
  <c r="G1020" i="27"/>
  <c r="G1021" i="27"/>
  <c r="G1022" i="27"/>
  <c r="I1022" i="27" s="1"/>
  <c r="G1023" i="27"/>
  <c r="G1024" i="27"/>
  <c r="G1025" i="27"/>
  <c r="I1025" i="27" s="1"/>
  <c r="G1026" i="27"/>
  <c r="G1027" i="27"/>
  <c r="G1028" i="27"/>
  <c r="G1029" i="27"/>
  <c r="G1030" i="27"/>
  <c r="I1030" i="27" s="1"/>
  <c r="G1031" i="27"/>
  <c r="G1032" i="27"/>
  <c r="I1032" i="27" s="1"/>
  <c r="G1033" i="27"/>
  <c r="G1034" i="27"/>
  <c r="G1035" i="27"/>
  <c r="G1036" i="27"/>
  <c r="G1037" i="27"/>
  <c r="I1037" i="27" s="1"/>
  <c r="G1038" i="27"/>
  <c r="I1038" i="27" s="1"/>
  <c r="G1039" i="27"/>
  <c r="G1040" i="27"/>
  <c r="I1040" i="27" s="1"/>
  <c r="G1041" i="27"/>
  <c r="I1041" i="27" s="1"/>
  <c r="G1042" i="27"/>
  <c r="I1042" i="27" s="1"/>
  <c r="G1043" i="27"/>
  <c r="I1043" i="27" s="1"/>
  <c r="G1044" i="27"/>
  <c r="I1044" i="27" s="1"/>
  <c r="G1045" i="27"/>
  <c r="I1045" i="27" s="1"/>
  <c r="G1046" i="27"/>
  <c r="I1046" i="27" s="1"/>
  <c r="G987" i="27"/>
  <c r="G927" i="27"/>
  <c r="G928" i="27"/>
  <c r="I928" i="27" s="1"/>
  <c r="G929" i="27"/>
  <c r="I929" i="27" s="1"/>
  <c r="G930" i="27"/>
  <c r="G931" i="27"/>
  <c r="G932" i="27"/>
  <c r="G933" i="27"/>
  <c r="I933" i="27" s="1"/>
  <c r="G934" i="27"/>
  <c r="G935" i="27"/>
  <c r="G936" i="27"/>
  <c r="I936" i="27" s="1"/>
  <c r="G937" i="27"/>
  <c r="I937" i="27" s="1"/>
  <c r="G938" i="27"/>
  <c r="D3372" i="31" s="1"/>
  <c r="G939" i="27"/>
  <c r="G940" i="27"/>
  <c r="G941" i="27"/>
  <c r="I941" i="27" s="1"/>
  <c r="G942" i="27"/>
  <c r="G943" i="27"/>
  <c r="G944" i="27"/>
  <c r="I944" i="27" s="1"/>
  <c r="G945" i="27"/>
  <c r="I945" i="27" s="1"/>
  <c r="G946" i="27"/>
  <c r="G947" i="27"/>
  <c r="G948" i="27"/>
  <c r="G949" i="27"/>
  <c r="I949" i="27" s="1"/>
  <c r="G950" i="27"/>
  <c r="G951" i="27"/>
  <c r="G952" i="27"/>
  <c r="I952" i="27" s="1"/>
  <c r="G953" i="27"/>
  <c r="I953" i="27" s="1"/>
  <c r="G954" i="27"/>
  <c r="G955" i="27"/>
  <c r="G956" i="27"/>
  <c r="G957" i="27"/>
  <c r="I957" i="27" s="1"/>
  <c r="G958" i="27"/>
  <c r="G959" i="27"/>
  <c r="G960" i="27"/>
  <c r="I960" i="27" s="1"/>
  <c r="G961" i="27"/>
  <c r="I961" i="27" s="1"/>
  <c r="G962" i="27"/>
  <c r="G963" i="27"/>
  <c r="G964" i="27"/>
  <c r="G965" i="27"/>
  <c r="I965" i="27" s="1"/>
  <c r="G966" i="27"/>
  <c r="G967" i="27"/>
  <c r="G968" i="27"/>
  <c r="I968" i="27" s="1"/>
  <c r="G969" i="27"/>
  <c r="I969" i="27" s="1"/>
  <c r="G970" i="27"/>
  <c r="G971" i="27"/>
  <c r="G972" i="27"/>
  <c r="G973" i="27"/>
  <c r="I973" i="27" s="1"/>
  <c r="G974" i="27"/>
  <c r="G975" i="27"/>
  <c r="G976" i="27"/>
  <c r="I976" i="27" s="1"/>
  <c r="G977" i="27"/>
  <c r="I977" i="27" s="1"/>
  <c r="G978" i="27"/>
  <c r="D3412" i="31" s="1"/>
  <c r="G979" i="27"/>
  <c r="G980" i="27"/>
  <c r="G981" i="27"/>
  <c r="I981" i="27" s="1"/>
  <c r="G982" i="27"/>
  <c r="G983" i="27"/>
  <c r="I983" i="27" s="1"/>
  <c r="G984" i="27"/>
  <c r="G985" i="27"/>
  <c r="I985" i="27" s="1"/>
  <c r="G926" i="27"/>
  <c r="G866" i="27"/>
  <c r="G867" i="27"/>
  <c r="G868" i="27"/>
  <c r="I868" i="27" s="1"/>
  <c r="G869" i="27"/>
  <c r="G870" i="27"/>
  <c r="G871" i="27"/>
  <c r="I871" i="27" s="1"/>
  <c r="G872" i="27"/>
  <c r="I872" i="27" s="1"/>
  <c r="G873" i="27"/>
  <c r="D3308" i="31" s="1"/>
  <c r="G874" i="27"/>
  <c r="G875" i="27"/>
  <c r="G876" i="27"/>
  <c r="I876" i="27" s="1"/>
  <c r="G877" i="27"/>
  <c r="G878" i="27"/>
  <c r="G879" i="27"/>
  <c r="I879" i="27" s="1"/>
  <c r="G880" i="27"/>
  <c r="I880" i="27" s="1"/>
  <c r="G881" i="27"/>
  <c r="G882" i="27"/>
  <c r="G883" i="27"/>
  <c r="G884" i="27"/>
  <c r="I884" i="27" s="1"/>
  <c r="G885" i="27"/>
  <c r="G886" i="27"/>
  <c r="G887" i="27"/>
  <c r="I887" i="27" s="1"/>
  <c r="G888" i="27"/>
  <c r="I888" i="27" s="1"/>
  <c r="G889" i="27"/>
  <c r="G890" i="27"/>
  <c r="G891" i="27"/>
  <c r="G892" i="27"/>
  <c r="I892" i="27" s="1"/>
  <c r="G893" i="27"/>
  <c r="G894" i="27"/>
  <c r="G895" i="27"/>
  <c r="I895" i="27" s="1"/>
  <c r="G896" i="27"/>
  <c r="I896" i="27" s="1"/>
  <c r="G897" i="27"/>
  <c r="G898" i="27"/>
  <c r="G899" i="27"/>
  <c r="G900" i="27"/>
  <c r="I900" i="27" s="1"/>
  <c r="G901" i="27"/>
  <c r="G902" i="27"/>
  <c r="G903" i="27"/>
  <c r="I903" i="27" s="1"/>
  <c r="G904" i="27"/>
  <c r="I904" i="27" s="1"/>
  <c r="G905" i="27"/>
  <c r="G906" i="27"/>
  <c r="G907" i="27"/>
  <c r="G908" i="27"/>
  <c r="I908" i="27" s="1"/>
  <c r="G909" i="27"/>
  <c r="G910" i="27"/>
  <c r="G911" i="27"/>
  <c r="I911" i="27" s="1"/>
  <c r="G912" i="27"/>
  <c r="I912" i="27" s="1"/>
  <c r="G913" i="27"/>
  <c r="G914" i="27"/>
  <c r="G915" i="27"/>
  <c r="G916" i="27"/>
  <c r="I916" i="27" s="1"/>
  <c r="G917" i="27"/>
  <c r="G918" i="27"/>
  <c r="G919" i="27"/>
  <c r="I919" i="27" s="1"/>
  <c r="G920" i="27"/>
  <c r="I920" i="27" s="1"/>
  <c r="G921" i="27"/>
  <c r="G922" i="27"/>
  <c r="G923" i="27"/>
  <c r="G924" i="27"/>
  <c r="I924" i="27" s="1"/>
  <c r="G865" i="27"/>
  <c r="G805" i="27"/>
  <c r="G806" i="27"/>
  <c r="G807" i="27"/>
  <c r="G808" i="27"/>
  <c r="G809" i="27"/>
  <c r="I809" i="27" s="1"/>
  <c r="G810" i="27"/>
  <c r="I810" i="27" s="1"/>
  <c r="G811" i="27"/>
  <c r="G812" i="27"/>
  <c r="G813" i="27"/>
  <c r="G814" i="27"/>
  <c r="G815" i="27"/>
  <c r="G816" i="27"/>
  <c r="G817" i="27"/>
  <c r="G818" i="27"/>
  <c r="I818" i="27" s="1"/>
  <c r="G819" i="27"/>
  <c r="G820" i="27"/>
  <c r="G821" i="27"/>
  <c r="I821" i="27" s="1"/>
  <c r="G822" i="27"/>
  <c r="G823" i="27"/>
  <c r="G824" i="27"/>
  <c r="G825" i="27"/>
  <c r="G826" i="27"/>
  <c r="G827" i="27"/>
  <c r="G828" i="27"/>
  <c r="G829" i="27"/>
  <c r="G830" i="27"/>
  <c r="G831" i="27"/>
  <c r="G832" i="27"/>
  <c r="I832" i="27" s="1"/>
  <c r="G833" i="27"/>
  <c r="G834" i="27"/>
  <c r="G835" i="27"/>
  <c r="G836" i="27"/>
  <c r="G837" i="27"/>
  <c r="G838" i="27"/>
  <c r="G839" i="27"/>
  <c r="G840" i="27"/>
  <c r="G841" i="27"/>
  <c r="I841" i="27" s="1"/>
  <c r="G842" i="27"/>
  <c r="I842" i="27" s="1"/>
  <c r="G843" i="27"/>
  <c r="G844" i="27"/>
  <c r="I844" i="27" s="1"/>
  <c r="G845" i="27"/>
  <c r="G846" i="27"/>
  <c r="G847" i="27"/>
  <c r="G848" i="27"/>
  <c r="G849" i="27"/>
  <c r="G850" i="27"/>
  <c r="I850" i="27" s="1"/>
  <c r="G851" i="27"/>
  <c r="G852" i="27"/>
  <c r="G853" i="27"/>
  <c r="I853" i="27" s="1"/>
  <c r="G854" i="27"/>
  <c r="G855" i="27"/>
  <c r="G856" i="27"/>
  <c r="G857" i="27"/>
  <c r="G858" i="27"/>
  <c r="G859" i="27"/>
  <c r="I859" i="27" s="1"/>
  <c r="G860" i="27"/>
  <c r="G861" i="27"/>
  <c r="G862" i="27"/>
  <c r="I862" i="27" s="1"/>
  <c r="G863" i="27"/>
  <c r="I863" i="27" s="1"/>
  <c r="G804" i="27"/>
  <c r="I804" i="27" s="1"/>
  <c r="G744" i="27"/>
  <c r="I744" i="27" s="1"/>
  <c r="G745" i="27"/>
  <c r="I745" i="27" s="1"/>
  <c r="G746" i="27"/>
  <c r="G747" i="27"/>
  <c r="G748" i="27"/>
  <c r="G749" i="27"/>
  <c r="G750" i="27"/>
  <c r="G751" i="27"/>
  <c r="G752" i="27"/>
  <c r="G753" i="27"/>
  <c r="I753" i="27" s="1"/>
  <c r="G754" i="27"/>
  <c r="G755" i="27"/>
  <c r="G756" i="27"/>
  <c r="I756" i="27" s="1"/>
  <c r="G757" i="27"/>
  <c r="G758" i="27"/>
  <c r="G759" i="27"/>
  <c r="G760" i="27"/>
  <c r="G761" i="27"/>
  <c r="G762" i="27"/>
  <c r="G763" i="27"/>
  <c r="G764" i="27"/>
  <c r="G765" i="27"/>
  <c r="I765" i="27" s="1"/>
  <c r="G766" i="27"/>
  <c r="G767" i="27"/>
  <c r="I767" i="27" s="1"/>
  <c r="G768" i="27"/>
  <c r="G769" i="27"/>
  <c r="G770" i="27"/>
  <c r="G771" i="27"/>
  <c r="G772" i="27"/>
  <c r="G773" i="27"/>
  <c r="G774" i="27"/>
  <c r="G775" i="27"/>
  <c r="G776" i="27"/>
  <c r="I776" i="27" s="1"/>
  <c r="G777" i="27"/>
  <c r="I777" i="27" s="1"/>
  <c r="G778" i="27"/>
  <c r="G779" i="27"/>
  <c r="I779" i="27" s="1"/>
  <c r="G780" i="27"/>
  <c r="G781" i="27"/>
  <c r="G782" i="27"/>
  <c r="G783" i="27"/>
  <c r="G784" i="27"/>
  <c r="G785" i="27"/>
  <c r="I785" i="27" s="1"/>
  <c r="G786" i="27"/>
  <c r="G787" i="27"/>
  <c r="G788" i="27"/>
  <c r="G789" i="27"/>
  <c r="G790" i="27"/>
  <c r="G791" i="27"/>
  <c r="G792" i="27"/>
  <c r="G793" i="27"/>
  <c r="G794" i="27"/>
  <c r="G795" i="27"/>
  <c r="G796" i="27"/>
  <c r="G797" i="27"/>
  <c r="I797" i="27" s="1"/>
  <c r="G798" i="27"/>
  <c r="G799" i="27"/>
  <c r="I799" i="27" s="1"/>
  <c r="G800" i="27"/>
  <c r="G801" i="27"/>
  <c r="G802" i="27"/>
  <c r="G743" i="27"/>
  <c r="I743" i="27" s="1"/>
  <c r="G741" i="27"/>
  <c r="G683" i="27"/>
  <c r="G684" i="27"/>
  <c r="G685" i="27"/>
  <c r="D3123" i="31" s="1"/>
  <c r="G686" i="27"/>
  <c r="G687" i="27"/>
  <c r="G688" i="27"/>
  <c r="I688" i="27" s="1"/>
  <c r="G689" i="27"/>
  <c r="G690" i="27"/>
  <c r="G691" i="27"/>
  <c r="G692" i="27"/>
  <c r="G693" i="27"/>
  <c r="G694" i="27"/>
  <c r="G695" i="27"/>
  <c r="I695" i="27" s="1"/>
  <c r="G696" i="27"/>
  <c r="G697" i="27"/>
  <c r="G698" i="27"/>
  <c r="G699" i="27"/>
  <c r="I699" i="27" s="1"/>
  <c r="G700" i="27"/>
  <c r="I700" i="27" s="1"/>
  <c r="G701" i="27"/>
  <c r="D3139" i="31" s="1"/>
  <c r="G702" i="27"/>
  <c r="G703" i="27"/>
  <c r="G704" i="27"/>
  <c r="G705" i="27"/>
  <c r="G706" i="27"/>
  <c r="G707" i="27"/>
  <c r="G708" i="27"/>
  <c r="G709" i="27"/>
  <c r="G710" i="27"/>
  <c r="G711" i="27"/>
  <c r="G712" i="27"/>
  <c r="I712" i="27" s="1"/>
  <c r="G713" i="27"/>
  <c r="G714" i="27"/>
  <c r="G715" i="27"/>
  <c r="G716" i="27"/>
  <c r="G717" i="27"/>
  <c r="G718" i="27"/>
  <c r="G719" i="27"/>
  <c r="G720" i="27"/>
  <c r="I720" i="27" s="1"/>
  <c r="G721" i="27"/>
  <c r="G722" i="27"/>
  <c r="G723" i="27"/>
  <c r="G724" i="27"/>
  <c r="G725" i="27"/>
  <c r="D3163" i="31" s="1"/>
  <c r="G726" i="27"/>
  <c r="G727" i="27"/>
  <c r="I727" i="27" s="1"/>
  <c r="G728" i="27"/>
  <c r="G729" i="27"/>
  <c r="G730" i="27"/>
  <c r="G731" i="27"/>
  <c r="G732" i="27"/>
  <c r="G733" i="27"/>
  <c r="G734" i="27"/>
  <c r="I734" i="27" s="1"/>
  <c r="G735" i="27"/>
  <c r="I735" i="27" s="1"/>
  <c r="G736" i="27"/>
  <c r="G737" i="27"/>
  <c r="G738" i="27"/>
  <c r="G739" i="27"/>
  <c r="G740" i="27"/>
  <c r="I740" i="27" s="1"/>
  <c r="G682" i="27"/>
  <c r="G623" i="27"/>
  <c r="I623" i="27" s="1"/>
  <c r="G624" i="27"/>
  <c r="G625" i="27"/>
  <c r="G626" i="27"/>
  <c r="G627" i="27"/>
  <c r="G628" i="27"/>
  <c r="G629" i="27"/>
  <c r="G630" i="27"/>
  <c r="I630" i="27" s="1"/>
  <c r="G631" i="27"/>
  <c r="G632" i="27"/>
  <c r="G633" i="27"/>
  <c r="G634" i="27"/>
  <c r="G635" i="27"/>
  <c r="G636" i="27"/>
  <c r="G637" i="27"/>
  <c r="G638" i="27"/>
  <c r="G639" i="27"/>
  <c r="G640" i="27"/>
  <c r="G641" i="27"/>
  <c r="G642" i="27"/>
  <c r="G643" i="27"/>
  <c r="G644" i="27"/>
  <c r="G645" i="27"/>
  <c r="G646" i="27"/>
  <c r="D3085" i="31" s="1"/>
  <c r="G647" i="27"/>
  <c r="I647" i="27" s="1"/>
  <c r="G648" i="27"/>
  <c r="G649" i="27"/>
  <c r="G650" i="27"/>
  <c r="G651" i="27"/>
  <c r="I651" i="27" s="1"/>
  <c r="G652" i="27"/>
  <c r="G653" i="27"/>
  <c r="G654" i="27"/>
  <c r="G655" i="27"/>
  <c r="I655" i="27" s="1"/>
  <c r="G656" i="27"/>
  <c r="G657" i="27"/>
  <c r="G658" i="27"/>
  <c r="G659" i="27"/>
  <c r="G660" i="27"/>
  <c r="G661" i="27"/>
  <c r="G662" i="27"/>
  <c r="G663" i="27"/>
  <c r="G664" i="27"/>
  <c r="G665" i="27"/>
  <c r="G666" i="27"/>
  <c r="G667" i="27"/>
  <c r="G668" i="27"/>
  <c r="G669" i="27"/>
  <c r="G670" i="27"/>
  <c r="G671" i="27"/>
  <c r="I671" i="27" s="1"/>
  <c r="G672" i="27"/>
  <c r="G673" i="27"/>
  <c r="G674" i="27"/>
  <c r="I674" i="27" s="1"/>
  <c r="G675" i="27"/>
  <c r="G676" i="27"/>
  <c r="G677" i="27"/>
  <c r="G678" i="27"/>
  <c r="G679" i="27"/>
  <c r="G680" i="27"/>
  <c r="G622" i="27"/>
  <c r="G562" i="27"/>
  <c r="G563" i="27"/>
  <c r="G564" i="27"/>
  <c r="G565" i="27"/>
  <c r="I565" i="27" s="1"/>
  <c r="G566" i="27"/>
  <c r="G567" i="27"/>
  <c r="G568" i="27"/>
  <c r="G569" i="27"/>
  <c r="G570" i="27"/>
  <c r="G571" i="27"/>
  <c r="G572" i="27"/>
  <c r="G573" i="27"/>
  <c r="G574" i="27"/>
  <c r="G575" i="27"/>
  <c r="G576" i="27"/>
  <c r="G577" i="27"/>
  <c r="I577" i="27" s="1"/>
  <c r="G578" i="27"/>
  <c r="G579" i="27"/>
  <c r="G580" i="27"/>
  <c r="G581" i="27"/>
  <c r="G582" i="27"/>
  <c r="I582" i="27" s="1"/>
  <c r="G583" i="27"/>
  <c r="G584" i="27"/>
  <c r="G585" i="27"/>
  <c r="G586" i="27"/>
  <c r="G587" i="27"/>
  <c r="G588" i="27"/>
  <c r="G589" i="27"/>
  <c r="G590" i="27"/>
  <c r="I590" i="27" s="1"/>
  <c r="G591" i="27"/>
  <c r="G592" i="27"/>
  <c r="G593" i="27"/>
  <c r="I593" i="27" s="1"/>
  <c r="G594" i="27"/>
  <c r="G595" i="27"/>
  <c r="G596" i="27"/>
  <c r="G597" i="27"/>
  <c r="G598" i="27"/>
  <c r="G599" i="27"/>
  <c r="G600" i="27"/>
  <c r="G601" i="27"/>
  <c r="I601" i="27" s="1"/>
  <c r="G602" i="27"/>
  <c r="G603" i="27"/>
  <c r="G604" i="27"/>
  <c r="G605" i="27"/>
  <c r="G606" i="27"/>
  <c r="I606" i="27" s="1"/>
  <c r="G607" i="27"/>
  <c r="G608" i="27"/>
  <c r="G609" i="27"/>
  <c r="G610" i="27"/>
  <c r="G611" i="27"/>
  <c r="G612" i="27"/>
  <c r="G613" i="27"/>
  <c r="G614" i="27"/>
  <c r="D3054" i="31" s="1"/>
  <c r="G615" i="27"/>
  <c r="G616" i="27"/>
  <c r="G617" i="27"/>
  <c r="I617" i="27" s="1"/>
  <c r="G618" i="27"/>
  <c r="G619" i="27"/>
  <c r="G620" i="27"/>
  <c r="G561" i="27"/>
  <c r="I561" i="27" s="1"/>
  <c r="G501" i="27"/>
  <c r="G502" i="27"/>
  <c r="G503" i="27"/>
  <c r="G504" i="27"/>
  <c r="G505" i="27"/>
  <c r="G506" i="27"/>
  <c r="G507" i="27"/>
  <c r="G508" i="27"/>
  <c r="G509" i="27"/>
  <c r="G510" i="27"/>
  <c r="G511" i="27"/>
  <c r="G512" i="27"/>
  <c r="I512" i="27" s="1"/>
  <c r="G513" i="27"/>
  <c r="G514" i="27"/>
  <c r="G515" i="27"/>
  <c r="G516" i="27"/>
  <c r="G517" i="27"/>
  <c r="I517" i="27" s="1"/>
  <c r="G518" i="27"/>
  <c r="G519" i="27"/>
  <c r="G520" i="27"/>
  <c r="D2961" i="31" s="1"/>
  <c r="G521" i="27"/>
  <c r="I521" i="27" s="1"/>
  <c r="G522" i="27"/>
  <c r="G523" i="27"/>
  <c r="G524" i="27"/>
  <c r="G525" i="27"/>
  <c r="I525" i="27" s="1"/>
  <c r="G526" i="27"/>
  <c r="G527" i="27"/>
  <c r="G528" i="27"/>
  <c r="I528" i="27" s="1"/>
  <c r="G529" i="27"/>
  <c r="G530" i="27"/>
  <c r="G531" i="27"/>
  <c r="G532" i="27"/>
  <c r="G533" i="27"/>
  <c r="D2974" i="31" s="1"/>
  <c r="G534" i="27"/>
  <c r="G535" i="27"/>
  <c r="G536" i="27"/>
  <c r="I536" i="27" s="1"/>
  <c r="G537" i="27"/>
  <c r="G538" i="27"/>
  <c r="G539" i="27"/>
  <c r="G540" i="27"/>
  <c r="G541" i="27"/>
  <c r="I541" i="27" s="1"/>
  <c r="G542" i="27"/>
  <c r="G543" i="27"/>
  <c r="G544" i="27"/>
  <c r="G545" i="27"/>
  <c r="G546" i="27"/>
  <c r="G547" i="27"/>
  <c r="G548" i="27"/>
  <c r="G549" i="27"/>
  <c r="G550" i="27"/>
  <c r="G551" i="27"/>
  <c r="G552" i="27"/>
  <c r="I552" i="27" s="1"/>
  <c r="G553" i="27"/>
  <c r="G554" i="27"/>
  <c r="G555" i="27"/>
  <c r="G556" i="27"/>
  <c r="G557" i="27"/>
  <c r="I557" i="27" s="1"/>
  <c r="G558" i="27"/>
  <c r="G559" i="27"/>
  <c r="G500" i="27"/>
  <c r="I500" i="27" s="1"/>
  <c r="G440" i="27"/>
  <c r="G441" i="27"/>
  <c r="G442" i="27"/>
  <c r="G443" i="27"/>
  <c r="G444" i="27"/>
  <c r="G445" i="27"/>
  <c r="G446" i="27"/>
  <c r="G447" i="27"/>
  <c r="I447" i="27" s="1"/>
  <c r="G448" i="27"/>
  <c r="G449" i="27"/>
  <c r="G450" i="27"/>
  <c r="G451" i="27"/>
  <c r="G452" i="27"/>
  <c r="I452" i="27" s="1"/>
  <c r="G453" i="27"/>
  <c r="G454" i="27"/>
  <c r="G455" i="27"/>
  <c r="G456" i="27"/>
  <c r="I456" i="27" s="1"/>
  <c r="G457" i="27"/>
  <c r="G458" i="27"/>
  <c r="G459" i="27"/>
  <c r="G460" i="27"/>
  <c r="I460" i="27" s="1"/>
  <c r="G461" i="27"/>
  <c r="G462" i="27"/>
  <c r="G463" i="27"/>
  <c r="I463" i="27" s="1"/>
  <c r="G464" i="27"/>
  <c r="G465" i="27"/>
  <c r="G466" i="27"/>
  <c r="G467" i="27"/>
  <c r="G468" i="27"/>
  <c r="G469" i="27"/>
  <c r="G470" i="27"/>
  <c r="G471" i="27"/>
  <c r="I471" i="27" s="1"/>
  <c r="G472" i="27"/>
  <c r="G473" i="27"/>
  <c r="G474" i="27"/>
  <c r="G475" i="27"/>
  <c r="G476" i="27"/>
  <c r="I476" i="27" s="1"/>
  <c r="G477" i="27"/>
  <c r="G478" i="27"/>
  <c r="G479" i="27"/>
  <c r="G480" i="27"/>
  <c r="G481" i="27"/>
  <c r="G482" i="27"/>
  <c r="G483" i="27"/>
  <c r="G484" i="27"/>
  <c r="G485" i="27"/>
  <c r="G486" i="27"/>
  <c r="G487" i="27"/>
  <c r="I487" i="27" s="1"/>
  <c r="G488" i="27"/>
  <c r="G489" i="27"/>
  <c r="G490" i="27"/>
  <c r="G491" i="27"/>
  <c r="G492" i="27"/>
  <c r="I492" i="27" s="1"/>
  <c r="G493" i="27"/>
  <c r="G494" i="27"/>
  <c r="G495" i="27"/>
  <c r="I495" i="27" s="1"/>
  <c r="G496" i="27"/>
  <c r="G497" i="27"/>
  <c r="G498" i="27"/>
  <c r="G439" i="27"/>
  <c r="G379" i="27"/>
  <c r="G380" i="27"/>
  <c r="G381" i="27"/>
  <c r="G382" i="27"/>
  <c r="G383" i="27"/>
  <c r="G384" i="27"/>
  <c r="G385" i="27"/>
  <c r="G386" i="27"/>
  <c r="G387" i="27"/>
  <c r="I387" i="27" s="1"/>
  <c r="G388" i="27"/>
  <c r="G389" i="27"/>
  <c r="G390" i="27"/>
  <c r="G391" i="27"/>
  <c r="G392" i="27"/>
  <c r="G393" i="27"/>
  <c r="G394" i="27"/>
  <c r="G395" i="27"/>
  <c r="I395" i="27" s="1"/>
  <c r="G396" i="27"/>
  <c r="G397" i="27"/>
  <c r="G398" i="27"/>
  <c r="I398" i="27" s="1"/>
  <c r="G399" i="27"/>
  <c r="G400" i="27"/>
  <c r="G401" i="27"/>
  <c r="G402" i="27"/>
  <c r="G403" i="27"/>
  <c r="G404" i="27"/>
  <c r="G405" i="27"/>
  <c r="G406" i="27"/>
  <c r="I406" i="27" s="1"/>
  <c r="G407" i="27"/>
  <c r="G408" i="27"/>
  <c r="G409" i="27"/>
  <c r="G410" i="27"/>
  <c r="G411" i="27"/>
  <c r="I411" i="27" s="1"/>
  <c r="G412" i="27"/>
  <c r="G413" i="27"/>
  <c r="G414" i="27"/>
  <c r="G415" i="27"/>
  <c r="G416" i="27"/>
  <c r="G417" i="27"/>
  <c r="G418" i="27"/>
  <c r="G419" i="27"/>
  <c r="G420" i="27"/>
  <c r="G421" i="27"/>
  <c r="G422" i="27"/>
  <c r="I422" i="27" s="1"/>
  <c r="G423" i="27"/>
  <c r="G424" i="27"/>
  <c r="G425" i="27"/>
  <c r="G426" i="27"/>
  <c r="G427" i="27"/>
  <c r="D2870" i="31" s="1"/>
  <c r="G428" i="27"/>
  <c r="G429" i="27"/>
  <c r="G430" i="27"/>
  <c r="I430" i="27" s="1"/>
  <c r="G431" i="27"/>
  <c r="G432" i="27"/>
  <c r="G433" i="27"/>
  <c r="G434" i="27"/>
  <c r="I434" i="27" s="1"/>
  <c r="G435" i="27"/>
  <c r="I435" i="27" s="1"/>
  <c r="G436" i="27"/>
  <c r="G437" i="27"/>
  <c r="G37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G336" i="27"/>
  <c r="G337" i="27"/>
  <c r="G338" i="27"/>
  <c r="G339" i="27"/>
  <c r="G340" i="27"/>
  <c r="G341" i="27"/>
  <c r="G342" i="27"/>
  <c r="G343" i="27"/>
  <c r="G344" i="27"/>
  <c r="G345" i="27"/>
  <c r="G346" i="27"/>
  <c r="G347" i="27"/>
  <c r="G348" i="27"/>
  <c r="G349" i="27"/>
  <c r="G350" i="27"/>
  <c r="G351" i="27"/>
  <c r="G352" i="27"/>
  <c r="G353" i="27"/>
  <c r="G354" i="27"/>
  <c r="G355" i="27"/>
  <c r="G356" i="27"/>
  <c r="G357" i="27"/>
  <c r="G358" i="27"/>
  <c r="G359" i="27"/>
  <c r="G360" i="27"/>
  <c r="G361" i="27"/>
  <c r="G362" i="27"/>
  <c r="G363" i="27"/>
  <c r="G364" i="27"/>
  <c r="G365" i="27"/>
  <c r="G366" i="27"/>
  <c r="G367" i="27"/>
  <c r="G368" i="27"/>
  <c r="G369" i="27"/>
  <c r="G370" i="27"/>
  <c r="G371" i="27"/>
  <c r="G372" i="27"/>
  <c r="G373" i="27"/>
  <c r="G374" i="27"/>
  <c r="G375" i="27"/>
  <c r="G376" i="27"/>
  <c r="G318" i="27"/>
  <c r="G259" i="27"/>
  <c r="G260" i="27"/>
  <c r="G261" i="27"/>
  <c r="G262" i="27"/>
  <c r="G263" i="27"/>
  <c r="I263" i="27" s="1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G283" i="27"/>
  <c r="G284" i="27"/>
  <c r="G285" i="27"/>
  <c r="G286" i="27"/>
  <c r="G287" i="27"/>
  <c r="G288" i="27"/>
  <c r="G289" i="27"/>
  <c r="G290" i="27"/>
  <c r="G291" i="27"/>
  <c r="G292" i="27"/>
  <c r="G293" i="27"/>
  <c r="G294" i="27"/>
  <c r="G295" i="27"/>
  <c r="G296" i="27"/>
  <c r="G297" i="27"/>
  <c r="G298" i="27"/>
  <c r="G299" i="27"/>
  <c r="G300" i="27"/>
  <c r="G301" i="27"/>
  <c r="G302" i="27"/>
  <c r="G303" i="27"/>
  <c r="G304" i="27"/>
  <c r="G305" i="27"/>
  <c r="G306" i="27"/>
  <c r="G307" i="27"/>
  <c r="G308" i="27"/>
  <c r="G309" i="27"/>
  <c r="G310" i="27"/>
  <c r="G311" i="27"/>
  <c r="G312" i="27"/>
  <c r="G313" i="27"/>
  <c r="G314" i="27"/>
  <c r="G315" i="27"/>
  <c r="G316" i="27"/>
  <c r="G258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I231" i="27" s="1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I247" i="27" s="1"/>
  <c r="G248" i="27"/>
  <c r="G249" i="27"/>
  <c r="G250" i="27"/>
  <c r="G251" i="27"/>
  <c r="G252" i="27"/>
  <c r="G253" i="27"/>
  <c r="G254" i="27"/>
  <c r="G255" i="27"/>
  <c r="G256" i="27"/>
  <c r="G199" i="27"/>
  <c r="E2428" i="31"/>
  <c r="E2429" i="31"/>
  <c r="E2430" i="31"/>
  <c r="E2431" i="31"/>
  <c r="E2432" i="31"/>
  <c r="E2433" i="31"/>
  <c r="E2434" i="31"/>
  <c r="E2435" i="31"/>
  <c r="E2436" i="31"/>
  <c r="E2437" i="31"/>
  <c r="E2438" i="31"/>
  <c r="E2439" i="31"/>
  <c r="E2440" i="31"/>
  <c r="E2441" i="31"/>
  <c r="E2442" i="31"/>
  <c r="E2443" i="31"/>
  <c r="E2444" i="31"/>
  <c r="E2445" i="31"/>
  <c r="E2446" i="31"/>
  <c r="E2447" i="31"/>
  <c r="E2448" i="31"/>
  <c r="E2449" i="31"/>
  <c r="E2450" i="31"/>
  <c r="E2451" i="31"/>
  <c r="E2452" i="31"/>
  <c r="E2453" i="31"/>
  <c r="E2454" i="31"/>
  <c r="E2455" i="31"/>
  <c r="E2456" i="31"/>
  <c r="E2457" i="31"/>
  <c r="E2458" i="31"/>
  <c r="E2459" i="31"/>
  <c r="E2460" i="31"/>
  <c r="E2461" i="31"/>
  <c r="E2462" i="31"/>
  <c r="E2463" i="31"/>
  <c r="E2464" i="31"/>
  <c r="E2465" i="31"/>
  <c r="E2466" i="31"/>
  <c r="E2467" i="31"/>
  <c r="E2468" i="31"/>
  <c r="E2469" i="31"/>
  <c r="E2470" i="31"/>
  <c r="E2471" i="31"/>
  <c r="E2472" i="31"/>
  <c r="E2473" i="31"/>
  <c r="E2474" i="31"/>
  <c r="E2475" i="31"/>
  <c r="E2476" i="31"/>
  <c r="E2477" i="31"/>
  <c r="E2478" i="31"/>
  <c r="E2479" i="31"/>
  <c r="E2480" i="31"/>
  <c r="E2481" i="31"/>
  <c r="E2482" i="31"/>
  <c r="E2483" i="31"/>
  <c r="E2484" i="31"/>
  <c r="E2485" i="31"/>
  <c r="E2427" i="31"/>
  <c r="E2385" i="31"/>
  <c r="E2386" i="31"/>
  <c r="E2387" i="31"/>
  <c r="E2388" i="31"/>
  <c r="E2389" i="31"/>
  <c r="E2390" i="31"/>
  <c r="E2391" i="31"/>
  <c r="E2392" i="31"/>
  <c r="E2393" i="31"/>
  <c r="E2394" i="31"/>
  <c r="E2395" i="31"/>
  <c r="E2396" i="31"/>
  <c r="E2397" i="31"/>
  <c r="E2398" i="31"/>
  <c r="E2399" i="31"/>
  <c r="E2400" i="31"/>
  <c r="E2401" i="31"/>
  <c r="E2402" i="31"/>
  <c r="E2403" i="31"/>
  <c r="E2404" i="31"/>
  <c r="E2405" i="31"/>
  <c r="E2406" i="31"/>
  <c r="E2407" i="31"/>
  <c r="E2408" i="31"/>
  <c r="E2409" i="31"/>
  <c r="E2410" i="31"/>
  <c r="E2411" i="31"/>
  <c r="E2412" i="31"/>
  <c r="E2413" i="31"/>
  <c r="E2414" i="31"/>
  <c r="E2415" i="31"/>
  <c r="E2416" i="31"/>
  <c r="E2417" i="31"/>
  <c r="E2418" i="31"/>
  <c r="E2419" i="31"/>
  <c r="E2420" i="31"/>
  <c r="E2421" i="31"/>
  <c r="E2422" i="31"/>
  <c r="E2423" i="31"/>
  <c r="E2424" i="31"/>
  <c r="E2425" i="31"/>
  <c r="E2426" i="31"/>
  <c r="E2384" i="31"/>
  <c r="E2305" i="31"/>
  <c r="E2306" i="31"/>
  <c r="E2307" i="31"/>
  <c r="E2308" i="31"/>
  <c r="E2309" i="31"/>
  <c r="E2310" i="31"/>
  <c r="E2311" i="31"/>
  <c r="E2312" i="31"/>
  <c r="E2313" i="31"/>
  <c r="E2314" i="31"/>
  <c r="E2315" i="31"/>
  <c r="E2316" i="31"/>
  <c r="E2317" i="31"/>
  <c r="E2318" i="31"/>
  <c r="E2319" i="31"/>
  <c r="E2320" i="31"/>
  <c r="E2321" i="31"/>
  <c r="E2322" i="31"/>
  <c r="E2323" i="31"/>
  <c r="E2324" i="31"/>
  <c r="E2325" i="31"/>
  <c r="E2326" i="31"/>
  <c r="E2327" i="31"/>
  <c r="E2328" i="31"/>
  <c r="E2329" i="31"/>
  <c r="E2330" i="31"/>
  <c r="E2331" i="31"/>
  <c r="E2332" i="31"/>
  <c r="E2333" i="31"/>
  <c r="E2334" i="31"/>
  <c r="E2335" i="31"/>
  <c r="E2336" i="31"/>
  <c r="E2337" i="31"/>
  <c r="E2338" i="31"/>
  <c r="E2339" i="31"/>
  <c r="E2340" i="31"/>
  <c r="E2341" i="31"/>
  <c r="E2342" i="31"/>
  <c r="E2343" i="31"/>
  <c r="E2344" i="31"/>
  <c r="E2345" i="31"/>
  <c r="E2346" i="31"/>
  <c r="E2347" i="31"/>
  <c r="E2348" i="31"/>
  <c r="E2349" i="31"/>
  <c r="E2350" i="31"/>
  <c r="E2351" i="31"/>
  <c r="E2352" i="31"/>
  <c r="E2353" i="31"/>
  <c r="E2354" i="31"/>
  <c r="E2355" i="31"/>
  <c r="E2356" i="31"/>
  <c r="E2357" i="31"/>
  <c r="E2358" i="31"/>
  <c r="E2359" i="31"/>
  <c r="E2360" i="31"/>
  <c r="E2361" i="31"/>
  <c r="E2362" i="31"/>
  <c r="E2363" i="31"/>
  <c r="E2364" i="31"/>
  <c r="E2365" i="31"/>
  <c r="E2366" i="31"/>
  <c r="E2367" i="31"/>
  <c r="E2368" i="31"/>
  <c r="E2369" i="31"/>
  <c r="E2370" i="31"/>
  <c r="E2371" i="31"/>
  <c r="E2372" i="31"/>
  <c r="E2373" i="31"/>
  <c r="E2374" i="31"/>
  <c r="E2375" i="31"/>
  <c r="E2376" i="31"/>
  <c r="E2377" i="31"/>
  <c r="E2378" i="31"/>
  <c r="E2379" i="31"/>
  <c r="E2380" i="31"/>
  <c r="E2381" i="31"/>
  <c r="E2382" i="31"/>
  <c r="E2383" i="31"/>
  <c r="E2304" i="31"/>
  <c r="E2130" i="31"/>
  <c r="E2131" i="31"/>
  <c r="E2132" i="31"/>
  <c r="E2133" i="31"/>
  <c r="E2134" i="31"/>
  <c r="E2135" i="31"/>
  <c r="E2136" i="31"/>
  <c r="E2137" i="31"/>
  <c r="E2138" i="31"/>
  <c r="E2139" i="31"/>
  <c r="E2140" i="31"/>
  <c r="E2141" i="31"/>
  <c r="E2142" i="31"/>
  <c r="E2143" i="31"/>
  <c r="E2144" i="31"/>
  <c r="E2145" i="31"/>
  <c r="E2146" i="31"/>
  <c r="E2147" i="31"/>
  <c r="E2148" i="31"/>
  <c r="E2149" i="31"/>
  <c r="E2150" i="31"/>
  <c r="E2151" i="31"/>
  <c r="E2152" i="31"/>
  <c r="E2153" i="31"/>
  <c r="E2154" i="31"/>
  <c r="E2155" i="31"/>
  <c r="E2156" i="31"/>
  <c r="E2157" i="31"/>
  <c r="E2158" i="31"/>
  <c r="E2159" i="31"/>
  <c r="E2160" i="31"/>
  <c r="E2161" i="31"/>
  <c r="E2162" i="31"/>
  <c r="E2163" i="31"/>
  <c r="E2164" i="31"/>
  <c r="E2165" i="31"/>
  <c r="E2166" i="31"/>
  <c r="E2167" i="31"/>
  <c r="E2168" i="31"/>
  <c r="E2169" i="31"/>
  <c r="E2170" i="31"/>
  <c r="E2171" i="31"/>
  <c r="E2172" i="31"/>
  <c r="E2173" i="31"/>
  <c r="E2174" i="31"/>
  <c r="E2175" i="31"/>
  <c r="E2176" i="31"/>
  <c r="E2177" i="31"/>
  <c r="E2178" i="31"/>
  <c r="E2179" i="31"/>
  <c r="E2180" i="31"/>
  <c r="E2181" i="31"/>
  <c r="E2182" i="31"/>
  <c r="E2183" i="31"/>
  <c r="E2184" i="31"/>
  <c r="E2185" i="31"/>
  <c r="E2186" i="31"/>
  <c r="E2187" i="31"/>
  <c r="E2188" i="31"/>
  <c r="E2189" i="31"/>
  <c r="E2190" i="31"/>
  <c r="E2191" i="31"/>
  <c r="E2192" i="31"/>
  <c r="E2193" i="31"/>
  <c r="E2194" i="31"/>
  <c r="E2195" i="31"/>
  <c r="E2196" i="31"/>
  <c r="E2197" i="31"/>
  <c r="E2198" i="31"/>
  <c r="E2199" i="31"/>
  <c r="E2200" i="31"/>
  <c r="E2201" i="31"/>
  <c r="E2202" i="31"/>
  <c r="E2203" i="31"/>
  <c r="E2204" i="31"/>
  <c r="E2205" i="31"/>
  <c r="E2206" i="31"/>
  <c r="E2129" i="31"/>
  <c r="E2036" i="31"/>
  <c r="E2037" i="31"/>
  <c r="E2038" i="31"/>
  <c r="E2039" i="31"/>
  <c r="E2040" i="31"/>
  <c r="E2041" i="31"/>
  <c r="E2042" i="31"/>
  <c r="E2043" i="31"/>
  <c r="E2044" i="31"/>
  <c r="E2045" i="31"/>
  <c r="E2046" i="31"/>
  <c r="E2047" i="31"/>
  <c r="E2048" i="31"/>
  <c r="E2049" i="31"/>
  <c r="E2050" i="31"/>
  <c r="E2051" i="31"/>
  <c r="E2052" i="31"/>
  <c r="E2053" i="31"/>
  <c r="E2054" i="31"/>
  <c r="E2055" i="31"/>
  <c r="E2056" i="31"/>
  <c r="E2057" i="31"/>
  <c r="E2058" i="31"/>
  <c r="E2059" i="31"/>
  <c r="E2060" i="31"/>
  <c r="E2061" i="31"/>
  <c r="E2062" i="31"/>
  <c r="E2063" i="31"/>
  <c r="E2064" i="31"/>
  <c r="E2065" i="31"/>
  <c r="E2066" i="31"/>
  <c r="E2067" i="31"/>
  <c r="E2068" i="31"/>
  <c r="E2069" i="31"/>
  <c r="E2070" i="31"/>
  <c r="E2071" i="31"/>
  <c r="E2072" i="31"/>
  <c r="E2073" i="31"/>
  <c r="E2074" i="31"/>
  <c r="E2075" i="31"/>
  <c r="E2076" i="31"/>
  <c r="E2077" i="31"/>
  <c r="E2078" i="31"/>
  <c r="E2079" i="31"/>
  <c r="E2080" i="31"/>
  <c r="E2081" i="31"/>
  <c r="E2082" i="31"/>
  <c r="E2083" i="31"/>
  <c r="E2084" i="31"/>
  <c r="E2085" i="31"/>
  <c r="E2086" i="31"/>
  <c r="E2087" i="31"/>
  <c r="E2088" i="31"/>
  <c r="E2089" i="31"/>
  <c r="E2090" i="31"/>
  <c r="E2091" i="31"/>
  <c r="E2092" i="31"/>
  <c r="E2093" i="31"/>
  <c r="E2094" i="31"/>
  <c r="E2095" i="31"/>
  <c r="E2096" i="31"/>
  <c r="E2097" i="31"/>
  <c r="E2098" i="31"/>
  <c r="E2099" i="31"/>
  <c r="E2100" i="31"/>
  <c r="E2101" i="31"/>
  <c r="E2102" i="31"/>
  <c r="E2103" i="31"/>
  <c r="E2107" i="31"/>
  <c r="E2108" i="31"/>
  <c r="E2109" i="31"/>
  <c r="E2110" i="31"/>
  <c r="E2111" i="31"/>
  <c r="E2112" i="31"/>
  <c r="E2113" i="31"/>
  <c r="E2114" i="31"/>
  <c r="E2115" i="31"/>
  <c r="E2116" i="31"/>
  <c r="E2117" i="31"/>
  <c r="E2118" i="31"/>
  <c r="E2119" i="31"/>
  <c r="E2120" i="31"/>
  <c r="E2121" i="31"/>
  <c r="E2122" i="31"/>
  <c r="E2123" i="31"/>
  <c r="E2124" i="31"/>
  <c r="E2125" i="31"/>
  <c r="E2126" i="31"/>
  <c r="E2127" i="31"/>
  <c r="E2128" i="31"/>
  <c r="E2035" i="31"/>
  <c r="E1969" i="31"/>
  <c r="E1970" i="31"/>
  <c r="E1971" i="31"/>
  <c r="E1972" i="31"/>
  <c r="E1973" i="31"/>
  <c r="E1974" i="31"/>
  <c r="E1975" i="31"/>
  <c r="E1976" i="31"/>
  <c r="E1977" i="31"/>
  <c r="E1978" i="31"/>
  <c r="E1979" i="31"/>
  <c r="E1980" i="31"/>
  <c r="E1981" i="31"/>
  <c r="E1982" i="31"/>
  <c r="E1983" i="31"/>
  <c r="E1984" i="31"/>
  <c r="E1985" i="31"/>
  <c r="E1986" i="31"/>
  <c r="E1987" i="31"/>
  <c r="E1988" i="31"/>
  <c r="E1989" i="31"/>
  <c r="E1990" i="31"/>
  <c r="E1991" i="31"/>
  <c r="E1992" i="31"/>
  <c r="E1993" i="31"/>
  <c r="E1994" i="31"/>
  <c r="E1995" i="31"/>
  <c r="E1996" i="31"/>
  <c r="E1997" i="31"/>
  <c r="E1998" i="31"/>
  <c r="E1999" i="31"/>
  <c r="E2000" i="31"/>
  <c r="E2001" i="31"/>
  <c r="E2002" i="31"/>
  <c r="E2003" i="31"/>
  <c r="E2004" i="31"/>
  <c r="E2005" i="31"/>
  <c r="E2006" i="31"/>
  <c r="E2007" i="31"/>
  <c r="E2008" i="31"/>
  <c r="E2009" i="31"/>
  <c r="E2010" i="31"/>
  <c r="E2011" i="31"/>
  <c r="E2012" i="31"/>
  <c r="E2013" i="31"/>
  <c r="E2014" i="31"/>
  <c r="E2015" i="31"/>
  <c r="E2016" i="31"/>
  <c r="E2017" i="31"/>
  <c r="E2018" i="31"/>
  <c r="E2019" i="31"/>
  <c r="E2020" i="31"/>
  <c r="E2021" i="31"/>
  <c r="E2022" i="31"/>
  <c r="E2023" i="31"/>
  <c r="E2024" i="31"/>
  <c r="E2025" i="31"/>
  <c r="E2026" i="31"/>
  <c r="E2027" i="31"/>
  <c r="E2034" i="31"/>
  <c r="E1968" i="31"/>
  <c r="E1872" i="31"/>
  <c r="E1873" i="31"/>
  <c r="E1874" i="31"/>
  <c r="E1875" i="31"/>
  <c r="E1876" i="31"/>
  <c r="E1877" i="31"/>
  <c r="E1878" i="31"/>
  <c r="E1879" i="31"/>
  <c r="E1880" i="31"/>
  <c r="E1881" i="31"/>
  <c r="E1882" i="31"/>
  <c r="E1883" i="31"/>
  <c r="E1884" i="31"/>
  <c r="E1885" i="31"/>
  <c r="E1886" i="31"/>
  <c r="E1887" i="31"/>
  <c r="E1888" i="31"/>
  <c r="E1889" i="31"/>
  <c r="E1890" i="31"/>
  <c r="E1891" i="31"/>
  <c r="E1892" i="31"/>
  <c r="E1893" i="31"/>
  <c r="E1894" i="31"/>
  <c r="E1895" i="31"/>
  <c r="E1896" i="31"/>
  <c r="E1897" i="31"/>
  <c r="E1898" i="31"/>
  <c r="E1899" i="31"/>
  <c r="E1900" i="31"/>
  <c r="E1901" i="31"/>
  <c r="E1902" i="31"/>
  <c r="E1903" i="31"/>
  <c r="E1904" i="31"/>
  <c r="E1905" i="31"/>
  <c r="E1906" i="31"/>
  <c r="E1907" i="31"/>
  <c r="E1908" i="31"/>
  <c r="E1909" i="31"/>
  <c r="E1910" i="31"/>
  <c r="E1911" i="31"/>
  <c r="E1912" i="31"/>
  <c r="E1913" i="31"/>
  <c r="E1914" i="31"/>
  <c r="E1915" i="31"/>
  <c r="E1916" i="31"/>
  <c r="E1917" i="31"/>
  <c r="E1918" i="31"/>
  <c r="E1919" i="31"/>
  <c r="E1920" i="31"/>
  <c r="E1921" i="31"/>
  <c r="E1922" i="31"/>
  <c r="E1923" i="31"/>
  <c r="E1924" i="31"/>
  <c r="E1925" i="31"/>
  <c r="E1926" i="31"/>
  <c r="E1927" i="31"/>
  <c r="E1928" i="31"/>
  <c r="E1929" i="31"/>
  <c r="E1930" i="31"/>
  <c r="E1931" i="31"/>
  <c r="E1932" i="31"/>
  <c r="E1933" i="31"/>
  <c r="E1934" i="31"/>
  <c r="E1935" i="31"/>
  <c r="E1936" i="31"/>
  <c r="E1937" i="31"/>
  <c r="E1938" i="31"/>
  <c r="E1939" i="31"/>
  <c r="E1940" i="31"/>
  <c r="E1941" i="31"/>
  <c r="E1942" i="31"/>
  <c r="E1943" i="31"/>
  <c r="E1944" i="31"/>
  <c r="E1945" i="31"/>
  <c r="E1946" i="31"/>
  <c r="E1947" i="31"/>
  <c r="E1948" i="31"/>
  <c r="E1949" i="31"/>
  <c r="E1950" i="31"/>
  <c r="E1951" i="31"/>
  <c r="E1952" i="31"/>
  <c r="E1953" i="31"/>
  <c r="E1954" i="31"/>
  <c r="E1955" i="31"/>
  <c r="E1871" i="31"/>
  <c r="E1706" i="31"/>
  <c r="E1707" i="31"/>
  <c r="E1708" i="31"/>
  <c r="E1709" i="31"/>
  <c r="E1710" i="31"/>
  <c r="E1711" i="31"/>
  <c r="E1712" i="31"/>
  <c r="E1713" i="31"/>
  <c r="E1714" i="31"/>
  <c r="E1715" i="31"/>
  <c r="E1716" i="31"/>
  <c r="E1717" i="31"/>
  <c r="E1718" i="31"/>
  <c r="E1719" i="31"/>
  <c r="E1720" i="31"/>
  <c r="E1721" i="31"/>
  <c r="E1722" i="31"/>
  <c r="E1723" i="31"/>
  <c r="E1724" i="31"/>
  <c r="E1725" i="31"/>
  <c r="E1726" i="31"/>
  <c r="E1727" i="31"/>
  <c r="E1728" i="31"/>
  <c r="E1729" i="31"/>
  <c r="E1730" i="31"/>
  <c r="E1731" i="31"/>
  <c r="E1732" i="31"/>
  <c r="E1733" i="31"/>
  <c r="E1734" i="31"/>
  <c r="E1735" i="31"/>
  <c r="E1736" i="31"/>
  <c r="E1737" i="31"/>
  <c r="E1738" i="31"/>
  <c r="E1739" i="31"/>
  <c r="E1740" i="31"/>
  <c r="E1741" i="31"/>
  <c r="E1742" i="31"/>
  <c r="E1743" i="31"/>
  <c r="E1744" i="31"/>
  <c r="E1745" i="31"/>
  <c r="E1746" i="31"/>
  <c r="E1747" i="31"/>
  <c r="E1748" i="31"/>
  <c r="E1749" i="31"/>
  <c r="E1750" i="31"/>
  <c r="E1751" i="31"/>
  <c r="E1752" i="31"/>
  <c r="E1753" i="31"/>
  <c r="E1754" i="31"/>
  <c r="E1755" i="31"/>
  <c r="E1756" i="31"/>
  <c r="E1757" i="31"/>
  <c r="E1758" i="31"/>
  <c r="E1759" i="31"/>
  <c r="E1760" i="31"/>
  <c r="E1761" i="31"/>
  <c r="E1762" i="31"/>
  <c r="E1763" i="31"/>
  <c r="E1764" i="31"/>
  <c r="E1765" i="31"/>
  <c r="E1766" i="31"/>
  <c r="E1767" i="31"/>
  <c r="E1768" i="31"/>
  <c r="E1769" i="31"/>
  <c r="E1770" i="31"/>
  <c r="E1771" i="31"/>
  <c r="E1772" i="31"/>
  <c r="E1773" i="31"/>
  <c r="E1774" i="31"/>
  <c r="E1775" i="31"/>
  <c r="E1776" i="31"/>
  <c r="E1777" i="31"/>
  <c r="E1778" i="31"/>
  <c r="E1779" i="31"/>
  <c r="E1780" i="31"/>
  <c r="E1781" i="31"/>
  <c r="E1782" i="31"/>
  <c r="E1783" i="31"/>
  <c r="E1784" i="31"/>
  <c r="E1785" i="31"/>
  <c r="E1786" i="31"/>
  <c r="E1787" i="31"/>
  <c r="E1788" i="31"/>
  <c r="E1789" i="31"/>
  <c r="E1790" i="31"/>
  <c r="E1791" i="31"/>
  <c r="E1792" i="31"/>
  <c r="E1793" i="31"/>
  <c r="E1794" i="31"/>
  <c r="E1795" i="31"/>
  <c r="E1796" i="31"/>
  <c r="E1797" i="31"/>
  <c r="E1798" i="31"/>
  <c r="E1799" i="31"/>
  <c r="E1800" i="31"/>
  <c r="E1801" i="31"/>
  <c r="E1802" i="31"/>
  <c r="E1803" i="31"/>
  <c r="E1804" i="31"/>
  <c r="E1805" i="31"/>
  <c r="E1806" i="31"/>
  <c r="E1807" i="31"/>
  <c r="E1808" i="31"/>
  <c r="E1809" i="31"/>
  <c r="E1810" i="31"/>
  <c r="E1811" i="31"/>
  <c r="E1812" i="31"/>
  <c r="E1813" i="31"/>
  <c r="E1814" i="31"/>
  <c r="E1815" i="31"/>
  <c r="E1816" i="31"/>
  <c r="E1817" i="31"/>
  <c r="E1818" i="31"/>
  <c r="E1819" i="31"/>
  <c r="E1820" i="31"/>
  <c r="E1821" i="31"/>
  <c r="E1822" i="31"/>
  <c r="E1823" i="31"/>
  <c r="E1824" i="31"/>
  <c r="E1825" i="31"/>
  <c r="E1826" i="31"/>
  <c r="E1827" i="31"/>
  <c r="E1828" i="31"/>
  <c r="E1829" i="31"/>
  <c r="E1830" i="31"/>
  <c r="E1831" i="31"/>
  <c r="E1832" i="31"/>
  <c r="E1833" i="31"/>
  <c r="E1834" i="31"/>
  <c r="E1835" i="31"/>
  <c r="E1836" i="31"/>
  <c r="E1837" i="31"/>
  <c r="E1838" i="31"/>
  <c r="E1839" i="31"/>
  <c r="E1840" i="31"/>
  <c r="E1841" i="31"/>
  <c r="E1842" i="31"/>
  <c r="E1843" i="31"/>
  <c r="E1844" i="31"/>
  <c r="E1845" i="31"/>
  <c r="E1846" i="31"/>
  <c r="E1847" i="31"/>
  <c r="E1848" i="31"/>
  <c r="E1849" i="31"/>
  <c r="E1850" i="31"/>
  <c r="E1851" i="31"/>
  <c r="E1852" i="31"/>
  <c r="E1853" i="31"/>
  <c r="E1854" i="31"/>
  <c r="E1855" i="31"/>
  <c r="E1856" i="31"/>
  <c r="E1857" i="31"/>
  <c r="E1858" i="31"/>
  <c r="E1859" i="31"/>
  <c r="E1860" i="31"/>
  <c r="E1861" i="31"/>
  <c r="E1862" i="31"/>
  <c r="E1863" i="31"/>
  <c r="E1864" i="31"/>
  <c r="E1865" i="31"/>
  <c r="E1866" i="31"/>
  <c r="E1867" i="31"/>
  <c r="E1868" i="31"/>
  <c r="E1869" i="31"/>
  <c r="E1870" i="31"/>
  <c r="E1705" i="31"/>
  <c r="E1638" i="31"/>
  <c r="E1639" i="31"/>
  <c r="E1640" i="31"/>
  <c r="E1641" i="31"/>
  <c r="E1642" i="31"/>
  <c r="E1643" i="31"/>
  <c r="E1644" i="31"/>
  <c r="E1645" i="31"/>
  <c r="E1646" i="31"/>
  <c r="E1647" i="31"/>
  <c r="E1648" i="31"/>
  <c r="E1649" i="31"/>
  <c r="D1650" i="31"/>
  <c r="E1650" i="31"/>
  <c r="E1651" i="31"/>
  <c r="E1652" i="31"/>
  <c r="E1653" i="31"/>
  <c r="E1654" i="31"/>
  <c r="E1655" i="31"/>
  <c r="E1656" i="31"/>
  <c r="E1657" i="31"/>
  <c r="E1658" i="31"/>
  <c r="E1659" i="31"/>
  <c r="E1660" i="31"/>
  <c r="E1661" i="31"/>
  <c r="E1662" i="31"/>
  <c r="E1663" i="31"/>
  <c r="E1664" i="31"/>
  <c r="E1665" i="31"/>
  <c r="E1666" i="31"/>
  <c r="E1667" i="31"/>
  <c r="E1668" i="31"/>
  <c r="E1669" i="31"/>
  <c r="E1670" i="31"/>
  <c r="E1671" i="31"/>
  <c r="E1672" i="31"/>
  <c r="E1673" i="31"/>
  <c r="E1674" i="31"/>
  <c r="E1675" i="31"/>
  <c r="E1676" i="31"/>
  <c r="E1677" i="31"/>
  <c r="E1678" i="31"/>
  <c r="E1679" i="31"/>
  <c r="E1680" i="31"/>
  <c r="E1681" i="31"/>
  <c r="E1682" i="31"/>
  <c r="E1683" i="31"/>
  <c r="E1684" i="31"/>
  <c r="E1685" i="31"/>
  <c r="E1686" i="31"/>
  <c r="E1687" i="31"/>
  <c r="E1688" i="31"/>
  <c r="E1689" i="31"/>
  <c r="E1690" i="31"/>
  <c r="E1691" i="31"/>
  <c r="E1692" i="31"/>
  <c r="E1693" i="31"/>
  <c r="E1694" i="31"/>
  <c r="E1695" i="31"/>
  <c r="E1696" i="31"/>
  <c r="E1697" i="31"/>
  <c r="E1698" i="31"/>
  <c r="D1699" i="31"/>
  <c r="E1699" i="31"/>
  <c r="D1700" i="31"/>
  <c r="E1700" i="31"/>
  <c r="E1701" i="31"/>
  <c r="E1702" i="31"/>
  <c r="E1703" i="31"/>
  <c r="E1704" i="31"/>
  <c r="E1637" i="31"/>
  <c r="E1434" i="31"/>
  <c r="E1435" i="31"/>
  <c r="E1436" i="31"/>
  <c r="E1437" i="31"/>
  <c r="E1438" i="31"/>
  <c r="E1439" i="31"/>
  <c r="E1440" i="31"/>
  <c r="E1441" i="31"/>
  <c r="E1442" i="31"/>
  <c r="E1443" i="31"/>
  <c r="E1444" i="31"/>
  <c r="E1445" i="31"/>
  <c r="E1446" i="31"/>
  <c r="E1447" i="31"/>
  <c r="E1448" i="31"/>
  <c r="E1449" i="31"/>
  <c r="E1450" i="31"/>
  <c r="E1451" i="31"/>
  <c r="E1452" i="31"/>
  <c r="E1453" i="31"/>
  <c r="E1454" i="31"/>
  <c r="E1455" i="31"/>
  <c r="E1456" i="31"/>
  <c r="E1457" i="31"/>
  <c r="E1458" i="31"/>
  <c r="E1459" i="31"/>
  <c r="E1460" i="31"/>
  <c r="E1461" i="31"/>
  <c r="E1462" i="31"/>
  <c r="E1463" i="31"/>
  <c r="E1464" i="31"/>
  <c r="E1465" i="31"/>
  <c r="E1466" i="31"/>
  <c r="E1467" i="31"/>
  <c r="E1468" i="31"/>
  <c r="E1469" i="31"/>
  <c r="E1470" i="31"/>
  <c r="E1471" i="31"/>
  <c r="E1472" i="31"/>
  <c r="E1473" i="31"/>
  <c r="E1474" i="31"/>
  <c r="E1475" i="31"/>
  <c r="E1476" i="31"/>
  <c r="E1477" i="31"/>
  <c r="E1478" i="31"/>
  <c r="E1479" i="31"/>
  <c r="E1480" i="31"/>
  <c r="E1481" i="31"/>
  <c r="E1482" i="31"/>
  <c r="E1483" i="31"/>
  <c r="E1484" i="31"/>
  <c r="E1485" i="31"/>
  <c r="E1486" i="31"/>
  <c r="E1487" i="31"/>
  <c r="E1488" i="31"/>
  <c r="E1489" i="31"/>
  <c r="E1490" i="31"/>
  <c r="E1491" i="31"/>
  <c r="E1492" i="31"/>
  <c r="E1493" i="31"/>
  <c r="E1494" i="31"/>
  <c r="E1495" i="31"/>
  <c r="E1496" i="31"/>
  <c r="E1497" i="31"/>
  <c r="E1498" i="31"/>
  <c r="E1499" i="31"/>
  <c r="E1500" i="31"/>
  <c r="E1501" i="31"/>
  <c r="E1502" i="31"/>
  <c r="E1503" i="31"/>
  <c r="E1504" i="31"/>
  <c r="E1505" i="31"/>
  <c r="E1506" i="31"/>
  <c r="E1507" i="31"/>
  <c r="E1508" i="31"/>
  <c r="E1509" i="31"/>
  <c r="E1510" i="31"/>
  <c r="E1511" i="31"/>
  <c r="E1512" i="31"/>
  <c r="E1513" i="31"/>
  <c r="E1514" i="31"/>
  <c r="E1515" i="31"/>
  <c r="E1516" i="31"/>
  <c r="E1517" i="31"/>
  <c r="E1518" i="31"/>
  <c r="E1519" i="31"/>
  <c r="E1520" i="31"/>
  <c r="E1521" i="31"/>
  <c r="E1522" i="31"/>
  <c r="E1523" i="31"/>
  <c r="E1524" i="31"/>
  <c r="E1525" i="31"/>
  <c r="E1526" i="31"/>
  <c r="E1527" i="31"/>
  <c r="E1528" i="31"/>
  <c r="E1529" i="31"/>
  <c r="E1530" i="31"/>
  <c r="E1531" i="31"/>
  <c r="E1532" i="31"/>
  <c r="E1533" i="31"/>
  <c r="E1534" i="31"/>
  <c r="E1535" i="31"/>
  <c r="E1536" i="31"/>
  <c r="E1537" i="31"/>
  <c r="E1538" i="31"/>
  <c r="E1539" i="31"/>
  <c r="E1540" i="31"/>
  <c r="E1541" i="31"/>
  <c r="E1542" i="31"/>
  <c r="E1543" i="31"/>
  <c r="E1544" i="31"/>
  <c r="E1545" i="31"/>
  <c r="E1546" i="31"/>
  <c r="E1547" i="31"/>
  <c r="E1548" i="31"/>
  <c r="E1549" i="31"/>
  <c r="E1550" i="31"/>
  <c r="E1551" i="31"/>
  <c r="E1552" i="31"/>
  <c r="E1553" i="31"/>
  <c r="E1554" i="31"/>
  <c r="E1555" i="31"/>
  <c r="D1556" i="31"/>
  <c r="E1556" i="31"/>
  <c r="D1557" i="31"/>
  <c r="E1557" i="31"/>
  <c r="E1558" i="31"/>
  <c r="E1559" i="31"/>
  <c r="E1560" i="31"/>
  <c r="E1561" i="31"/>
  <c r="E1562" i="31"/>
  <c r="E1563" i="31"/>
  <c r="E1564" i="31"/>
  <c r="E1565" i="31"/>
  <c r="E1566" i="31"/>
  <c r="E1567" i="31"/>
  <c r="E1568" i="31"/>
  <c r="E1569" i="31"/>
  <c r="E1570" i="31"/>
  <c r="E1571" i="31"/>
  <c r="E1572" i="31"/>
  <c r="E1573" i="31"/>
  <c r="E1574" i="31"/>
  <c r="E1575" i="31"/>
  <c r="E1576" i="31"/>
  <c r="E1577" i="31"/>
  <c r="E1578" i="31"/>
  <c r="E1579" i="31"/>
  <c r="E1580" i="31"/>
  <c r="E1581" i="31"/>
  <c r="E1582" i="31"/>
  <c r="E1583" i="31"/>
  <c r="E1584" i="31"/>
  <c r="E1585" i="31"/>
  <c r="E1586" i="31"/>
  <c r="E1587" i="31"/>
  <c r="E1588" i="31"/>
  <c r="E1589" i="31"/>
  <c r="E1590" i="31"/>
  <c r="E1591" i="31"/>
  <c r="E1592" i="31"/>
  <c r="E1593" i="31"/>
  <c r="E1594" i="31"/>
  <c r="E1595" i="31"/>
  <c r="E1596" i="31"/>
  <c r="E1597" i="31"/>
  <c r="E1598" i="31"/>
  <c r="E1599" i="31"/>
  <c r="E1600" i="31"/>
  <c r="E1601" i="31"/>
  <c r="E1602" i="31"/>
  <c r="E1603" i="31"/>
  <c r="E1604" i="31"/>
  <c r="E1605" i="31"/>
  <c r="E1606" i="31"/>
  <c r="E1607" i="31"/>
  <c r="E1608" i="31"/>
  <c r="E1609" i="31"/>
  <c r="E1610" i="31"/>
  <c r="E1611" i="31"/>
  <c r="E1612" i="31"/>
  <c r="E1613" i="31"/>
  <c r="D1614" i="31"/>
  <c r="E1614" i="31"/>
  <c r="E1615" i="31"/>
  <c r="E1616" i="31"/>
  <c r="E1617" i="31"/>
  <c r="E1618" i="31"/>
  <c r="E1619" i="31"/>
  <c r="E1620" i="31"/>
  <c r="E1621" i="31"/>
  <c r="E1622" i="31"/>
  <c r="E1623" i="31"/>
  <c r="E1624" i="31"/>
  <c r="E1625" i="31"/>
  <c r="E1626" i="31"/>
  <c r="E1627" i="31"/>
  <c r="E1628" i="31"/>
  <c r="E1629" i="31"/>
  <c r="E1630" i="31"/>
  <c r="E1631" i="31"/>
  <c r="E1632" i="31"/>
  <c r="E1633" i="31"/>
  <c r="E1634" i="31"/>
  <c r="E1635" i="31"/>
  <c r="D1636" i="31"/>
  <c r="E1636" i="31"/>
  <c r="E1433" i="31"/>
  <c r="E1301" i="31"/>
  <c r="E1302" i="31"/>
  <c r="E1303" i="31"/>
  <c r="E1304" i="31"/>
  <c r="E1305" i="31"/>
  <c r="E1306" i="31"/>
  <c r="E1307" i="31"/>
  <c r="E1308" i="31"/>
  <c r="E1309" i="31"/>
  <c r="E1310" i="31"/>
  <c r="E1311" i="31"/>
  <c r="E1312" i="31"/>
  <c r="E1313" i="31"/>
  <c r="E1314" i="31"/>
  <c r="E1315" i="31"/>
  <c r="E1316" i="31"/>
  <c r="E1317" i="31"/>
  <c r="E1318" i="31"/>
  <c r="E1319" i="31"/>
  <c r="E1320" i="31"/>
  <c r="E1321" i="31"/>
  <c r="E1322" i="31"/>
  <c r="E1323" i="31"/>
  <c r="E1324" i="31"/>
  <c r="E1325" i="31"/>
  <c r="E1326" i="31"/>
  <c r="E1327" i="31"/>
  <c r="E1328" i="31"/>
  <c r="E1329" i="31"/>
  <c r="E1330" i="31"/>
  <c r="E1331" i="31"/>
  <c r="E1332" i="31"/>
  <c r="E1333" i="31"/>
  <c r="E1334" i="31"/>
  <c r="E1335" i="31"/>
  <c r="E1336" i="31"/>
  <c r="E1337" i="31"/>
  <c r="E1338" i="31"/>
  <c r="E1339" i="31"/>
  <c r="E1340" i="31"/>
  <c r="E1341" i="31"/>
  <c r="E1342" i="31"/>
  <c r="E1343" i="31"/>
  <c r="E1344" i="31"/>
  <c r="E1345" i="31"/>
  <c r="E1346" i="31"/>
  <c r="E1347" i="31"/>
  <c r="E1348" i="31"/>
  <c r="E1349" i="31"/>
  <c r="E1350" i="31"/>
  <c r="E1351" i="31"/>
  <c r="E1352" i="31"/>
  <c r="E1353" i="31"/>
  <c r="E1354" i="31"/>
  <c r="E1355" i="31"/>
  <c r="E1356" i="31"/>
  <c r="E1357" i="31"/>
  <c r="E1358" i="31"/>
  <c r="E1359" i="31"/>
  <c r="E1360" i="31"/>
  <c r="E1361" i="31"/>
  <c r="E1362" i="31"/>
  <c r="E1363" i="31"/>
  <c r="E1364" i="31"/>
  <c r="E1365" i="31"/>
  <c r="E1366" i="31"/>
  <c r="E1367" i="31"/>
  <c r="E1368" i="31"/>
  <c r="E1369" i="31"/>
  <c r="E1370" i="31"/>
  <c r="E1371" i="31"/>
  <c r="E1372" i="31"/>
  <c r="E1373" i="31"/>
  <c r="E1374" i="31"/>
  <c r="E1375" i="31"/>
  <c r="E1376" i="31"/>
  <c r="E1377" i="31"/>
  <c r="E1378" i="31"/>
  <c r="E1379" i="31"/>
  <c r="E1380" i="31"/>
  <c r="E1381" i="31"/>
  <c r="E1382" i="31"/>
  <c r="E1383" i="31"/>
  <c r="E1384" i="31"/>
  <c r="E1385" i="31"/>
  <c r="E1386" i="31"/>
  <c r="E1387" i="31"/>
  <c r="E1388" i="31"/>
  <c r="E1389" i="31"/>
  <c r="E1390" i="31"/>
  <c r="E1391" i="31"/>
  <c r="E1392" i="31"/>
  <c r="E1393" i="31"/>
  <c r="E1394" i="31"/>
  <c r="E1395" i="31"/>
  <c r="E1396" i="31"/>
  <c r="E1397" i="31"/>
  <c r="E1398" i="31"/>
  <c r="E1399" i="31"/>
  <c r="E1400" i="31"/>
  <c r="E1401" i="31"/>
  <c r="E1402" i="31"/>
  <c r="E1403" i="31"/>
  <c r="E1404" i="31"/>
  <c r="E1405" i="31"/>
  <c r="E1406" i="31"/>
  <c r="E1407" i="31"/>
  <c r="E1408" i="31"/>
  <c r="E1409" i="31"/>
  <c r="E1410" i="31"/>
  <c r="E1411" i="31"/>
  <c r="E1412" i="31"/>
  <c r="E1413" i="31"/>
  <c r="E1414" i="31"/>
  <c r="E1415" i="31"/>
  <c r="E1416" i="31"/>
  <c r="E1417" i="31"/>
  <c r="E1418" i="31"/>
  <c r="E1419" i="31"/>
  <c r="E1420" i="31"/>
  <c r="E1421" i="31"/>
  <c r="E1422" i="31"/>
  <c r="E1423" i="31"/>
  <c r="E1424" i="31"/>
  <c r="E1425" i="31"/>
  <c r="E1426" i="31"/>
  <c r="E1427" i="31"/>
  <c r="E1428" i="31"/>
  <c r="E1429" i="31"/>
  <c r="E1430" i="31"/>
  <c r="E1431" i="31"/>
  <c r="E1432" i="31"/>
  <c r="E1300" i="31"/>
  <c r="E1185" i="31"/>
  <c r="E1186" i="31"/>
  <c r="E1187" i="31"/>
  <c r="E1188" i="31"/>
  <c r="E1189" i="31"/>
  <c r="E1190" i="31"/>
  <c r="E1191" i="31"/>
  <c r="E1192" i="31"/>
  <c r="E1193" i="31"/>
  <c r="E1194" i="31"/>
  <c r="E1195" i="31"/>
  <c r="E1196" i="31"/>
  <c r="E1197" i="31"/>
  <c r="E1198" i="31"/>
  <c r="E1199" i="31"/>
  <c r="E1200" i="31"/>
  <c r="E1201" i="31"/>
  <c r="E1202" i="31"/>
  <c r="E1203" i="31"/>
  <c r="E1204" i="31"/>
  <c r="E1205" i="31"/>
  <c r="E1206" i="31"/>
  <c r="E1207" i="31"/>
  <c r="E1208" i="31"/>
  <c r="E1209" i="31"/>
  <c r="E1210" i="31"/>
  <c r="E1211" i="31"/>
  <c r="E1212" i="31"/>
  <c r="E1213" i="31"/>
  <c r="E1214" i="31"/>
  <c r="E1215" i="31"/>
  <c r="E1216" i="31"/>
  <c r="E1217" i="31"/>
  <c r="E1218" i="31"/>
  <c r="E1219" i="31"/>
  <c r="E1220" i="31"/>
  <c r="E1221" i="31"/>
  <c r="E1222" i="31"/>
  <c r="E1223" i="31"/>
  <c r="E1224" i="31"/>
  <c r="E1225" i="31"/>
  <c r="E1226" i="31"/>
  <c r="E1227" i="31"/>
  <c r="E1228" i="31"/>
  <c r="E1229" i="31"/>
  <c r="E1230" i="31"/>
  <c r="E1231" i="31"/>
  <c r="E1232" i="31"/>
  <c r="E1233" i="31"/>
  <c r="E1234" i="31"/>
  <c r="E1235" i="31"/>
  <c r="E1236" i="31"/>
  <c r="E1237" i="31"/>
  <c r="E1238" i="31"/>
  <c r="E1239" i="31"/>
  <c r="E1240" i="31"/>
  <c r="E1241" i="31"/>
  <c r="E1242" i="31"/>
  <c r="E1243" i="31"/>
  <c r="E1244" i="31"/>
  <c r="E1245" i="31"/>
  <c r="E1246" i="31"/>
  <c r="E1247" i="31"/>
  <c r="E1248" i="31"/>
  <c r="E1249" i="31"/>
  <c r="E1250" i="31"/>
  <c r="E1251" i="31"/>
  <c r="E1252" i="31"/>
  <c r="E1253" i="31"/>
  <c r="E1254" i="31"/>
  <c r="E1255" i="31"/>
  <c r="E1256" i="31"/>
  <c r="E1257" i="31"/>
  <c r="E1258" i="31"/>
  <c r="E1259" i="31"/>
  <c r="E1260" i="31"/>
  <c r="E1261" i="31"/>
  <c r="E1262" i="31"/>
  <c r="E1263" i="31"/>
  <c r="E1264" i="31"/>
  <c r="E1265" i="31"/>
  <c r="E1266" i="31"/>
  <c r="E1267" i="31"/>
  <c r="E1268" i="31"/>
  <c r="E1269" i="31"/>
  <c r="E1270" i="31"/>
  <c r="E1271" i="31"/>
  <c r="E1272" i="31"/>
  <c r="E1273" i="31"/>
  <c r="E1274" i="31"/>
  <c r="E1275" i="31"/>
  <c r="E1276" i="31"/>
  <c r="E1277" i="31"/>
  <c r="E1278" i="31"/>
  <c r="E1279" i="31"/>
  <c r="E1280" i="31"/>
  <c r="E1281" i="31"/>
  <c r="E1282" i="31"/>
  <c r="E1283" i="31"/>
  <c r="E1284" i="31"/>
  <c r="E1285" i="31"/>
  <c r="E1286" i="31"/>
  <c r="E1287" i="31"/>
  <c r="E1288" i="31"/>
  <c r="E1289" i="31"/>
  <c r="E1290" i="31"/>
  <c r="E1291" i="31"/>
  <c r="E1292" i="31"/>
  <c r="E1293" i="31"/>
  <c r="E1294" i="31"/>
  <c r="E1295" i="31"/>
  <c r="E1296" i="31"/>
  <c r="E1297" i="31"/>
  <c r="E1298" i="31"/>
  <c r="E1299" i="31"/>
  <c r="E1184" i="31"/>
  <c r="E1153" i="31"/>
  <c r="E1154" i="31"/>
  <c r="E1155" i="31"/>
  <c r="E1156" i="31"/>
  <c r="E1161" i="31"/>
  <c r="E1162" i="31"/>
  <c r="E1163" i="31"/>
  <c r="E1164" i="31"/>
  <c r="E1165" i="31"/>
  <c r="E1166" i="31"/>
  <c r="E1167" i="31"/>
  <c r="E1168" i="31"/>
  <c r="E1169" i="31"/>
  <c r="E1170" i="31"/>
  <c r="E1171" i="31"/>
  <c r="E1172" i="31"/>
  <c r="E1173" i="31"/>
  <c r="E1174" i="31"/>
  <c r="E1175" i="31"/>
  <c r="E1176" i="31"/>
  <c r="E1177" i="31"/>
  <c r="E1178" i="31"/>
  <c r="E1179" i="31"/>
  <c r="E1180" i="31"/>
  <c r="E1181" i="31"/>
  <c r="E1182" i="31"/>
  <c r="E1183" i="31"/>
  <c r="E1152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E755" i="31"/>
  <c r="E756" i="31"/>
  <c r="E757" i="31"/>
  <c r="E758" i="31"/>
  <c r="E759" i="31"/>
  <c r="E760" i="31"/>
  <c r="E761" i="31"/>
  <c r="E762" i="31"/>
  <c r="E763" i="31"/>
  <c r="E764" i="31"/>
  <c r="E765" i="31"/>
  <c r="E766" i="31"/>
  <c r="E767" i="31"/>
  <c r="E768" i="31"/>
  <c r="E769" i="31"/>
  <c r="E770" i="31"/>
  <c r="E771" i="31"/>
  <c r="E772" i="31"/>
  <c r="E773" i="31"/>
  <c r="E774" i="31"/>
  <c r="E775" i="31"/>
  <c r="E776" i="31"/>
  <c r="E777" i="31"/>
  <c r="E778" i="31"/>
  <c r="E779" i="31"/>
  <c r="E780" i="31"/>
  <c r="E781" i="31"/>
  <c r="E782" i="31"/>
  <c r="E783" i="31"/>
  <c r="E784" i="31"/>
  <c r="E785" i="31"/>
  <c r="E786" i="31"/>
  <c r="E787" i="31"/>
  <c r="E788" i="31"/>
  <c r="E789" i="31"/>
  <c r="E790" i="31"/>
  <c r="E791" i="31"/>
  <c r="E792" i="31"/>
  <c r="E793" i="31"/>
  <c r="E794" i="31"/>
  <c r="E795" i="31"/>
  <c r="E796" i="31"/>
  <c r="E797" i="31"/>
  <c r="E798" i="31"/>
  <c r="E799" i="31"/>
  <c r="E800" i="31"/>
  <c r="E801" i="31"/>
  <c r="E802" i="31"/>
  <c r="E803" i="31"/>
  <c r="E804" i="31"/>
  <c r="E805" i="31"/>
  <c r="E806" i="31"/>
  <c r="E807" i="31"/>
  <c r="E808" i="31"/>
  <c r="E809" i="31"/>
  <c r="E810" i="31"/>
  <c r="E811" i="31"/>
  <c r="E812" i="31"/>
  <c r="E813" i="31"/>
  <c r="E814" i="31"/>
  <c r="E815" i="31"/>
  <c r="E816" i="31"/>
  <c r="E817" i="31"/>
  <c r="E818" i="31"/>
  <c r="E819" i="31"/>
  <c r="E820" i="31"/>
  <c r="E821" i="31"/>
  <c r="E822" i="31"/>
  <c r="E823" i="31"/>
  <c r="E824" i="31"/>
  <c r="E825" i="31"/>
  <c r="E826" i="31"/>
  <c r="E827" i="31"/>
  <c r="E828" i="31"/>
  <c r="E829" i="31"/>
  <c r="E830" i="31"/>
  <c r="E831" i="31"/>
  <c r="E832" i="31"/>
  <c r="E833" i="31"/>
  <c r="E834" i="31"/>
  <c r="E835" i="31"/>
  <c r="E836" i="31"/>
  <c r="E837" i="31"/>
  <c r="E838" i="31"/>
  <c r="E839" i="31"/>
  <c r="E840" i="31"/>
  <c r="E841" i="31"/>
  <c r="E842" i="31"/>
  <c r="E843" i="31"/>
  <c r="E844" i="31"/>
  <c r="E845" i="31"/>
  <c r="E846" i="31"/>
  <c r="E847" i="31"/>
  <c r="E848" i="31"/>
  <c r="E849" i="31"/>
  <c r="E850" i="31"/>
  <c r="E851" i="31"/>
  <c r="E852" i="31"/>
  <c r="E853" i="31"/>
  <c r="E854" i="31"/>
  <c r="E855" i="31"/>
  <c r="E856" i="31"/>
  <c r="E857" i="31"/>
  <c r="E858" i="31"/>
  <c r="E859" i="31"/>
  <c r="E860" i="31"/>
  <c r="E861" i="31"/>
  <c r="E862" i="31"/>
  <c r="E863" i="31"/>
  <c r="E864" i="31"/>
  <c r="E865" i="31"/>
  <c r="E866" i="31"/>
  <c r="E867" i="31"/>
  <c r="E868" i="31"/>
  <c r="E869" i="31"/>
  <c r="E870" i="31"/>
  <c r="E871" i="31"/>
  <c r="E872" i="31"/>
  <c r="E873" i="31"/>
  <c r="E874" i="31"/>
  <c r="E875" i="31"/>
  <c r="E876" i="31"/>
  <c r="E877" i="31"/>
  <c r="E878" i="31"/>
  <c r="E879" i="31"/>
  <c r="E880" i="31"/>
  <c r="E881" i="31"/>
  <c r="E882" i="31"/>
  <c r="E883" i="31"/>
  <c r="E884" i="31"/>
  <c r="E885" i="31"/>
  <c r="E886" i="31"/>
  <c r="E887" i="31"/>
  <c r="E888" i="31"/>
  <c r="E889" i="31"/>
  <c r="E890" i="31"/>
  <c r="E891" i="31"/>
  <c r="E892" i="31"/>
  <c r="E893" i="31"/>
  <c r="E894" i="31"/>
  <c r="E895" i="31"/>
  <c r="E896" i="31"/>
  <c r="E897" i="31"/>
  <c r="E898" i="31"/>
  <c r="E899" i="31"/>
  <c r="E900" i="31"/>
  <c r="E901" i="31"/>
  <c r="E902" i="31"/>
  <c r="E903" i="31"/>
  <c r="E904" i="31"/>
  <c r="E905" i="31"/>
  <c r="E906" i="31"/>
  <c r="E907" i="31"/>
  <c r="E908" i="31"/>
  <c r="E909" i="31"/>
  <c r="E910" i="31"/>
  <c r="E911" i="31"/>
  <c r="E912" i="31"/>
  <c r="E913" i="31"/>
  <c r="E914" i="31"/>
  <c r="E915" i="31"/>
  <c r="E916" i="31"/>
  <c r="E917" i="31"/>
  <c r="E918" i="31"/>
  <c r="E919" i="31"/>
  <c r="E920" i="31"/>
  <c r="E921" i="31"/>
  <c r="E922" i="31"/>
  <c r="E923" i="31"/>
  <c r="E924" i="31"/>
  <c r="E925" i="31"/>
  <c r="E926" i="31"/>
  <c r="E927" i="31"/>
  <c r="E928" i="31"/>
  <c r="E929" i="31"/>
  <c r="E930" i="31"/>
  <c r="E931" i="31"/>
  <c r="E932" i="31"/>
  <c r="E933" i="31"/>
  <c r="E934" i="31"/>
  <c r="E935" i="31"/>
  <c r="E936" i="31"/>
  <c r="E937" i="31"/>
  <c r="E938" i="31"/>
  <c r="E939" i="31"/>
  <c r="E940" i="31"/>
  <c r="E941" i="31"/>
  <c r="E942" i="31"/>
  <c r="E943" i="31"/>
  <c r="E944" i="31"/>
  <c r="E945" i="31"/>
  <c r="E946" i="31"/>
  <c r="E947" i="31"/>
  <c r="E948" i="31"/>
  <c r="E949" i="31"/>
  <c r="E950" i="31"/>
  <c r="E951" i="31"/>
  <c r="E952" i="31"/>
  <c r="E953" i="31"/>
  <c r="E954" i="31"/>
  <c r="E955" i="31"/>
  <c r="E956" i="31"/>
  <c r="E957" i="31"/>
  <c r="E958" i="31"/>
  <c r="E959" i="31"/>
  <c r="E960" i="31"/>
  <c r="E961" i="31"/>
  <c r="E962" i="31"/>
  <c r="E963" i="31"/>
  <c r="E964" i="31"/>
  <c r="E965" i="31"/>
  <c r="E966" i="31"/>
  <c r="E967" i="31"/>
  <c r="E968" i="31"/>
  <c r="E969" i="31"/>
  <c r="E970" i="31"/>
  <c r="E971" i="31"/>
  <c r="E972" i="31"/>
  <c r="E973" i="31"/>
  <c r="E974" i="31"/>
  <c r="E975" i="31"/>
  <c r="E976" i="31"/>
  <c r="E977" i="31"/>
  <c r="E978" i="31"/>
  <c r="E979" i="31"/>
  <c r="E980" i="31"/>
  <c r="E981" i="31"/>
  <c r="E982" i="31"/>
  <c r="E983" i="31"/>
  <c r="E984" i="31"/>
  <c r="E985" i="31"/>
  <c r="E986" i="31"/>
  <c r="E987" i="31"/>
  <c r="E988" i="31"/>
  <c r="E989" i="31"/>
  <c r="E990" i="31"/>
  <c r="E991" i="31"/>
  <c r="E992" i="31"/>
  <c r="E993" i="31"/>
  <c r="E994" i="31"/>
  <c r="E995" i="31"/>
  <c r="E996" i="31"/>
  <c r="E997" i="31"/>
  <c r="E998" i="31"/>
  <c r="E999" i="31"/>
  <c r="E1000" i="31"/>
  <c r="E1001" i="31"/>
  <c r="E1002" i="31"/>
  <c r="E1003" i="31"/>
  <c r="E1004" i="31"/>
  <c r="E1005" i="31"/>
  <c r="E1006" i="31"/>
  <c r="E1007" i="31"/>
  <c r="E1008" i="31"/>
  <c r="E1009" i="31"/>
  <c r="E1010" i="31"/>
  <c r="E1011" i="31"/>
  <c r="E1012" i="31"/>
  <c r="E1013" i="31"/>
  <c r="E1014" i="31"/>
  <c r="E1015" i="31"/>
  <c r="E1016" i="31"/>
  <c r="E1017" i="31"/>
  <c r="E1018" i="31"/>
  <c r="E1019" i="31"/>
  <c r="E1020" i="31"/>
  <c r="E1021" i="31"/>
  <c r="E1022" i="31"/>
  <c r="E1023" i="31"/>
  <c r="E1024" i="31"/>
  <c r="E1025" i="31"/>
  <c r="E1026" i="31"/>
  <c r="E1027" i="31"/>
  <c r="E1028" i="31"/>
  <c r="E1029" i="31"/>
  <c r="E1030" i="31"/>
  <c r="E1031" i="31"/>
  <c r="E1032" i="31"/>
  <c r="E1033" i="31"/>
  <c r="E1034" i="31"/>
  <c r="E1035" i="31"/>
  <c r="E1036" i="31"/>
  <c r="E1037" i="31"/>
  <c r="E1038" i="31"/>
  <c r="E1039" i="31"/>
  <c r="E1040" i="31"/>
  <c r="E1041" i="31"/>
  <c r="E1042" i="31"/>
  <c r="E1043" i="31"/>
  <c r="E1044" i="31"/>
  <c r="E1045" i="31"/>
  <c r="E1046" i="31"/>
  <c r="E1047" i="31"/>
  <c r="E1048" i="31"/>
  <c r="E1049" i="31"/>
  <c r="E1050" i="31"/>
  <c r="E1051" i="31"/>
  <c r="E1052" i="31"/>
  <c r="E1053" i="31"/>
  <c r="E1054" i="31"/>
  <c r="E1055" i="31"/>
  <c r="E1056" i="31"/>
  <c r="E1057" i="31"/>
  <c r="E1058" i="31"/>
  <c r="E1059" i="31"/>
  <c r="E1060" i="31"/>
  <c r="E1061" i="31"/>
  <c r="E1062" i="31"/>
  <c r="E1063" i="31"/>
  <c r="E1064" i="31"/>
  <c r="E1065" i="31"/>
  <c r="E1066" i="31"/>
  <c r="E1067" i="31"/>
  <c r="E1068" i="31"/>
  <c r="E1069" i="31"/>
  <c r="E1070" i="31"/>
  <c r="E1071" i="31"/>
  <c r="E1072" i="31"/>
  <c r="E1073" i="31"/>
  <c r="E1074" i="31"/>
  <c r="E1075" i="31"/>
  <c r="E1076" i="31"/>
  <c r="E1077" i="31"/>
  <c r="E1078" i="31"/>
  <c r="E1079" i="31"/>
  <c r="E1080" i="31"/>
  <c r="E1081" i="31"/>
  <c r="E1082" i="31"/>
  <c r="E1083" i="31"/>
  <c r="E1084" i="31"/>
  <c r="E1085" i="31"/>
  <c r="E1086" i="31"/>
  <c r="E1087" i="31"/>
  <c r="E1088" i="31"/>
  <c r="E1089" i="31"/>
  <c r="E1090" i="31"/>
  <c r="E1091" i="31"/>
  <c r="E1092" i="31"/>
  <c r="E1093" i="31"/>
  <c r="E1094" i="31"/>
  <c r="E1095" i="31"/>
  <c r="E1096" i="31"/>
  <c r="E1097" i="31"/>
  <c r="E1098" i="31"/>
  <c r="E1099" i="31"/>
  <c r="E1100" i="31"/>
  <c r="E1101" i="31"/>
  <c r="E1102" i="31"/>
  <c r="E1103" i="31"/>
  <c r="E1104" i="31"/>
  <c r="E1105" i="31"/>
  <c r="E1106" i="31"/>
  <c r="E1107" i="31"/>
  <c r="E1108" i="31"/>
  <c r="E1109" i="31"/>
  <c r="E1110" i="31"/>
  <c r="E1111" i="31"/>
  <c r="E1112" i="31"/>
  <c r="E1113" i="31"/>
  <c r="E1114" i="31"/>
  <c r="E1115" i="31"/>
  <c r="E1116" i="31"/>
  <c r="E1117" i="31"/>
  <c r="E1118" i="31"/>
  <c r="E1119" i="31"/>
  <c r="E1120" i="31"/>
  <c r="E1121" i="31"/>
  <c r="E1122" i="31"/>
  <c r="E1123" i="31"/>
  <c r="E1124" i="31"/>
  <c r="E1125" i="31"/>
  <c r="E1126" i="31"/>
  <c r="E1127" i="31"/>
  <c r="E1128" i="31"/>
  <c r="E1129" i="31"/>
  <c r="E1130" i="31"/>
  <c r="E1131" i="31"/>
  <c r="E1132" i="31"/>
  <c r="E1133" i="31"/>
  <c r="E1134" i="31"/>
  <c r="E1135" i="31"/>
  <c r="E1136" i="31"/>
  <c r="E1137" i="31"/>
  <c r="E1138" i="31"/>
  <c r="E1139" i="31"/>
  <c r="E1140" i="31"/>
  <c r="E1141" i="31"/>
  <c r="E1142" i="31"/>
  <c r="E1143" i="31"/>
  <c r="E1144" i="31"/>
  <c r="E1145" i="31"/>
  <c r="E1146" i="31"/>
  <c r="E1147" i="31"/>
  <c r="E1148" i="31"/>
  <c r="E1149" i="31"/>
  <c r="E1150" i="31"/>
  <c r="E1151" i="31"/>
  <c r="E651" i="31"/>
  <c r="E258" i="31"/>
  <c r="E259" i="31"/>
  <c r="E260" i="31"/>
  <c r="E261" i="31"/>
  <c r="E262" i="31"/>
  <c r="E263" i="31"/>
  <c r="E264" i="31"/>
  <c r="E265" i="31"/>
  <c r="E266" i="31"/>
  <c r="E267" i="31"/>
  <c r="E268" i="31"/>
  <c r="E38" i="31"/>
  <c r="E39" i="31"/>
  <c r="E40" i="31"/>
  <c r="E41" i="31"/>
  <c r="E42" i="31"/>
  <c r="E43" i="31"/>
  <c r="E44" i="31"/>
  <c r="E45" i="31"/>
  <c r="E46" i="31"/>
  <c r="E49" i="31"/>
  <c r="E50" i="31"/>
  <c r="E51" i="31"/>
  <c r="E3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7" i="31"/>
  <c r="I230" i="27" l="1"/>
  <c r="D2676" i="31"/>
  <c r="F2676" i="31" s="1"/>
  <c r="I296" i="27"/>
  <c r="D2741" i="31"/>
  <c r="F2741" i="31" s="1"/>
  <c r="I419" i="27"/>
  <c r="D2862" i="31"/>
  <c r="F2862" i="31" s="1"/>
  <c r="I403" i="27"/>
  <c r="D2846" i="31"/>
  <c r="F2846" i="31" s="1"/>
  <c r="I391" i="27"/>
  <c r="D2834" i="31"/>
  <c r="F2834" i="31" s="1"/>
  <c r="I484" i="27"/>
  <c r="D2926" i="31"/>
  <c r="F2926" i="31" s="1"/>
  <c r="I468" i="27"/>
  <c r="D2910" i="31"/>
  <c r="F2910" i="31" s="1"/>
  <c r="I444" i="27"/>
  <c r="D2886" i="31"/>
  <c r="F2886" i="31" s="1"/>
  <c r="I549" i="27"/>
  <c r="D2990" i="31"/>
  <c r="F2990" i="31" s="1"/>
  <c r="I509" i="27"/>
  <c r="D2950" i="31"/>
  <c r="F2950" i="31" s="1"/>
  <c r="I501" i="27"/>
  <c r="D2942" i="31"/>
  <c r="F2942" i="31" s="1"/>
  <c r="I598" i="27"/>
  <c r="D3038" i="31"/>
  <c r="F3038" i="31" s="1"/>
  <c r="I586" i="27"/>
  <c r="D3026" i="31"/>
  <c r="F3026" i="31" s="1"/>
  <c r="I574" i="27"/>
  <c r="D3014" i="31"/>
  <c r="F3014" i="31" s="1"/>
  <c r="I566" i="27"/>
  <c r="D3006" i="31"/>
  <c r="F3006" i="31" s="1"/>
  <c r="I678" i="27"/>
  <c r="D3117" i="31"/>
  <c r="F3117" i="31" s="1"/>
  <c r="I662" i="27"/>
  <c r="D3101" i="31"/>
  <c r="F3101" i="31" s="1"/>
  <c r="I634" i="27"/>
  <c r="D3073" i="31"/>
  <c r="F3073" i="31" s="1"/>
  <c r="I711" i="27"/>
  <c r="D3149" i="31"/>
  <c r="F3149" i="31" s="1"/>
  <c r="I801" i="27"/>
  <c r="D3238" i="31"/>
  <c r="F3238" i="31" s="1"/>
  <c r="I793" i="27"/>
  <c r="D3230" i="31"/>
  <c r="F3230" i="31" s="1"/>
  <c r="I791" i="27"/>
  <c r="D3228" i="31"/>
  <c r="F3228" i="31" s="1"/>
  <c r="I783" i="27"/>
  <c r="D3220" i="31"/>
  <c r="F3220" i="31" s="1"/>
  <c r="I775" i="27"/>
  <c r="D3212" i="31"/>
  <c r="F3212" i="31" s="1"/>
  <c r="I769" i="27"/>
  <c r="D3206" i="31"/>
  <c r="F3206" i="31" s="1"/>
  <c r="I761" i="27"/>
  <c r="D3198" i="31"/>
  <c r="F3198" i="31" s="1"/>
  <c r="I759" i="27"/>
  <c r="D3196" i="31"/>
  <c r="F3196" i="31" s="1"/>
  <c r="I751" i="27"/>
  <c r="D3188" i="31"/>
  <c r="F3188" i="31" s="1"/>
  <c r="I747" i="27"/>
  <c r="D3184" i="31"/>
  <c r="F3184" i="31" s="1"/>
  <c r="I858" i="27"/>
  <c r="D3294" i="31"/>
  <c r="F3294" i="31" s="1"/>
  <c r="I856" i="27"/>
  <c r="D3292" i="31"/>
  <c r="F3292" i="31" s="1"/>
  <c r="I848" i="27"/>
  <c r="D3284" i="31"/>
  <c r="F3284" i="31" s="1"/>
  <c r="I840" i="27"/>
  <c r="D3276" i="31"/>
  <c r="F3276" i="31" s="1"/>
  <c r="I834" i="27"/>
  <c r="D3270" i="31"/>
  <c r="F3270" i="31" s="1"/>
  <c r="I830" i="27"/>
  <c r="D3266" i="31"/>
  <c r="F3266" i="31" s="1"/>
  <c r="I826" i="27"/>
  <c r="D3262" i="31"/>
  <c r="F3262" i="31" s="1"/>
  <c r="I824" i="27"/>
  <c r="D3260" i="31"/>
  <c r="F3260" i="31" s="1"/>
  <c r="I816" i="27"/>
  <c r="D3252" i="31"/>
  <c r="F3252" i="31" s="1"/>
  <c r="I812" i="27"/>
  <c r="D3248" i="31"/>
  <c r="F3248" i="31" s="1"/>
  <c r="I808" i="27"/>
  <c r="D3244" i="31"/>
  <c r="F3244" i="31" s="1"/>
  <c r="I923" i="27"/>
  <c r="D3358" i="31"/>
  <c r="F3358" i="31" s="1"/>
  <c r="I921" i="27"/>
  <c r="D3356" i="31"/>
  <c r="F3356" i="31" s="1"/>
  <c r="I915" i="27"/>
  <c r="D3350" i="31"/>
  <c r="F3350" i="31" s="1"/>
  <c r="I913" i="27"/>
  <c r="D3348" i="31"/>
  <c r="F3348" i="31" s="1"/>
  <c r="I907" i="27"/>
  <c r="D3342" i="31"/>
  <c r="F3342" i="31" s="1"/>
  <c r="I905" i="27"/>
  <c r="D3340" i="31"/>
  <c r="F3340" i="31" s="1"/>
  <c r="I899" i="27"/>
  <c r="D3334" i="31"/>
  <c r="F3334" i="31" s="1"/>
  <c r="I897" i="27"/>
  <c r="D3332" i="31"/>
  <c r="F3332" i="31" s="1"/>
  <c r="I891" i="27"/>
  <c r="D3326" i="31"/>
  <c r="F3326" i="31" s="1"/>
  <c r="I889" i="27"/>
  <c r="D3324" i="31"/>
  <c r="F3324" i="31" s="1"/>
  <c r="I883" i="27"/>
  <c r="D3318" i="31"/>
  <c r="F3318" i="31" s="1"/>
  <c r="I881" i="27"/>
  <c r="D3316" i="31"/>
  <c r="F3316" i="31" s="1"/>
  <c r="I875" i="27"/>
  <c r="D3310" i="31"/>
  <c r="F3310" i="31" s="1"/>
  <c r="I867" i="27"/>
  <c r="D3302" i="31"/>
  <c r="F3302" i="31" s="1"/>
  <c r="I926" i="27"/>
  <c r="D3360" i="31"/>
  <c r="F3360" i="31" s="1"/>
  <c r="I984" i="27"/>
  <c r="D3418" i="31"/>
  <c r="F3418" i="31" s="1"/>
  <c r="I980" i="27"/>
  <c r="D3414" i="31"/>
  <c r="F3414" i="31" s="1"/>
  <c r="I972" i="27"/>
  <c r="D3406" i="31"/>
  <c r="F3406" i="31" s="1"/>
  <c r="I970" i="27"/>
  <c r="D3404" i="31"/>
  <c r="F3404" i="31" s="1"/>
  <c r="I964" i="27"/>
  <c r="D3398" i="31"/>
  <c r="F3398" i="31" s="1"/>
  <c r="I962" i="27"/>
  <c r="D3396" i="31"/>
  <c r="F3396" i="31" s="1"/>
  <c r="I956" i="27"/>
  <c r="D3390" i="31"/>
  <c r="F3390" i="31" s="1"/>
  <c r="I954" i="27"/>
  <c r="D3388" i="31"/>
  <c r="F3388" i="31" s="1"/>
  <c r="I948" i="27"/>
  <c r="D3382" i="31"/>
  <c r="F3382" i="31" s="1"/>
  <c r="I946" i="27"/>
  <c r="D3380" i="31"/>
  <c r="F3380" i="31" s="1"/>
  <c r="I940" i="27"/>
  <c r="D3374" i="31"/>
  <c r="F3374" i="31" s="1"/>
  <c r="I932" i="27"/>
  <c r="D3366" i="31"/>
  <c r="F3366" i="31" s="1"/>
  <c r="I930" i="27"/>
  <c r="D3364" i="31"/>
  <c r="F3364" i="31" s="1"/>
  <c r="I1035" i="27"/>
  <c r="D3468" i="31"/>
  <c r="F3468" i="31" s="1"/>
  <c r="I1033" i="27"/>
  <c r="D3466" i="31"/>
  <c r="F3466" i="31" s="1"/>
  <c r="I1029" i="27"/>
  <c r="D3462" i="31"/>
  <c r="F3462" i="31" s="1"/>
  <c r="I1027" i="27"/>
  <c r="D3460" i="31"/>
  <c r="F3460" i="31" s="1"/>
  <c r="I1021" i="27"/>
  <c r="D3454" i="31"/>
  <c r="F3454" i="31" s="1"/>
  <c r="I1019" i="27"/>
  <c r="D3452" i="31"/>
  <c r="F3452" i="31" s="1"/>
  <c r="I1013" i="27"/>
  <c r="D3446" i="31"/>
  <c r="F3446" i="31" s="1"/>
  <c r="I1011" i="27"/>
  <c r="D3444" i="31"/>
  <c r="F3444" i="31" s="1"/>
  <c r="I1005" i="27"/>
  <c r="D3438" i="31"/>
  <c r="F3438" i="31" s="1"/>
  <c r="I1003" i="27"/>
  <c r="D3436" i="31"/>
  <c r="F3436" i="31" s="1"/>
  <c r="I1001" i="27"/>
  <c r="D3434" i="31"/>
  <c r="F3434" i="31" s="1"/>
  <c r="I997" i="27"/>
  <c r="D3430" i="31"/>
  <c r="F3430" i="31" s="1"/>
  <c r="I995" i="27"/>
  <c r="D3428" i="31"/>
  <c r="F3428" i="31" s="1"/>
  <c r="I989" i="27"/>
  <c r="D3422" i="31"/>
  <c r="F3422" i="31" s="1"/>
  <c r="I427" i="27"/>
  <c r="I520" i="27"/>
  <c r="I646" i="27"/>
  <c r="I978" i="27"/>
  <c r="I199" i="27"/>
  <c r="D2645" i="31"/>
  <c r="F2645" i="31" s="1"/>
  <c r="I215" i="27"/>
  <c r="D2661" i="31"/>
  <c r="F2661" i="31" s="1"/>
  <c r="I295" i="27"/>
  <c r="D2740" i="31"/>
  <c r="F2740" i="31" s="1"/>
  <c r="I378" i="27"/>
  <c r="D2821" i="31"/>
  <c r="F2821" i="31" s="1"/>
  <c r="I418" i="27"/>
  <c r="D2861" i="31"/>
  <c r="F2861" i="31" s="1"/>
  <c r="I414" i="27"/>
  <c r="D2857" i="31"/>
  <c r="F2857" i="31" s="1"/>
  <c r="I402" i="27"/>
  <c r="D2845" i="31"/>
  <c r="F2845" i="31" s="1"/>
  <c r="I390" i="27"/>
  <c r="D2833" i="31"/>
  <c r="F2833" i="31" s="1"/>
  <c r="I386" i="27"/>
  <c r="D2829" i="31"/>
  <c r="F2829" i="31" s="1"/>
  <c r="I439" i="27"/>
  <c r="D2881" i="31"/>
  <c r="F2881" i="31" s="1"/>
  <c r="I483" i="27"/>
  <c r="D2925" i="31"/>
  <c r="F2925" i="31" s="1"/>
  <c r="I479" i="27"/>
  <c r="D2921" i="31"/>
  <c r="F2921" i="31" s="1"/>
  <c r="I467" i="27"/>
  <c r="D2909" i="31"/>
  <c r="F2909" i="31" s="1"/>
  <c r="I455" i="27"/>
  <c r="D2897" i="31"/>
  <c r="F2897" i="31" s="1"/>
  <c r="I451" i="27"/>
  <c r="D2893" i="31"/>
  <c r="F2893" i="31" s="1"/>
  <c r="I548" i="27"/>
  <c r="D2989" i="31"/>
  <c r="F2989" i="31" s="1"/>
  <c r="I544" i="27"/>
  <c r="D2985" i="31"/>
  <c r="F2985" i="31" s="1"/>
  <c r="I532" i="27"/>
  <c r="D2973" i="31"/>
  <c r="F2973" i="31" s="1"/>
  <c r="I516" i="27"/>
  <c r="D2957" i="31"/>
  <c r="F2957" i="31" s="1"/>
  <c r="I504" i="27"/>
  <c r="D2945" i="31"/>
  <c r="F2945" i="31" s="1"/>
  <c r="I613" i="27"/>
  <c r="D3053" i="31"/>
  <c r="F3053" i="31" s="1"/>
  <c r="I609" i="27"/>
  <c r="D3049" i="31"/>
  <c r="F3049" i="31" s="1"/>
  <c r="I597" i="27"/>
  <c r="D3037" i="31"/>
  <c r="F3037" i="31" s="1"/>
  <c r="I585" i="27"/>
  <c r="D3025" i="31"/>
  <c r="F3025" i="31" s="1"/>
  <c r="I581" i="27"/>
  <c r="D3021" i="31"/>
  <c r="F3021" i="31" s="1"/>
  <c r="I569" i="27"/>
  <c r="D3009" i="31"/>
  <c r="F3009" i="31" s="1"/>
  <c r="I679" i="27"/>
  <c r="D3118" i="31"/>
  <c r="F3118" i="31" s="1"/>
  <c r="I663" i="27"/>
  <c r="D3102" i="31"/>
  <c r="F3102" i="31" s="1"/>
  <c r="I639" i="27"/>
  <c r="D3078" i="31"/>
  <c r="F3078" i="31" s="1"/>
  <c r="I631" i="27"/>
  <c r="D3070" i="31"/>
  <c r="F3070" i="31" s="1"/>
  <c r="I736" i="27"/>
  <c r="D3174" i="31"/>
  <c r="F3174" i="31" s="1"/>
  <c r="I732" i="27"/>
  <c r="D3170" i="31"/>
  <c r="F3170" i="31" s="1"/>
  <c r="I728" i="27"/>
  <c r="D3166" i="31"/>
  <c r="F3166" i="31" s="1"/>
  <c r="I716" i="27"/>
  <c r="D3154" i="31"/>
  <c r="F3154" i="31" s="1"/>
  <c r="I704" i="27"/>
  <c r="D3142" i="31"/>
  <c r="F3142" i="31" s="1"/>
  <c r="I696" i="27"/>
  <c r="D3134" i="31"/>
  <c r="F3134" i="31" s="1"/>
  <c r="I684" i="27"/>
  <c r="D3122" i="31"/>
  <c r="F3122" i="31" s="1"/>
  <c r="I800" i="27"/>
  <c r="D3237" i="31"/>
  <c r="F3237" i="31" s="1"/>
  <c r="I792" i="27"/>
  <c r="D3229" i="31"/>
  <c r="F3229" i="31" s="1"/>
  <c r="I788" i="27"/>
  <c r="D3225" i="31"/>
  <c r="F3225" i="31" s="1"/>
  <c r="I784" i="27"/>
  <c r="D3221" i="31"/>
  <c r="F3221" i="31" s="1"/>
  <c r="I768" i="27"/>
  <c r="D3205" i="31"/>
  <c r="F3205" i="31" s="1"/>
  <c r="I760" i="27"/>
  <c r="D3197" i="31"/>
  <c r="F3197" i="31" s="1"/>
  <c r="I752" i="27"/>
  <c r="D3189" i="31"/>
  <c r="F3189" i="31" s="1"/>
  <c r="I857" i="27"/>
  <c r="D3293" i="31"/>
  <c r="F3293" i="31" s="1"/>
  <c r="I849" i="27"/>
  <c r="D3285" i="31"/>
  <c r="F3285" i="31" s="1"/>
  <c r="I833" i="27"/>
  <c r="D3269" i="31"/>
  <c r="F3269" i="31" s="1"/>
  <c r="I825" i="27"/>
  <c r="D3261" i="31"/>
  <c r="F3261" i="31" s="1"/>
  <c r="I817" i="27"/>
  <c r="D3253" i="31"/>
  <c r="F3253" i="31" s="1"/>
  <c r="I922" i="27"/>
  <c r="D3357" i="31"/>
  <c r="F3357" i="31" s="1"/>
  <c r="I914" i="27"/>
  <c r="D3349" i="31"/>
  <c r="F3349" i="31" s="1"/>
  <c r="I906" i="27"/>
  <c r="D3341" i="31"/>
  <c r="F3341" i="31" s="1"/>
  <c r="I898" i="27"/>
  <c r="D3333" i="31"/>
  <c r="F3333" i="31" s="1"/>
  <c r="I890" i="27"/>
  <c r="D3325" i="31"/>
  <c r="F3325" i="31" s="1"/>
  <c r="I882" i="27"/>
  <c r="D3317" i="31"/>
  <c r="F3317" i="31" s="1"/>
  <c r="I874" i="27"/>
  <c r="D3309" i="31"/>
  <c r="F3309" i="31" s="1"/>
  <c r="I866" i="27"/>
  <c r="D3301" i="31"/>
  <c r="F3301" i="31" s="1"/>
  <c r="I979" i="27"/>
  <c r="D3413" i="31"/>
  <c r="F3413" i="31" s="1"/>
  <c r="I971" i="27"/>
  <c r="D3405" i="31"/>
  <c r="F3405" i="31" s="1"/>
  <c r="I963" i="27"/>
  <c r="D3397" i="31"/>
  <c r="F3397" i="31" s="1"/>
  <c r="I955" i="27"/>
  <c r="D3389" i="31"/>
  <c r="F3389" i="31" s="1"/>
  <c r="I947" i="27"/>
  <c r="D3381" i="31"/>
  <c r="F3381" i="31" s="1"/>
  <c r="I939" i="27"/>
  <c r="D3373" i="31"/>
  <c r="F3373" i="31" s="1"/>
  <c r="I931" i="27"/>
  <c r="D3365" i="31"/>
  <c r="F3365" i="31" s="1"/>
  <c r="I1036" i="27"/>
  <c r="D3469" i="31"/>
  <c r="F3469" i="31" s="1"/>
  <c r="I1034" i="27"/>
  <c r="D3467" i="31"/>
  <c r="F3467" i="31" s="1"/>
  <c r="I1028" i="27"/>
  <c r="D3461" i="31"/>
  <c r="F3461" i="31" s="1"/>
  <c r="I1026" i="27"/>
  <c r="D3459" i="31"/>
  <c r="F3459" i="31" s="1"/>
  <c r="I1024" i="27"/>
  <c r="D3457" i="31"/>
  <c r="F3457" i="31" s="1"/>
  <c r="I1020" i="27"/>
  <c r="D3453" i="31"/>
  <c r="F3453" i="31" s="1"/>
  <c r="I1018" i="27"/>
  <c r="D3451" i="31"/>
  <c r="F3451" i="31" s="1"/>
  <c r="I1012" i="27"/>
  <c r="D3445" i="31"/>
  <c r="F3445" i="31" s="1"/>
  <c r="I1010" i="27"/>
  <c r="D3443" i="31"/>
  <c r="F3443" i="31" s="1"/>
  <c r="I1004" i="27"/>
  <c r="D3437" i="31"/>
  <c r="F3437" i="31" s="1"/>
  <c r="I1000" i="27"/>
  <c r="D3433" i="31"/>
  <c r="F3433" i="31" s="1"/>
  <c r="I996" i="27"/>
  <c r="D3429" i="31"/>
  <c r="F3429" i="31" s="1"/>
  <c r="I988" i="27"/>
  <c r="D3421" i="31"/>
  <c r="F3421" i="31" s="1"/>
  <c r="I533" i="27"/>
  <c r="I614" i="27"/>
  <c r="I873" i="27"/>
  <c r="I938" i="27"/>
  <c r="D3478" i="31"/>
  <c r="F3478" i="31" s="1"/>
  <c r="D3477" i="31"/>
  <c r="F3477" i="31" s="1"/>
  <c r="D3476" i="31"/>
  <c r="D3475" i="31"/>
  <c r="F3475" i="31" s="1"/>
  <c r="D3470" i="31"/>
  <c r="F3470" i="31" s="1"/>
  <c r="I252" i="27"/>
  <c r="D2698" i="31"/>
  <c r="F2698" i="31" s="1"/>
  <c r="I236" i="27"/>
  <c r="D2682" i="31"/>
  <c r="F2682" i="31" s="1"/>
  <c r="I228" i="27"/>
  <c r="D2674" i="31"/>
  <c r="F2674" i="31" s="1"/>
  <c r="I220" i="27"/>
  <c r="D2666" i="31"/>
  <c r="F2666" i="31" s="1"/>
  <c r="I212" i="27"/>
  <c r="D2658" i="31"/>
  <c r="F2658" i="31" s="1"/>
  <c r="I204" i="27"/>
  <c r="D2650" i="31"/>
  <c r="F2650" i="31" s="1"/>
  <c r="I314" i="27"/>
  <c r="D2759" i="31"/>
  <c r="F2759" i="31" s="1"/>
  <c r="I306" i="27"/>
  <c r="D2751" i="31"/>
  <c r="F2751" i="31" s="1"/>
  <c r="I298" i="27"/>
  <c r="D2743" i="31"/>
  <c r="F2743" i="31" s="1"/>
  <c r="I290" i="27"/>
  <c r="D2735" i="31"/>
  <c r="F2735" i="31" s="1"/>
  <c r="I282" i="27"/>
  <c r="D2727" i="31"/>
  <c r="F2727" i="31" s="1"/>
  <c r="I274" i="27"/>
  <c r="D2719" i="31"/>
  <c r="F2719" i="31" s="1"/>
  <c r="I266" i="27"/>
  <c r="D2711" i="31"/>
  <c r="F2711" i="31" s="1"/>
  <c r="I318" i="27"/>
  <c r="D2762" i="31"/>
  <c r="F2762" i="31" s="1"/>
  <c r="I369" i="27"/>
  <c r="D2813" i="31"/>
  <c r="F2813" i="31" s="1"/>
  <c r="I361" i="27"/>
  <c r="D2805" i="31"/>
  <c r="F2805" i="31" s="1"/>
  <c r="I353" i="27"/>
  <c r="D2797" i="31"/>
  <c r="F2797" i="31" s="1"/>
  <c r="I345" i="27"/>
  <c r="D2789" i="31"/>
  <c r="F2789" i="31" s="1"/>
  <c r="I337" i="27"/>
  <c r="D2781" i="31"/>
  <c r="F2781" i="31" s="1"/>
  <c r="I329" i="27"/>
  <c r="D2773" i="31"/>
  <c r="F2773" i="31" s="1"/>
  <c r="I321" i="27"/>
  <c r="D2765" i="31"/>
  <c r="F2765" i="31" s="1"/>
  <c r="I433" i="27"/>
  <c r="D2876" i="31"/>
  <c r="F2876" i="31" s="1"/>
  <c r="I425" i="27"/>
  <c r="D2868" i="31"/>
  <c r="F2868" i="31" s="1"/>
  <c r="I417" i="27"/>
  <c r="D2860" i="31"/>
  <c r="F2860" i="31" s="1"/>
  <c r="I409" i="27"/>
  <c r="D2852" i="31"/>
  <c r="F2852" i="31" s="1"/>
  <c r="I401" i="27"/>
  <c r="D2844" i="31"/>
  <c r="F2844" i="31" s="1"/>
  <c r="I393" i="27"/>
  <c r="D2836" i="31"/>
  <c r="F2836" i="31" s="1"/>
  <c r="I385" i="27"/>
  <c r="D2828" i="31"/>
  <c r="F2828" i="31" s="1"/>
  <c r="I498" i="27"/>
  <c r="D2940" i="31"/>
  <c r="F2940" i="31" s="1"/>
  <c r="I490" i="27"/>
  <c r="D2932" i="31"/>
  <c r="F2932" i="31" s="1"/>
  <c r="I482" i="27"/>
  <c r="D2924" i="31"/>
  <c r="F2924" i="31" s="1"/>
  <c r="I474" i="27"/>
  <c r="D2916" i="31"/>
  <c r="F2916" i="31" s="1"/>
  <c r="I466" i="27"/>
  <c r="D2908" i="31"/>
  <c r="F2908" i="31" s="1"/>
  <c r="I458" i="27"/>
  <c r="D2900" i="31"/>
  <c r="F2900" i="31" s="1"/>
  <c r="I450" i="27"/>
  <c r="D2892" i="31"/>
  <c r="F2892" i="31" s="1"/>
  <c r="I442" i="27"/>
  <c r="D2884" i="31"/>
  <c r="F2884" i="31" s="1"/>
  <c r="I555" i="27"/>
  <c r="D2996" i="31"/>
  <c r="F2996" i="31" s="1"/>
  <c r="I547" i="27"/>
  <c r="D2988" i="31"/>
  <c r="F2988" i="31" s="1"/>
  <c r="I539" i="27"/>
  <c r="D2980" i="31"/>
  <c r="F2980" i="31" s="1"/>
  <c r="I531" i="27"/>
  <c r="D2972" i="31"/>
  <c r="F2972" i="31" s="1"/>
  <c r="I523" i="27"/>
  <c r="D2964" i="31"/>
  <c r="F2964" i="31" s="1"/>
  <c r="I515" i="27"/>
  <c r="D2956" i="31"/>
  <c r="F2956" i="31" s="1"/>
  <c r="I507" i="27"/>
  <c r="D2948" i="31"/>
  <c r="F2948" i="31" s="1"/>
  <c r="I620" i="27"/>
  <c r="D3060" i="31"/>
  <c r="F3060" i="31" s="1"/>
  <c r="I612" i="27"/>
  <c r="D3052" i="31"/>
  <c r="F3052" i="31" s="1"/>
  <c r="I604" i="27"/>
  <c r="D3044" i="31"/>
  <c r="F3044" i="31" s="1"/>
  <c r="I596" i="27"/>
  <c r="D3036" i="31"/>
  <c r="F3036" i="31" s="1"/>
  <c r="I588" i="27"/>
  <c r="D3028" i="31"/>
  <c r="F3028" i="31" s="1"/>
  <c r="I580" i="27"/>
  <c r="D3020" i="31"/>
  <c r="F3020" i="31" s="1"/>
  <c r="I572" i="27"/>
  <c r="D3012" i="31"/>
  <c r="F3012" i="31" s="1"/>
  <c r="I564" i="27"/>
  <c r="D3004" i="31"/>
  <c r="F3004" i="31" s="1"/>
  <c r="I676" i="27"/>
  <c r="D3115" i="31"/>
  <c r="F3115" i="31" s="1"/>
  <c r="I668" i="27"/>
  <c r="D3107" i="31"/>
  <c r="F3107" i="31" s="1"/>
  <c r="I660" i="27"/>
  <c r="D3099" i="31"/>
  <c r="F3099" i="31" s="1"/>
  <c r="I652" i="27"/>
  <c r="D3091" i="31"/>
  <c r="F3091" i="31" s="1"/>
  <c r="I644" i="27"/>
  <c r="D3083" i="31"/>
  <c r="F3083" i="31" s="1"/>
  <c r="I636" i="27"/>
  <c r="D3075" i="31"/>
  <c r="F3075" i="31" s="1"/>
  <c r="I628" i="27"/>
  <c r="D3067" i="31"/>
  <c r="F3067" i="31" s="1"/>
  <c r="I739" i="27"/>
  <c r="D3177" i="31"/>
  <c r="F3177" i="31" s="1"/>
  <c r="I731" i="27"/>
  <c r="D3169" i="31"/>
  <c r="F3169" i="31" s="1"/>
  <c r="I723" i="27"/>
  <c r="D3161" i="31"/>
  <c r="F3161" i="31" s="1"/>
  <c r="I715" i="27"/>
  <c r="D3153" i="31"/>
  <c r="F3153" i="31" s="1"/>
  <c r="I707" i="27"/>
  <c r="D3145" i="31"/>
  <c r="F3145" i="31" s="1"/>
  <c r="I691" i="27"/>
  <c r="D3129" i="31"/>
  <c r="F3129" i="31" s="1"/>
  <c r="I683" i="27"/>
  <c r="D3121" i="31"/>
  <c r="F3121" i="31" s="1"/>
  <c r="I789" i="27"/>
  <c r="D3226" i="31"/>
  <c r="F3226" i="31" s="1"/>
  <c r="I781" i="27"/>
  <c r="D3218" i="31"/>
  <c r="F3218" i="31" s="1"/>
  <c r="I773" i="27"/>
  <c r="D3210" i="31"/>
  <c r="F3210" i="31" s="1"/>
  <c r="I757" i="27"/>
  <c r="D3194" i="31"/>
  <c r="F3194" i="31" s="1"/>
  <c r="I749" i="27"/>
  <c r="D3186" i="31"/>
  <c r="F3186" i="31" s="1"/>
  <c r="I854" i="27"/>
  <c r="D3290" i="31"/>
  <c r="F3290" i="31" s="1"/>
  <c r="I846" i="27"/>
  <c r="D3282" i="31"/>
  <c r="F3282" i="31" s="1"/>
  <c r="I838" i="27"/>
  <c r="D3274" i="31"/>
  <c r="F3274" i="31" s="1"/>
  <c r="I822" i="27"/>
  <c r="D3258" i="31"/>
  <c r="F3258" i="31" s="1"/>
  <c r="I814" i="27"/>
  <c r="D3250" i="31"/>
  <c r="F3250" i="31" s="1"/>
  <c r="I806" i="27"/>
  <c r="D3242" i="31"/>
  <c r="F3242" i="31" s="1"/>
  <c r="D3370" i="31"/>
  <c r="F3370" i="31" s="1"/>
  <c r="I251" i="27"/>
  <c r="D2697" i="31"/>
  <c r="F2697" i="31" s="1"/>
  <c r="I243" i="27"/>
  <c r="D2689" i="31"/>
  <c r="F2689" i="31" s="1"/>
  <c r="I235" i="27"/>
  <c r="D2681" i="31"/>
  <c r="F2681" i="31" s="1"/>
  <c r="I227" i="27"/>
  <c r="D2673" i="31"/>
  <c r="F2673" i="31" s="1"/>
  <c r="I219" i="27"/>
  <c r="D2665" i="31"/>
  <c r="F2665" i="31" s="1"/>
  <c r="I211" i="27"/>
  <c r="D2657" i="31"/>
  <c r="F2657" i="31" s="1"/>
  <c r="I203" i="27"/>
  <c r="D2649" i="31"/>
  <c r="F2649" i="31" s="1"/>
  <c r="I313" i="27"/>
  <c r="D2758" i="31"/>
  <c r="F2758" i="31" s="1"/>
  <c r="I305" i="27"/>
  <c r="D2750" i="31"/>
  <c r="F2750" i="31" s="1"/>
  <c r="D2742" i="31"/>
  <c r="F2742" i="31" s="1"/>
  <c r="I297" i="27"/>
  <c r="I289" i="27"/>
  <c r="D2734" i="31"/>
  <c r="F2734" i="31" s="1"/>
  <c r="I281" i="27"/>
  <c r="D2726" i="31"/>
  <c r="F2726" i="31" s="1"/>
  <c r="I273" i="27"/>
  <c r="D2718" i="31"/>
  <c r="F2718" i="31" s="1"/>
  <c r="I265" i="27"/>
  <c r="D2710" i="31"/>
  <c r="F2710" i="31" s="1"/>
  <c r="I376" i="27"/>
  <c r="D2820" i="31"/>
  <c r="F2820" i="31" s="1"/>
  <c r="I368" i="27"/>
  <c r="D2812" i="31"/>
  <c r="F2812" i="31" s="1"/>
  <c r="I360" i="27"/>
  <c r="D2804" i="31"/>
  <c r="F2804" i="31" s="1"/>
  <c r="I352" i="27"/>
  <c r="D2796" i="31"/>
  <c r="F2796" i="31" s="1"/>
  <c r="I344" i="27"/>
  <c r="D2788" i="31"/>
  <c r="F2788" i="31" s="1"/>
  <c r="I336" i="27"/>
  <c r="D2780" i="31"/>
  <c r="F2780" i="31" s="1"/>
  <c r="I328" i="27"/>
  <c r="D2772" i="31"/>
  <c r="F2772" i="31" s="1"/>
  <c r="I320" i="27"/>
  <c r="D2764" i="31"/>
  <c r="F2764" i="31" s="1"/>
  <c r="I432" i="27"/>
  <c r="D2875" i="31"/>
  <c r="F2875" i="31" s="1"/>
  <c r="I424" i="27"/>
  <c r="D2867" i="31"/>
  <c r="F2867" i="31" s="1"/>
  <c r="I416" i="27"/>
  <c r="D2859" i="31"/>
  <c r="F2859" i="31" s="1"/>
  <c r="I408" i="27"/>
  <c r="D2851" i="31"/>
  <c r="F2851" i="31" s="1"/>
  <c r="I400" i="27"/>
  <c r="D2843" i="31"/>
  <c r="F2843" i="31" s="1"/>
  <c r="I392" i="27"/>
  <c r="D2835" i="31"/>
  <c r="F2835" i="31" s="1"/>
  <c r="I384" i="27"/>
  <c r="D2827" i="31"/>
  <c r="F2827" i="31" s="1"/>
  <c r="I497" i="27"/>
  <c r="D2939" i="31"/>
  <c r="F2939" i="31" s="1"/>
  <c r="I489" i="27"/>
  <c r="D2931" i="31"/>
  <c r="F2931" i="31" s="1"/>
  <c r="I481" i="27"/>
  <c r="D2923" i="31"/>
  <c r="F2923" i="31" s="1"/>
  <c r="I473" i="27"/>
  <c r="D2915" i="31"/>
  <c r="F2915" i="31" s="1"/>
  <c r="I465" i="27"/>
  <c r="D2907" i="31"/>
  <c r="F2907" i="31" s="1"/>
  <c r="I457" i="27"/>
  <c r="D2899" i="31"/>
  <c r="F2899" i="31" s="1"/>
  <c r="I449" i="27"/>
  <c r="D2891" i="31"/>
  <c r="F2891" i="31" s="1"/>
  <c r="I441" i="27"/>
  <c r="D2883" i="31"/>
  <c r="F2883" i="31" s="1"/>
  <c r="I554" i="27"/>
  <c r="D2995" i="31"/>
  <c r="F2995" i="31" s="1"/>
  <c r="I546" i="27"/>
  <c r="D2987" i="31"/>
  <c r="F2987" i="31" s="1"/>
  <c r="I538" i="27"/>
  <c r="D2979" i="31"/>
  <c r="F2979" i="31" s="1"/>
  <c r="I530" i="27"/>
  <c r="D2971" i="31"/>
  <c r="F2971" i="31" s="1"/>
  <c r="I522" i="27"/>
  <c r="D2963" i="31"/>
  <c r="F2963" i="31" s="1"/>
  <c r="I514" i="27"/>
  <c r="D2955" i="31"/>
  <c r="F2955" i="31" s="1"/>
  <c r="I506" i="27"/>
  <c r="D2947" i="31"/>
  <c r="F2947" i="31" s="1"/>
  <c r="I619" i="27"/>
  <c r="D3059" i="31"/>
  <c r="F3059" i="31" s="1"/>
  <c r="I611" i="27"/>
  <c r="D3051" i="31"/>
  <c r="F3051" i="31" s="1"/>
  <c r="I603" i="27"/>
  <c r="D3043" i="31"/>
  <c r="F3043" i="31" s="1"/>
  <c r="I595" i="27"/>
  <c r="D3035" i="31"/>
  <c r="F3035" i="31" s="1"/>
  <c r="I587" i="27"/>
  <c r="D3027" i="31"/>
  <c r="F3027" i="31" s="1"/>
  <c r="I579" i="27"/>
  <c r="D3019" i="31"/>
  <c r="F3019" i="31" s="1"/>
  <c r="I571" i="27"/>
  <c r="D3011" i="31"/>
  <c r="F3011" i="31" s="1"/>
  <c r="I563" i="27"/>
  <c r="D3003" i="31"/>
  <c r="F3003" i="31" s="1"/>
  <c r="I675" i="27"/>
  <c r="D3114" i="31"/>
  <c r="F3114" i="31" s="1"/>
  <c r="I667" i="27"/>
  <c r="D3106" i="31"/>
  <c r="F3106" i="31" s="1"/>
  <c r="I659" i="27"/>
  <c r="D3098" i="31"/>
  <c r="F3098" i="31" s="1"/>
  <c r="I643" i="27"/>
  <c r="D3082" i="31"/>
  <c r="F3082" i="31" s="1"/>
  <c r="I635" i="27"/>
  <c r="D3074" i="31"/>
  <c r="F3074" i="31" s="1"/>
  <c r="I627" i="27"/>
  <c r="D3066" i="31"/>
  <c r="F3066" i="31" s="1"/>
  <c r="I738" i="27"/>
  <c r="D3176" i="31"/>
  <c r="F3176" i="31" s="1"/>
  <c r="I730" i="27"/>
  <c r="D3168" i="31"/>
  <c r="F3168" i="31" s="1"/>
  <c r="I722" i="27"/>
  <c r="D3160" i="31"/>
  <c r="F3160" i="31" s="1"/>
  <c r="I714" i="27"/>
  <c r="D3152" i="31"/>
  <c r="F3152" i="31" s="1"/>
  <c r="I706" i="27"/>
  <c r="D3144" i="31"/>
  <c r="F3144" i="31" s="1"/>
  <c r="I698" i="27"/>
  <c r="D3136" i="31"/>
  <c r="F3136" i="31" s="1"/>
  <c r="I690" i="27"/>
  <c r="D3128" i="31"/>
  <c r="F3128" i="31" s="1"/>
  <c r="I741" i="27"/>
  <c r="D3179" i="31"/>
  <c r="F3179" i="31" s="1"/>
  <c r="I796" i="27"/>
  <c r="D3233" i="31"/>
  <c r="F3233" i="31" s="1"/>
  <c r="I780" i="27"/>
  <c r="D3217" i="31"/>
  <c r="F3217" i="31" s="1"/>
  <c r="I772" i="27"/>
  <c r="D3209" i="31"/>
  <c r="F3209" i="31" s="1"/>
  <c r="I764" i="27"/>
  <c r="D3201" i="31"/>
  <c r="F3201" i="31" s="1"/>
  <c r="I748" i="27"/>
  <c r="D3185" i="31"/>
  <c r="F3185" i="31" s="1"/>
  <c r="I861" i="27"/>
  <c r="D3297" i="31"/>
  <c r="F3297" i="31" s="1"/>
  <c r="I845" i="27"/>
  <c r="D3281" i="31"/>
  <c r="F3281" i="31" s="1"/>
  <c r="I837" i="27"/>
  <c r="D3273" i="31"/>
  <c r="F3273" i="31" s="1"/>
  <c r="I829" i="27"/>
  <c r="D3265" i="31"/>
  <c r="F3265" i="31" s="1"/>
  <c r="I813" i="27"/>
  <c r="D3249" i="31"/>
  <c r="F3249" i="31" s="1"/>
  <c r="I805" i="27"/>
  <c r="D3241" i="31"/>
  <c r="F3241" i="31" s="1"/>
  <c r="I918" i="27"/>
  <c r="D3353" i="31"/>
  <c r="F3353" i="31" s="1"/>
  <c r="I910" i="27"/>
  <c r="D3345" i="31"/>
  <c r="F3345" i="31" s="1"/>
  <c r="I902" i="27"/>
  <c r="D3337" i="31"/>
  <c r="F3337" i="31" s="1"/>
  <c r="I894" i="27"/>
  <c r="D3329" i="31"/>
  <c r="F3329" i="31" s="1"/>
  <c r="I886" i="27"/>
  <c r="D3321" i="31"/>
  <c r="F3321" i="31" s="1"/>
  <c r="I878" i="27"/>
  <c r="D3313" i="31"/>
  <c r="F3313" i="31" s="1"/>
  <c r="I870" i="27"/>
  <c r="D3305" i="31"/>
  <c r="F3305" i="31" s="1"/>
  <c r="I975" i="27"/>
  <c r="D3409" i="31"/>
  <c r="F3409" i="31" s="1"/>
  <c r="I967" i="27"/>
  <c r="D3401" i="31"/>
  <c r="F3401" i="31" s="1"/>
  <c r="I959" i="27"/>
  <c r="D3393" i="31"/>
  <c r="F3393" i="31" s="1"/>
  <c r="I951" i="27"/>
  <c r="D3385" i="31"/>
  <c r="F3385" i="31" s="1"/>
  <c r="I943" i="27"/>
  <c r="D3377" i="31"/>
  <c r="F3377" i="31" s="1"/>
  <c r="I935" i="27"/>
  <c r="D3369" i="31"/>
  <c r="F3369" i="31" s="1"/>
  <c r="I927" i="27"/>
  <c r="D3361" i="31"/>
  <c r="F3361" i="31" s="1"/>
  <c r="D3474" i="31"/>
  <c r="F3474" i="31" s="1"/>
  <c r="D3465" i="31"/>
  <c r="F3465" i="31" s="1"/>
  <c r="D3442" i="31"/>
  <c r="F3442" i="31" s="1"/>
  <c r="D3417" i="31"/>
  <c r="F3417" i="31" s="1"/>
  <c r="D3354" i="31"/>
  <c r="F3354" i="31" s="1"/>
  <c r="D3338" i="31"/>
  <c r="F3338" i="31" s="1"/>
  <c r="D3322" i="31"/>
  <c r="F3322" i="31" s="1"/>
  <c r="D3306" i="31"/>
  <c r="F3306" i="31" s="1"/>
  <c r="D3289" i="31"/>
  <c r="F3289" i="31" s="1"/>
  <c r="D2962" i="31"/>
  <c r="F2962" i="31" s="1"/>
  <c r="I244" i="27"/>
  <c r="D2690" i="31"/>
  <c r="F2690" i="31" s="1"/>
  <c r="D3386" i="31"/>
  <c r="F3386" i="31" s="1"/>
  <c r="I226" i="27"/>
  <c r="D2672" i="31"/>
  <c r="F2672" i="31" s="1"/>
  <c r="I335" i="27"/>
  <c r="D2779" i="31"/>
  <c r="F2779" i="31" s="1"/>
  <c r="D3234" i="31"/>
  <c r="F3234" i="31" s="1"/>
  <c r="D3193" i="31"/>
  <c r="F3193" i="31" s="1"/>
  <c r="D3113" i="31"/>
  <c r="F3113" i="31" s="1"/>
  <c r="D3473" i="31"/>
  <c r="F3473" i="31" s="1"/>
  <c r="D3450" i="31"/>
  <c r="F3450" i="31" s="1"/>
  <c r="D3441" i="31"/>
  <c r="F3441" i="31" s="1"/>
  <c r="D3426" i="31"/>
  <c r="F3426" i="31" s="1"/>
  <c r="D3216" i="31"/>
  <c r="F3216" i="31" s="1"/>
  <c r="D3180" i="31"/>
  <c r="F3180" i="31" s="1"/>
  <c r="D3402" i="31"/>
  <c r="F3402" i="31" s="1"/>
  <c r="I250" i="27"/>
  <c r="D2696" i="31"/>
  <c r="F2696" i="31" s="1"/>
  <c r="I242" i="27"/>
  <c r="D2688" i="31"/>
  <c r="F2688" i="31" s="1"/>
  <c r="I234" i="27"/>
  <c r="D2680" i="31"/>
  <c r="F2680" i="31" s="1"/>
  <c r="I218" i="27"/>
  <c r="D2664" i="31"/>
  <c r="F2664" i="31" s="1"/>
  <c r="I210" i="27"/>
  <c r="D2656" i="31"/>
  <c r="F2656" i="31" s="1"/>
  <c r="I202" i="27"/>
  <c r="D2648" i="31"/>
  <c r="F2648" i="31" s="1"/>
  <c r="I312" i="27"/>
  <c r="D2757" i="31"/>
  <c r="F2757" i="31" s="1"/>
  <c r="I304" i="27"/>
  <c r="D2749" i="31"/>
  <c r="F2749" i="31" s="1"/>
  <c r="I288" i="27"/>
  <c r="D2733" i="31"/>
  <c r="F2733" i="31" s="1"/>
  <c r="I280" i="27"/>
  <c r="D2725" i="31"/>
  <c r="F2725" i="31" s="1"/>
  <c r="I272" i="27"/>
  <c r="D2717" i="31"/>
  <c r="F2717" i="31" s="1"/>
  <c r="I264" i="27"/>
  <c r="D2709" i="31"/>
  <c r="F2709" i="31" s="1"/>
  <c r="I375" i="27"/>
  <c r="D2819" i="31"/>
  <c r="F2819" i="31" s="1"/>
  <c r="I367" i="27"/>
  <c r="D2811" i="31"/>
  <c r="F2811" i="31" s="1"/>
  <c r="I359" i="27"/>
  <c r="D2803" i="31"/>
  <c r="F2803" i="31" s="1"/>
  <c r="I351" i="27"/>
  <c r="D2795" i="31"/>
  <c r="F2795" i="31" s="1"/>
  <c r="I343" i="27"/>
  <c r="D2787" i="31"/>
  <c r="F2787" i="31" s="1"/>
  <c r="I327" i="27"/>
  <c r="D2771" i="31"/>
  <c r="F2771" i="31" s="1"/>
  <c r="I319" i="27"/>
  <c r="D2763" i="31"/>
  <c r="F2763" i="31" s="1"/>
  <c r="I431" i="27"/>
  <c r="D2874" i="31"/>
  <c r="F2874" i="31" s="1"/>
  <c r="I423" i="27"/>
  <c r="D2866" i="31"/>
  <c r="F2866" i="31" s="1"/>
  <c r="I415" i="27"/>
  <c r="D2858" i="31"/>
  <c r="F2858" i="31" s="1"/>
  <c r="I407" i="27"/>
  <c r="D2850" i="31"/>
  <c r="F2850" i="31" s="1"/>
  <c r="I399" i="27"/>
  <c r="D2842" i="31"/>
  <c r="F2842" i="31" s="1"/>
  <c r="I383" i="27"/>
  <c r="D2826" i="31"/>
  <c r="F2826" i="31" s="1"/>
  <c r="I496" i="27"/>
  <c r="D2938" i="31"/>
  <c r="F2938" i="31" s="1"/>
  <c r="I488" i="27"/>
  <c r="D2930" i="31"/>
  <c r="F2930" i="31" s="1"/>
  <c r="I480" i="27"/>
  <c r="D2922" i="31"/>
  <c r="F2922" i="31" s="1"/>
  <c r="I472" i="27"/>
  <c r="D2914" i="31"/>
  <c r="F2914" i="31" s="1"/>
  <c r="I464" i="27"/>
  <c r="D2906" i="31"/>
  <c r="F2906" i="31" s="1"/>
  <c r="I448" i="27"/>
  <c r="D2890" i="31"/>
  <c r="F2890" i="31" s="1"/>
  <c r="I440" i="27"/>
  <c r="D2882" i="31"/>
  <c r="F2882" i="31" s="1"/>
  <c r="I553" i="27"/>
  <c r="D2994" i="31"/>
  <c r="F2994" i="31" s="1"/>
  <c r="I545" i="27"/>
  <c r="D2986" i="31"/>
  <c r="F2986" i="31" s="1"/>
  <c r="I537" i="27"/>
  <c r="D2978" i="31"/>
  <c r="F2978" i="31" s="1"/>
  <c r="I529" i="27"/>
  <c r="D2970" i="31"/>
  <c r="F2970" i="31" s="1"/>
  <c r="I513" i="27"/>
  <c r="D2954" i="31"/>
  <c r="F2954" i="31" s="1"/>
  <c r="I505" i="27"/>
  <c r="D2946" i="31"/>
  <c r="F2946" i="31" s="1"/>
  <c r="I618" i="27"/>
  <c r="D3058" i="31"/>
  <c r="F3058" i="31" s="1"/>
  <c r="I610" i="27"/>
  <c r="D3050" i="31"/>
  <c r="F3050" i="31" s="1"/>
  <c r="I602" i="27"/>
  <c r="D3042" i="31"/>
  <c r="F3042" i="31" s="1"/>
  <c r="I594" i="27"/>
  <c r="D3034" i="31"/>
  <c r="F3034" i="31" s="1"/>
  <c r="I578" i="27"/>
  <c r="D3018" i="31"/>
  <c r="F3018" i="31" s="1"/>
  <c r="I570" i="27"/>
  <c r="D3010" i="31"/>
  <c r="F3010" i="31" s="1"/>
  <c r="I562" i="27"/>
  <c r="D3002" i="31"/>
  <c r="F3002" i="31" s="1"/>
  <c r="I666" i="27"/>
  <c r="D3105" i="31"/>
  <c r="F3105" i="31" s="1"/>
  <c r="I658" i="27"/>
  <c r="D3097" i="31"/>
  <c r="F3097" i="31" s="1"/>
  <c r="I650" i="27"/>
  <c r="D3089" i="31"/>
  <c r="F3089" i="31" s="1"/>
  <c r="I642" i="27"/>
  <c r="D3081" i="31"/>
  <c r="F3081" i="31" s="1"/>
  <c r="I626" i="27"/>
  <c r="D3065" i="31"/>
  <c r="F3065" i="31" s="1"/>
  <c r="I737" i="27"/>
  <c r="D3175" i="31"/>
  <c r="F3175" i="31" s="1"/>
  <c r="I729" i="27"/>
  <c r="D3167" i="31"/>
  <c r="F3167" i="31" s="1"/>
  <c r="I721" i="27"/>
  <c r="D3159" i="31"/>
  <c r="F3159" i="31" s="1"/>
  <c r="I713" i="27"/>
  <c r="D3151" i="31"/>
  <c r="F3151" i="31" s="1"/>
  <c r="I705" i="27"/>
  <c r="D3143" i="31"/>
  <c r="F3143" i="31" s="1"/>
  <c r="I697" i="27"/>
  <c r="D3135" i="31"/>
  <c r="F3135" i="31" s="1"/>
  <c r="I689" i="27"/>
  <c r="D3127" i="31"/>
  <c r="F3127" i="31" s="1"/>
  <c r="I795" i="27"/>
  <c r="D3232" i="31"/>
  <c r="F3232" i="31" s="1"/>
  <c r="I787" i="27"/>
  <c r="D3224" i="31"/>
  <c r="F3224" i="31" s="1"/>
  <c r="I771" i="27"/>
  <c r="D3208" i="31"/>
  <c r="F3208" i="31" s="1"/>
  <c r="I763" i="27"/>
  <c r="D3200" i="31"/>
  <c r="F3200" i="31" s="1"/>
  <c r="I755" i="27"/>
  <c r="D3192" i="31"/>
  <c r="F3192" i="31" s="1"/>
  <c r="I860" i="27"/>
  <c r="D3296" i="31"/>
  <c r="F3296" i="31" s="1"/>
  <c r="I852" i="27"/>
  <c r="D3288" i="31"/>
  <c r="F3288" i="31" s="1"/>
  <c r="I836" i="27"/>
  <c r="D3272" i="31"/>
  <c r="F3272" i="31" s="1"/>
  <c r="I828" i="27"/>
  <c r="D3264" i="31"/>
  <c r="F3264" i="31" s="1"/>
  <c r="I820" i="27"/>
  <c r="D3256" i="31"/>
  <c r="F3256" i="31" s="1"/>
  <c r="I865" i="27"/>
  <c r="D3300" i="31"/>
  <c r="F3300" i="31" s="1"/>
  <c r="I917" i="27"/>
  <c r="D3352" i="31"/>
  <c r="F3352" i="31" s="1"/>
  <c r="I909" i="27"/>
  <c r="D3344" i="31"/>
  <c r="F3344" i="31" s="1"/>
  <c r="I901" i="27"/>
  <c r="D3336" i="31"/>
  <c r="F3336" i="31" s="1"/>
  <c r="I893" i="27"/>
  <c r="D3328" i="31"/>
  <c r="F3328" i="31" s="1"/>
  <c r="I885" i="27"/>
  <c r="D3320" i="31"/>
  <c r="F3320" i="31" s="1"/>
  <c r="I877" i="27"/>
  <c r="D3312" i="31"/>
  <c r="F3312" i="31" s="1"/>
  <c r="I869" i="27"/>
  <c r="D3304" i="31"/>
  <c r="F3304" i="31" s="1"/>
  <c r="I982" i="27"/>
  <c r="D3416" i="31"/>
  <c r="F3416" i="31" s="1"/>
  <c r="I974" i="27"/>
  <c r="D3408" i="31"/>
  <c r="F3408" i="31" s="1"/>
  <c r="I966" i="27"/>
  <c r="D3400" i="31"/>
  <c r="F3400" i="31" s="1"/>
  <c r="I958" i="27"/>
  <c r="D3392" i="31"/>
  <c r="F3392" i="31" s="1"/>
  <c r="I950" i="27"/>
  <c r="D3384" i="31"/>
  <c r="F3384" i="31" s="1"/>
  <c r="I942" i="27"/>
  <c r="D3376" i="31"/>
  <c r="F3376" i="31" s="1"/>
  <c r="I934" i="27"/>
  <c r="D3368" i="31"/>
  <c r="F3368" i="31" s="1"/>
  <c r="I987" i="27"/>
  <c r="D3420" i="31"/>
  <c r="F3420" i="31" s="1"/>
  <c r="I1039" i="27"/>
  <c r="D3472" i="31"/>
  <c r="F3472" i="31" s="1"/>
  <c r="I1031" i="27"/>
  <c r="D3464" i="31"/>
  <c r="F3464" i="31" s="1"/>
  <c r="I1023" i="27"/>
  <c r="D3456" i="31"/>
  <c r="F3456" i="31" s="1"/>
  <c r="I1015" i="27"/>
  <c r="D3448" i="31"/>
  <c r="F3448" i="31" s="1"/>
  <c r="I1007" i="27"/>
  <c r="D3440" i="31"/>
  <c r="F3440" i="31" s="1"/>
  <c r="I999" i="27"/>
  <c r="D3432" i="31"/>
  <c r="F3432" i="31" s="1"/>
  <c r="I991" i="27"/>
  <c r="D3424" i="31"/>
  <c r="F3424" i="31" s="1"/>
  <c r="D3410" i="31"/>
  <c r="F3410" i="31" s="1"/>
  <c r="D3394" i="31"/>
  <c r="F3394" i="31" s="1"/>
  <c r="D3378" i="31"/>
  <c r="F3378" i="31" s="1"/>
  <c r="D3362" i="31"/>
  <c r="F3362" i="31" s="1"/>
  <c r="D3298" i="31"/>
  <c r="F3298" i="31" s="1"/>
  <c r="D3257" i="31"/>
  <c r="F3257" i="31" s="1"/>
  <c r="D3090" i="31"/>
  <c r="F3090" i="31" s="1"/>
  <c r="D2898" i="31"/>
  <c r="F2898" i="31" s="1"/>
  <c r="D3458" i="31"/>
  <c r="F3458" i="31" s="1"/>
  <c r="D3449" i="31"/>
  <c r="F3449" i="31" s="1"/>
  <c r="D3425" i="31"/>
  <c r="F3425" i="31" s="1"/>
  <c r="D3346" i="31"/>
  <c r="F3346" i="31" s="1"/>
  <c r="D3330" i="31"/>
  <c r="F3330" i="31" s="1"/>
  <c r="D3314" i="31"/>
  <c r="F3314" i="31" s="1"/>
  <c r="D3280" i="31"/>
  <c r="F3280" i="31" s="1"/>
  <c r="D3202" i="31"/>
  <c r="F3202" i="31" s="1"/>
  <c r="D3137" i="31"/>
  <c r="F3137" i="31" s="1"/>
  <c r="D3165" i="31"/>
  <c r="F3165" i="31" s="1"/>
  <c r="I249" i="27"/>
  <c r="D2695" i="31"/>
  <c r="F2695" i="31" s="1"/>
  <c r="I241" i="27"/>
  <c r="D2687" i="31"/>
  <c r="F2687" i="31" s="1"/>
  <c r="I233" i="27"/>
  <c r="D2679" i="31"/>
  <c r="F2679" i="31" s="1"/>
  <c r="I225" i="27"/>
  <c r="D2671" i="31"/>
  <c r="F2671" i="31" s="1"/>
  <c r="I217" i="27"/>
  <c r="D2663" i="31"/>
  <c r="F2663" i="31" s="1"/>
  <c r="I209" i="27"/>
  <c r="D2655" i="31"/>
  <c r="F2655" i="31" s="1"/>
  <c r="I201" i="27"/>
  <c r="D2647" i="31"/>
  <c r="F2647" i="31" s="1"/>
  <c r="I311" i="27"/>
  <c r="D2756" i="31"/>
  <c r="F2756" i="31" s="1"/>
  <c r="I303" i="27"/>
  <c r="D2748" i="31"/>
  <c r="F2748" i="31" s="1"/>
  <c r="I287" i="27"/>
  <c r="D2732" i="31"/>
  <c r="F2732" i="31" s="1"/>
  <c r="I279" i="27"/>
  <c r="D2724" i="31"/>
  <c r="F2724" i="31" s="1"/>
  <c r="I271" i="27"/>
  <c r="D2716" i="31"/>
  <c r="F2716" i="31" s="1"/>
  <c r="I374" i="27"/>
  <c r="D2818" i="31"/>
  <c r="F2818" i="31" s="1"/>
  <c r="I366" i="27"/>
  <c r="D2810" i="31"/>
  <c r="F2810" i="31" s="1"/>
  <c r="I358" i="27"/>
  <c r="D2802" i="31"/>
  <c r="F2802" i="31" s="1"/>
  <c r="I350" i="27"/>
  <c r="D2794" i="31"/>
  <c r="F2794" i="31" s="1"/>
  <c r="I342" i="27"/>
  <c r="D2786" i="31"/>
  <c r="F2786" i="31" s="1"/>
  <c r="I334" i="27"/>
  <c r="D2778" i="31"/>
  <c r="F2778" i="31" s="1"/>
  <c r="I326" i="27"/>
  <c r="D2770" i="31"/>
  <c r="F2770" i="31" s="1"/>
  <c r="I382" i="27"/>
  <c r="D2825" i="31"/>
  <c r="F2825" i="31" s="1"/>
  <c r="I622" i="27"/>
  <c r="D3061" i="31"/>
  <c r="F3061" i="31" s="1"/>
  <c r="I673" i="27"/>
  <c r="D3112" i="31"/>
  <c r="F3112" i="31" s="1"/>
  <c r="I665" i="27"/>
  <c r="D3104" i="31"/>
  <c r="F3104" i="31" s="1"/>
  <c r="I657" i="27"/>
  <c r="D3096" i="31"/>
  <c r="F3096" i="31" s="1"/>
  <c r="I649" i="27"/>
  <c r="D3088" i="31"/>
  <c r="F3088" i="31" s="1"/>
  <c r="I641" i="27"/>
  <c r="D3080" i="31"/>
  <c r="F3080" i="31" s="1"/>
  <c r="I633" i="27"/>
  <c r="D3072" i="31"/>
  <c r="F3072" i="31" s="1"/>
  <c r="I625" i="27"/>
  <c r="D3064" i="31"/>
  <c r="F3064" i="31" s="1"/>
  <c r="I802" i="27"/>
  <c r="D3239" i="31"/>
  <c r="F3239" i="31" s="1"/>
  <c r="I794" i="27"/>
  <c r="D3231" i="31"/>
  <c r="F3231" i="31" s="1"/>
  <c r="I786" i="27"/>
  <c r="D3223" i="31"/>
  <c r="F3223" i="31" s="1"/>
  <c r="I778" i="27"/>
  <c r="D3215" i="31"/>
  <c r="F3215" i="31" s="1"/>
  <c r="I770" i="27"/>
  <c r="D3207" i="31"/>
  <c r="F3207" i="31" s="1"/>
  <c r="I762" i="27"/>
  <c r="D3199" i="31"/>
  <c r="F3199" i="31" s="1"/>
  <c r="I754" i="27"/>
  <c r="D3191" i="31"/>
  <c r="F3191" i="31" s="1"/>
  <c r="I746" i="27"/>
  <c r="D3183" i="31"/>
  <c r="F3183" i="31" s="1"/>
  <c r="I851" i="27"/>
  <c r="D3287" i="31"/>
  <c r="F3287" i="31" s="1"/>
  <c r="I843" i="27"/>
  <c r="D3279" i="31"/>
  <c r="F3279" i="31" s="1"/>
  <c r="I835" i="27"/>
  <c r="D3271" i="31"/>
  <c r="F3271" i="31" s="1"/>
  <c r="I827" i="27"/>
  <c r="D3263" i="31"/>
  <c r="F3263" i="31" s="1"/>
  <c r="I819" i="27"/>
  <c r="D3255" i="31"/>
  <c r="F3255" i="31" s="1"/>
  <c r="I811" i="27"/>
  <c r="D3247" i="31"/>
  <c r="F3247" i="31" s="1"/>
  <c r="D3178" i="31"/>
  <c r="F3178" i="31" s="1"/>
  <c r="D3158" i="31"/>
  <c r="F3158" i="31" s="1"/>
  <c r="D3094" i="31"/>
  <c r="F3094" i="31" s="1"/>
  <c r="D3030" i="31"/>
  <c r="F3030" i="31" s="1"/>
  <c r="D3001" i="31"/>
  <c r="F3001" i="31" s="1"/>
  <c r="D2966" i="31"/>
  <c r="F2966" i="31" s="1"/>
  <c r="D2937" i="31"/>
  <c r="F2937" i="31" s="1"/>
  <c r="D2902" i="31"/>
  <c r="F2902" i="31" s="1"/>
  <c r="D2873" i="31"/>
  <c r="F2873" i="31" s="1"/>
  <c r="D2838" i="31"/>
  <c r="F2838" i="31" s="1"/>
  <c r="I256" i="27"/>
  <c r="D2702" i="31"/>
  <c r="F2702" i="31" s="1"/>
  <c r="I240" i="27"/>
  <c r="D2686" i="31"/>
  <c r="F2686" i="31" s="1"/>
  <c r="I224" i="27"/>
  <c r="D2670" i="31"/>
  <c r="F2670" i="31" s="1"/>
  <c r="I208" i="27"/>
  <c r="D2654" i="31"/>
  <c r="F2654" i="31" s="1"/>
  <c r="I310" i="27"/>
  <c r="D2755" i="31"/>
  <c r="F2755" i="31" s="1"/>
  <c r="I294" i="27"/>
  <c r="D2739" i="31"/>
  <c r="F2739" i="31" s="1"/>
  <c r="I278" i="27"/>
  <c r="D2723" i="31"/>
  <c r="F2723" i="31" s="1"/>
  <c r="I270" i="27"/>
  <c r="D2715" i="31"/>
  <c r="F2715" i="31" s="1"/>
  <c r="I365" i="27"/>
  <c r="D2809" i="31"/>
  <c r="F2809" i="31" s="1"/>
  <c r="I349" i="27"/>
  <c r="D2793" i="31"/>
  <c r="F2793" i="31" s="1"/>
  <c r="I333" i="27"/>
  <c r="D2777" i="31"/>
  <c r="F2777" i="31" s="1"/>
  <c r="I437" i="27"/>
  <c r="D2880" i="31"/>
  <c r="F2880" i="31" s="1"/>
  <c r="I421" i="27"/>
  <c r="D2864" i="31"/>
  <c r="F2864" i="31" s="1"/>
  <c r="I405" i="27"/>
  <c r="D2848" i="31"/>
  <c r="F2848" i="31" s="1"/>
  <c r="I389" i="27"/>
  <c r="D2832" i="31"/>
  <c r="F2832" i="31" s="1"/>
  <c r="I494" i="27"/>
  <c r="D2936" i="31"/>
  <c r="F2936" i="31" s="1"/>
  <c r="I478" i="27"/>
  <c r="D2920" i="31"/>
  <c r="F2920" i="31" s="1"/>
  <c r="I462" i="27"/>
  <c r="D2904" i="31"/>
  <c r="F2904" i="31" s="1"/>
  <c r="I446" i="27"/>
  <c r="D2888" i="31"/>
  <c r="F2888" i="31" s="1"/>
  <c r="I551" i="27"/>
  <c r="D2992" i="31"/>
  <c r="F2992" i="31" s="1"/>
  <c r="I535" i="27"/>
  <c r="D2976" i="31"/>
  <c r="F2976" i="31" s="1"/>
  <c r="I519" i="27"/>
  <c r="D2960" i="31"/>
  <c r="F2960" i="31" s="1"/>
  <c r="I503" i="27"/>
  <c r="D2944" i="31"/>
  <c r="F2944" i="31" s="1"/>
  <c r="I608" i="27"/>
  <c r="D3048" i="31"/>
  <c r="F3048" i="31" s="1"/>
  <c r="I592" i="27"/>
  <c r="D3032" i="31"/>
  <c r="F3032" i="31" s="1"/>
  <c r="I584" i="27"/>
  <c r="D3024" i="31"/>
  <c r="F3024" i="31" s="1"/>
  <c r="I568" i="27"/>
  <c r="D3008" i="31"/>
  <c r="F3008" i="31" s="1"/>
  <c r="I672" i="27"/>
  <c r="D3111" i="31"/>
  <c r="F3111" i="31" s="1"/>
  <c r="I656" i="27"/>
  <c r="D3095" i="31"/>
  <c r="F3095" i="31" s="1"/>
  <c r="I640" i="27"/>
  <c r="D3079" i="31"/>
  <c r="F3079" i="31" s="1"/>
  <c r="I624" i="27"/>
  <c r="D3063" i="31"/>
  <c r="F3063" i="31" s="1"/>
  <c r="I719" i="27"/>
  <c r="D3157" i="31"/>
  <c r="F3157" i="31" s="1"/>
  <c r="I703" i="27"/>
  <c r="D3141" i="31"/>
  <c r="F3141" i="31" s="1"/>
  <c r="D3246" i="31"/>
  <c r="F3246" i="31" s="1"/>
  <c r="D3182" i="31"/>
  <c r="F3182" i="31" s="1"/>
  <c r="D2977" i="31"/>
  <c r="F2977" i="31" s="1"/>
  <c r="D2913" i="31"/>
  <c r="F2913" i="31" s="1"/>
  <c r="D2878" i="31"/>
  <c r="F2878" i="31" s="1"/>
  <c r="D2849" i="31"/>
  <c r="F2849" i="31" s="1"/>
  <c r="I255" i="27"/>
  <c r="D2701" i="31"/>
  <c r="F2701" i="31" s="1"/>
  <c r="I239" i="27"/>
  <c r="D2685" i="31"/>
  <c r="F2685" i="31" s="1"/>
  <c r="I223" i="27"/>
  <c r="D2669" i="31"/>
  <c r="F2669" i="31" s="1"/>
  <c r="I207" i="27"/>
  <c r="D2653" i="31"/>
  <c r="F2653" i="31" s="1"/>
  <c r="I258" i="27"/>
  <c r="D2703" i="31"/>
  <c r="F2703" i="31" s="1"/>
  <c r="I309" i="27"/>
  <c r="D2754" i="31"/>
  <c r="F2754" i="31" s="1"/>
  <c r="I301" i="27"/>
  <c r="D2746" i="31"/>
  <c r="F2746" i="31" s="1"/>
  <c r="I293" i="27"/>
  <c r="D2738" i="31"/>
  <c r="F2738" i="31" s="1"/>
  <c r="I285" i="27"/>
  <c r="D2730" i="31"/>
  <c r="F2730" i="31" s="1"/>
  <c r="I277" i="27"/>
  <c r="D2722" i="31"/>
  <c r="F2722" i="31" s="1"/>
  <c r="I269" i="27"/>
  <c r="D2714" i="31"/>
  <c r="F2714" i="31" s="1"/>
  <c r="I261" i="27"/>
  <c r="D2706" i="31"/>
  <c r="F2706" i="31" s="1"/>
  <c r="I372" i="27"/>
  <c r="D2816" i="31"/>
  <c r="F2816" i="31" s="1"/>
  <c r="I364" i="27"/>
  <c r="D2808" i="31"/>
  <c r="F2808" i="31" s="1"/>
  <c r="I356" i="27"/>
  <c r="D2800" i="31"/>
  <c r="F2800" i="31" s="1"/>
  <c r="I348" i="27"/>
  <c r="D2792" i="31"/>
  <c r="F2792" i="31" s="1"/>
  <c r="I340" i="27"/>
  <c r="D2784" i="31"/>
  <c r="F2784" i="31" s="1"/>
  <c r="I332" i="27"/>
  <c r="D2776" i="31"/>
  <c r="F2776" i="31" s="1"/>
  <c r="I324" i="27"/>
  <c r="D2768" i="31"/>
  <c r="F2768" i="31" s="1"/>
  <c r="I436" i="27"/>
  <c r="D2879" i="31"/>
  <c r="F2879" i="31" s="1"/>
  <c r="I428" i="27"/>
  <c r="D2871" i="31"/>
  <c r="F2871" i="31" s="1"/>
  <c r="I420" i="27"/>
  <c r="D2863" i="31"/>
  <c r="F2863" i="31" s="1"/>
  <c r="I412" i="27"/>
  <c r="D2855" i="31"/>
  <c r="F2855" i="31" s="1"/>
  <c r="I404" i="27"/>
  <c r="D2847" i="31"/>
  <c r="F2847" i="31" s="1"/>
  <c r="I396" i="27"/>
  <c r="D2839" i="31"/>
  <c r="F2839" i="31" s="1"/>
  <c r="I388" i="27"/>
  <c r="D2831" i="31"/>
  <c r="F2831" i="31" s="1"/>
  <c r="I380" i="27"/>
  <c r="D2823" i="31"/>
  <c r="F2823" i="31" s="1"/>
  <c r="I493" i="27"/>
  <c r="D2935" i="31"/>
  <c r="F2935" i="31" s="1"/>
  <c r="I485" i="27"/>
  <c r="D2927" i="31"/>
  <c r="F2927" i="31" s="1"/>
  <c r="I477" i="27"/>
  <c r="D2919" i="31"/>
  <c r="F2919" i="31" s="1"/>
  <c r="I469" i="27"/>
  <c r="D2911" i="31"/>
  <c r="F2911" i="31" s="1"/>
  <c r="I461" i="27"/>
  <c r="D2903" i="31"/>
  <c r="F2903" i="31" s="1"/>
  <c r="I453" i="27"/>
  <c r="D2895" i="31"/>
  <c r="F2895" i="31" s="1"/>
  <c r="I445" i="27"/>
  <c r="D2887" i="31"/>
  <c r="F2887" i="31" s="1"/>
  <c r="I558" i="27"/>
  <c r="D2999" i="31"/>
  <c r="F2999" i="31" s="1"/>
  <c r="I550" i="27"/>
  <c r="D2991" i="31"/>
  <c r="F2991" i="31" s="1"/>
  <c r="I542" i="27"/>
  <c r="D2983" i="31"/>
  <c r="F2983" i="31" s="1"/>
  <c r="I534" i="27"/>
  <c r="D2975" i="31"/>
  <c r="F2975" i="31" s="1"/>
  <c r="I526" i="27"/>
  <c r="D2967" i="31"/>
  <c r="F2967" i="31" s="1"/>
  <c r="I518" i="27"/>
  <c r="D2959" i="31"/>
  <c r="F2959" i="31" s="1"/>
  <c r="I510" i="27"/>
  <c r="D2951" i="31"/>
  <c r="F2951" i="31" s="1"/>
  <c r="I502" i="27"/>
  <c r="D2943" i="31"/>
  <c r="F2943" i="31" s="1"/>
  <c r="I615" i="27"/>
  <c r="D3055" i="31"/>
  <c r="F3055" i="31" s="1"/>
  <c r="I607" i="27"/>
  <c r="D3047" i="31"/>
  <c r="F3047" i="31" s="1"/>
  <c r="I599" i="27"/>
  <c r="D3039" i="31"/>
  <c r="F3039" i="31" s="1"/>
  <c r="I591" i="27"/>
  <c r="D3031" i="31"/>
  <c r="F3031" i="31" s="1"/>
  <c r="I583" i="27"/>
  <c r="D3023" i="31"/>
  <c r="F3023" i="31" s="1"/>
  <c r="I575" i="27"/>
  <c r="D3015" i="31"/>
  <c r="F3015" i="31" s="1"/>
  <c r="I567" i="27"/>
  <c r="D3007" i="31"/>
  <c r="F3007" i="31" s="1"/>
  <c r="I726" i="27"/>
  <c r="D3164" i="31"/>
  <c r="F3164" i="31" s="1"/>
  <c r="I718" i="27"/>
  <c r="D3156" i="31"/>
  <c r="F3156" i="31" s="1"/>
  <c r="I710" i="27"/>
  <c r="D3148" i="31"/>
  <c r="F3148" i="31" s="1"/>
  <c r="I702" i="27"/>
  <c r="D3140" i="31"/>
  <c r="F3140" i="31" s="1"/>
  <c r="I694" i="27"/>
  <c r="D3132" i="31"/>
  <c r="F3132" i="31" s="1"/>
  <c r="I686" i="27"/>
  <c r="D3124" i="31"/>
  <c r="F3124" i="31" s="1"/>
  <c r="I725" i="27"/>
  <c r="D3110" i="31"/>
  <c r="F3110" i="31" s="1"/>
  <c r="D3046" i="31"/>
  <c r="F3046" i="31" s="1"/>
  <c r="D3017" i="31"/>
  <c r="F3017" i="31" s="1"/>
  <c r="D2982" i="31"/>
  <c r="F2982" i="31" s="1"/>
  <c r="D2953" i="31"/>
  <c r="F2953" i="31" s="1"/>
  <c r="D2918" i="31"/>
  <c r="F2918" i="31" s="1"/>
  <c r="D2889" i="31"/>
  <c r="F2889" i="31" s="1"/>
  <c r="D2854" i="31"/>
  <c r="F2854" i="31" s="1"/>
  <c r="D2708" i="31"/>
  <c r="F2708" i="31" s="1"/>
  <c r="D2693" i="31"/>
  <c r="F2693" i="31" s="1"/>
  <c r="I248" i="27"/>
  <c r="D2694" i="31"/>
  <c r="F2694" i="31" s="1"/>
  <c r="I232" i="27"/>
  <c r="D2678" i="31"/>
  <c r="F2678" i="31" s="1"/>
  <c r="I216" i="27"/>
  <c r="D2662" i="31"/>
  <c r="F2662" i="31" s="1"/>
  <c r="I200" i="27"/>
  <c r="D2646" i="31"/>
  <c r="F2646" i="31" s="1"/>
  <c r="I302" i="27"/>
  <c r="D2747" i="31"/>
  <c r="F2747" i="31" s="1"/>
  <c r="I286" i="27"/>
  <c r="D2731" i="31"/>
  <c r="F2731" i="31" s="1"/>
  <c r="I262" i="27"/>
  <c r="D2707" i="31"/>
  <c r="F2707" i="31" s="1"/>
  <c r="I373" i="27"/>
  <c r="D2817" i="31"/>
  <c r="F2817" i="31" s="1"/>
  <c r="I357" i="27"/>
  <c r="D2801" i="31"/>
  <c r="F2801" i="31" s="1"/>
  <c r="I341" i="27"/>
  <c r="D2785" i="31"/>
  <c r="F2785" i="31" s="1"/>
  <c r="I325" i="27"/>
  <c r="D2769" i="31"/>
  <c r="F2769" i="31" s="1"/>
  <c r="I429" i="27"/>
  <c r="D2872" i="31"/>
  <c r="F2872" i="31" s="1"/>
  <c r="I413" i="27"/>
  <c r="D2856" i="31"/>
  <c r="F2856" i="31" s="1"/>
  <c r="I397" i="27"/>
  <c r="D2840" i="31"/>
  <c r="F2840" i="31" s="1"/>
  <c r="I381" i="27"/>
  <c r="D2824" i="31"/>
  <c r="F2824" i="31" s="1"/>
  <c r="I486" i="27"/>
  <c r="D2928" i="31"/>
  <c r="F2928" i="31" s="1"/>
  <c r="I470" i="27"/>
  <c r="D2912" i="31"/>
  <c r="F2912" i="31" s="1"/>
  <c r="I454" i="27"/>
  <c r="D2896" i="31"/>
  <c r="F2896" i="31" s="1"/>
  <c r="I559" i="27"/>
  <c r="D3000" i="31"/>
  <c r="F3000" i="31" s="1"/>
  <c r="I543" i="27"/>
  <c r="D2984" i="31"/>
  <c r="F2984" i="31" s="1"/>
  <c r="I527" i="27"/>
  <c r="D2968" i="31"/>
  <c r="F2968" i="31" s="1"/>
  <c r="I511" i="27"/>
  <c r="D2952" i="31"/>
  <c r="F2952" i="31" s="1"/>
  <c r="I616" i="27"/>
  <c r="D3056" i="31"/>
  <c r="F3056" i="31" s="1"/>
  <c r="I600" i="27"/>
  <c r="D3040" i="31"/>
  <c r="F3040" i="31" s="1"/>
  <c r="I576" i="27"/>
  <c r="D3016" i="31"/>
  <c r="F3016" i="31" s="1"/>
  <c r="I680" i="27"/>
  <c r="D3119" i="31"/>
  <c r="F3119" i="31" s="1"/>
  <c r="I664" i="27"/>
  <c r="D3103" i="31"/>
  <c r="F3103" i="31" s="1"/>
  <c r="I648" i="27"/>
  <c r="D3087" i="31"/>
  <c r="F3087" i="31" s="1"/>
  <c r="I632" i="27"/>
  <c r="D3071" i="31"/>
  <c r="F3071" i="31" s="1"/>
  <c r="I687" i="27"/>
  <c r="D3125" i="31"/>
  <c r="F3125" i="31" s="1"/>
  <c r="D3278" i="31"/>
  <c r="F3278" i="31" s="1"/>
  <c r="I254" i="27"/>
  <c r="D2700" i="31"/>
  <c r="F2700" i="31" s="1"/>
  <c r="I206" i="27"/>
  <c r="D2652" i="31"/>
  <c r="F2652" i="31" s="1"/>
  <c r="I300" i="27"/>
  <c r="D2745" i="31"/>
  <c r="F2745" i="31" s="1"/>
  <c r="I339" i="27"/>
  <c r="D2783" i="31"/>
  <c r="F2783" i="31" s="1"/>
  <c r="I717" i="27"/>
  <c r="D3155" i="31"/>
  <c r="F3155" i="31" s="1"/>
  <c r="I709" i="27"/>
  <c r="D3147" i="31"/>
  <c r="F3147" i="31" s="1"/>
  <c r="I701" i="27"/>
  <c r="D3447" i="31"/>
  <c r="F3447" i="31" s="1"/>
  <c r="D3439" i="31"/>
  <c r="F3439" i="31" s="1"/>
  <c r="D3435" i="31"/>
  <c r="F3435" i="31" s="1"/>
  <c r="D3431" i="31"/>
  <c r="F3431" i="31" s="1"/>
  <c r="D3427" i="31"/>
  <c r="F3427" i="31" s="1"/>
  <c r="D3423" i="31"/>
  <c r="F3423" i="31" s="1"/>
  <c r="D3419" i="31"/>
  <c r="F3419" i="31" s="1"/>
  <c r="D3415" i="31"/>
  <c r="F3415" i="31" s="1"/>
  <c r="D3411" i="31"/>
  <c r="F3411" i="31" s="1"/>
  <c r="D3407" i="31"/>
  <c r="F3407" i="31" s="1"/>
  <c r="D3403" i="31"/>
  <c r="F3403" i="31" s="1"/>
  <c r="D3399" i="31"/>
  <c r="F3399" i="31" s="1"/>
  <c r="D3395" i="31"/>
  <c r="F3395" i="31" s="1"/>
  <c r="D3391" i="31"/>
  <c r="F3391" i="31" s="1"/>
  <c r="D3387" i="31"/>
  <c r="F3387" i="31" s="1"/>
  <c r="D3383" i="31"/>
  <c r="F3383" i="31" s="1"/>
  <c r="D3379" i="31"/>
  <c r="F3379" i="31" s="1"/>
  <c r="D3375" i="31"/>
  <c r="F3375" i="31" s="1"/>
  <c r="D3371" i="31"/>
  <c r="F3371" i="31" s="1"/>
  <c r="D3367" i="31"/>
  <c r="F3367" i="31" s="1"/>
  <c r="D3363" i="31"/>
  <c r="F3363" i="31" s="1"/>
  <c r="D3359" i="31"/>
  <c r="F3359" i="31" s="1"/>
  <c r="D3355" i="31"/>
  <c r="F3355" i="31" s="1"/>
  <c r="D3351" i="31"/>
  <c r="F3351" i="31" s="1"/>
  <c r="D3347" i="31"/>
  <c r="F3347" i="31" s="1"/>
  <c r="D3343" i="31"/>
  <c r="F3343" i="31" s="1"/>
  <c r="D3339" i="31"/>
  <c r="F3339" i="31" s="1"/>
  <c r="D3335" i="31"/>
  <c r="F3335" i="31" s="1"/>
  <c r="D3331" i="31"/>
  <c r="F3331" i="31" s="1"/>
  <c r="D3327" i="31"/>
  <c r="F3327" i="31" s="1"/>
  <c r="D3323" i="31"/>
  <c r="F3323" i="31" s="1"/>
  <c r="D3319" i="31"/>
  <c r="F3319" i="31" s="1"/>
  <c r="D3315" i="31"/>
  <c r="F3315" i="31" s="1"/>
  <c r="D3311" i="31"/>
  <c r="F3311" i="31" s="1"/>
  <c r="D3307" i="31"/>
  <c r="F3307" i="31" s="1"/>
  <c r="D3303" i="31"/>
  <c r="F3303" i="31" s="1"/>
  <c r="D3299" i="31"/>
  <c r="F3299" i="31" s="1"/>
  <c r="D3295" i="31"/>
  <c r="F3295" i="31" s="1"/>
  <c r="D3286" i="31"/>
  <c r="F3286" i="31" s="1"/>
  <c r="D3277" i="31"/>
  <c r="F3277" i="31" s="1"/>
  <c r="D3268" i="31"/>
  <c r="F3268" i="31" s="1"/>
  <c r="D3254" i="31"/>
  <c r="F3254" i="31" s="1"/>
  <c r="D3245" i="31"/>
  <c r="F3245" i="31" s="1"/>
  <c r="D3236" i="31"/>
  <c r="F3236" i="31" s="1"/>
  <c r="D3222" i="31"/>
  <c r="F3222" i="31" s="1"/>
  <c r="D3213" i="31"/>
  <c r="F3213" i="31" s="1"/>
  <c r="D3204" i="31"/>
  <c r="F3204" i="31" s="1"/>
  <c r="D3190" i="31"/>
  <c r="F3190" i="31" s="1"/>
  <c r="D3181" i="31"/>
  <c r="F3181" i="31" s="1"/>
  <c r="D3172" i="31"/>
  <c r="F3172" i="31" s="1"/>
  <c r="D3150" i="31"/>
  <c r="F3150" i="31" s="1"/>
  <c r="D3138" i="31"/>
  <c r="F3138" i="31" s="1"/>
  <c r="D3133" i="31"/>
  <c r="F3133" i="31" s="1"/>
  <c r="D3086" i="31"/>
  <c r="F3086" i="31" s="1"/>
  <c r="D3069" i="31"/>
  <c r="F3069" i="31" s="1"/>
  <c r="D3057" i="31"/>
  <c r="F3057" i="31" s="1"/>
  <c r="D3022" i="31"/>
  <c r="F3022" i="31" s="1"/>
  <c r="D3005" i="31"/>
  <c r="F3005" i="31" s="1"/>
  <c r="D2993" i="31"/>
  <c r="F2993" i="31" s="1"/>
  <c r="D2958" i="31"/>
  <c r="F2958" i="31" s="1"/>
  <c r="D2941" i="31"/>
  <c r="F2941" i="31" s="1"/>
  <c r="D2929" i="31"/>
  <c r="F2929" i="31" s="1"/>
  <c r="D2894" i="31"/>
  <c r="F2894" i="31" s="1"/>
  <c r="D2877" i="31"/>
  <c r="F2877" i="31" s="1"/>
  <c r="D2865" i="31"/>
  <c r="F2865" i="31" s="1"/>
  <c r="D2830" i="31"/>
  <c r="F2830" i="31" s="1"/>
  <c r="D2677" i="31"/>
  <c r="F2677" i="31" s="1"/>
  <c r="D3214" i="31"/>
  <c r="F3214" i="31" s="1"/>
  <c r="D3173" i="31"/>
  <c r="F3173" i="31" s="1"/>
  <c r="D3041" i="31"/>
  <c r="F3041" i="31" s="1"/>
  <c r="I246" i="27"/>
  <c r="D2692" i="31"/>
  <c r="F2692" i="31" s="1"/>
  <c r="I238" i="27"/>
  <c r="D2684" i="31"/>
  <c r="F2684" i="31" s="1"/>
  <c r="I222" i="27"/>
  <c r="D2668" i="31"/>
  <c r="F2668" i="31" s="1"/>
  <c r="I214" i="27"/>
  <c r="D2660" i="31"/>
  <c r="F2660" i="31" s="1"/>
  <c r="I316" i="27"/>
  <c r="D2761" i="31"/>
  <c r="F2761" i="31" s="1"/>
  <c r="I308" i="27"/>
  <c r="D2753" i="31"/>
  <c r="F2753" i="31" s="1"/>
  <c r="I292" i="27"/>
  <c r="D2737" i="31"/>
  <c r="F2737" i="31" s="1"/>
  <c r="I284" i="27"/>
  <c r="D2729" i="31"/>
  <c r="F2729" i="31" s="1"/>
  <c r="I276" i="27"/>
  <c r="D2721" i="31"/>
  <c r="F2721" i="31" s="1"/>
  <c r="I268" i="27"/>
  <c r="D2713" i="31"/>
  <c r="F2713" i="31" s="1"/>
  <c r="I260" i="27"/>
  <c r="D2705" i="31"/>
  <c r="F2705" i="31" s="1"/>
  <c r="I371" i="27"/>
  <c r="D2815" i="31"/>
  <c r="F2815" i="31" s="1"/>
  <c r="I363" i="27"/>
  <c r="D2807" i="31"/>
  <c r="F2807" i="31" s="1"/>
  <c r="I355" i="27"/>
  <c r="D2799" i="31"/>
  <c r="F2799" i="31" s="1"/>
  <c r="I347" i="27"/>
  <c r="D2791" i="31"/>
  <c r="F2791" i="31" s="1"/>
  <c r="I331" i="27"/>
  <c r="D2775" i="31"/>
  <c r="F2775" i="31" s="1"/>
  <c r="I323" i="27"/>
  <c r="D2767" i="31"/>
  <c r="F2767" i="31" s="1"/>
  <c r="I379" i="27"/>
  <c r="D2822" i="31"/>
  <c r="F2822" i="31" s="1"/>
  <c r="I670" i="27"/>
  <c r="D3109" i="31"/>
  <c r="F3109" i="31" s="1"/>
  <c r="I654" i="27"/>
  <c r="D3093" i="31"/>
  <c r="F3093" i="31" s="1"/>
  <c r="I638" i="27"/>
  <c r="D3077" i="31"/>
  <c r="F3077" i="31" s="1"/>
  <c r="I682" i="27"/>
  <c r="D3120" i="31"/>
  <c r="F3120" i="31" s="1"/>
  <c r="I733" i="27"/>
  <c r="D3171" i="31"/>
  <c r="F3171" i="31" s="1"/>
  <c r="I693" i="27"/>
  <c r="D3131" i="31"/>
  <c r="F3131" i="31" s="1"/>
  <c r="D3479" i="31"/>
  <c r="F3479" i="31" s="1"/>
  <c r="D3471" i="31"/>
  <c r="F3471" i="31" s="1"/>
  <c r="D3463" i="31"/>
  <c r="F3463" i="31" s="1"/>
  <c r="D3455" i="31"/>
  <c r="F3455" i="31" s="1"/>
  <c r="I253" i="27"/>
  <c r="D2699" i="31"/>
  <c r="F2699" i="31" s="1"/>
  <c r="I245" i="27"/>
  <c r="D2691" i="31"/>
  <c r="F2691" i="31" s="1"/>
  <c r="I237" i="27"/>
  <c r="D2683" i="31"/>
  <c r="F2683" i="31" s="1"/>
  <c r="I229" i="27"/>
  <c r="D2675" i="31"/>
  <c r="F2675" i="31" s="1"/>
  <c r="I221" i="27"/>
  <c r="D2667" i="31"/>
  <c r="F2667" i="31" s="1"/>
  <c r="I213" i="27"/>
  <c r="D2659" i="31"/>
  <c r="F2659" i="31" s="1"/>
  <c r="I205" i="27"/>
  <c r="D2651" i="31"/>
  <c r="F2651" i="31" s="1"/>
  <c r="I315" i="27"/>
  <c r="D2760" i="31"/>
  <c r="F2760" i="31" s="1"/>
  <c r="I307" i="27"/>
  <c r="D2752" i="31"/>
  <c r="F2752" i="31" s="1"/>
  <c r="I299" i="27"/>
  <c r="D2744" i="31"/>
  <c r="F2744" i="31" s="1"/>
  <c r="I291" i="27"/>
  <c r="D2736" i="31"/>
  <c r="F2736" i="31" s="1"/>
  <c r="I283" i="27"/>
  <c r="D2728" i="31"/>
  <c r="F2728" i="31" s="1"/>
  <c r="I275" i="27"/>
  <c r="D2720" i="31"/>
  <c r="F2720" i="31" s="1"/>
  <c r="I267" i="27"/>
  <c r="D2712" i="31"/>
  <c r="F2712" i="31" s="1"/>
  <c r="I259" i="27"/>
  <c r="D2704" i="31"/>
  <c r="F2704" i="31" s="1"/>
  <c r="I370" i="27"/>
  <c r="D2814" i="31"/>
  <c r="F2814" i="31" s="1"/>
  <c r="I362" i="27"/>
  <c r="D2806" i="31"/>
  <c r="F2806" i="31" s="1"/>
  <c r="I354" i="27"/>
  <c r="D2798" i="31"/>
  <c r="F2798" i="31" s="1"/>
  <c r="I346" i="27"/>
  <c r="D2790" i="31"/>
  <c r="F2790" i="31" s="1"/>
  <c r="I338" i="27"/>
  <c r="D2782" i="31"/>
  <c r="F2782" i="31" s="1"/>
  <c r="I330" i="27"/>
  <c r="D2774" i="31"/>
  <c r="F2774" i="31" s="1"/>
  <c r="I322" i="27"/>
  <c r="D2766" i="31"/>
  <c r="F2766" i="31" s="1"/>
  <c r="I426" i="27"/>
  <c r="D2869" i="31"/>
  <c r="F2869" i="31" s="1"/>
  <c r="I410" i="27"/>
  <c r="D2853" i="31"/>
  <c r="F2853" i="31" s="1"/>
  <c r="I394" i="27"/>
  <c r="D2837" i="31"/>
  <c r="F2837" i="31" s="1"/>
  <c r="I491" i="27"/>
  <c r="D2933" i="31"/>
  <c r="F2933" i="31" s="1"/>
  <c r="I475" i="27"/>
  <c r="D2917" i="31"/>
  <c r="F2917" i="31" s="1"/>
  <c r="I459" i="27"/>
  <c r="D2901" i="31"/>
  <c r="F2901" i="31" s="1"/>
  <c r="I443" i="27"/>
  <c r="D2885" i="31"/>
  <c r="F2885" i="31" s="1"/>
  <c r="I556" i="27"/>
  <c r="D2997" i="31"/>
  <c r="F2997" i="31" s="1"/>
  <c r="I540" i="27"/>
  <c r="D2981" i="31"/>
  <c r="F2981" i="31" s="1"/>
  <c r="I524" i="27"/>
  <c r="D2965" i="31"/>
  <c r="F2965" i="31" s="1"/>
  <c r="I508" i="27"/>
  <c r="D2949" i="31"/>
  <c r="F2949" i="31" s="1"/>
  <c r="I605" i="27"/>
  <c r="D3045" i="31"/>
  <c r="F3045" i="31" s="1"/>
  <c r="I589" i="27"/>
  <c r="D3029" i="31"/>
  <c r="F3029" i="31" s="1"/>
  <c r="I573" i="27"/>
  <c r="D3013" i="31"/>
  <c r="F3013" i="31" s="1"/>
  <c r="I677" i="27"/>
  <c r="D3116" i="31"/>
  <c r="F3116" i="31" s="1"/>
  <c r="I669" i="27"/>
  <c r="D3108" i="31"/>
  <c r="F3108" i="31" s="1"/>
  <c r="I661" i="27"/>
  <c r="D3100" i="31"/>
  <c r="F3100" i="31" s="1"/>
  <c r="I653" i="27"/>
  <c r="D3092" i="31"/>
  <c r="F3092" i="31" s="1"/>
  <c r="I645" i="27"/>
  <c r="D3084" i="31"/>
  <c r="F3084" i="31" s="1"/>
  <c r="I637" i="27"/>
  <c r="D3076" i="31"/>
  <c r="F3076" i="31" s="1"/>
  <c r="I629" i="27"/>
  <c r="D3068" i="31"/>
  <c r="F3068" i="31" s="1"/>
  <c r="I724" i="27"/>
  <c r="D3162" i="31"/>
  <c r="F3162" i="31" s="1"/>
  <c r="I708" i="27"/>
  <c r="D3146" i="31"/>
  <c r="F3146" i="31" s="1"/>
  <c r="I692" i="27"/>
  <c r="D3130" i="31"/>
  <c r="F3130" i="31" s="1"/>
  <c r="I798" i="27"/>
  <c r="D3235" i="31"/>
  <c r="F3235" i="31" s="1"/>
  <c r="I790" i="27"/>
  <c r="D3227" i="31"/>
  <c r="F3227" i="31" s="1"/>
  <c r="I782" i="27"/>
  <c r="D3219" i="31"/>
  <c r="F3219" i="31" s="1"/>
  <c r="I774" i="27"/>
  <c r="D3211" i="31"/>
  <c r="F3211" i="31" s="1"/>
  <c r="I766" i="27"/>
  <c r="D3203" i="31"/>
  <c r="F3203" i="31" s="1"/>
  <c r="I758" i="27"/>
  <c r="D3195" i="31"/>
  <c r="F3195" i="31" s="1"/>
  <c r="I750" i="27"/>
  <c r="D3187" i="31"/>
  <c r="F3187" i="31" s="1"/>
  <c r="I855" i="27"/>
  <c r="D3291" i="31"/>
  <c r="F3291" i="31" s="1"/>
  <c r="I847" i="27"/>
  <c r="D3283" i="31"/>
  <c r="F3283" i="31" s="1"/>
  <c r="I839" i="27"/>
  <c r="D3275" i="31"/>
  <c r="F3275" i="31" s="1"/>
  <c r="I831" i="27"/>
  <c r="D3267" i="31"/>
  <c r="F3267" i="31" s="1"/>
  <c r="I823" i="27"/>
  <c r="D3259" i="31"/>
  <c r="F3259" i="31" s="1"/>
  <c r="I815" i="27"/>
  <c r="D3251" i="31"/>
  <c r="F3251" i="31" s="1"/>
  <c r="I807" i="27"/>
  <c r="D3243" i="31"/>
  <c r="F3243" i="31" s="1"/>
  <c r="I685" i="27"/>
  <c r="D3240" i="31"/>
  <c r="F3240" i="31" s="1"/>
  <c r="D3126" i="31"/>
  <c r="F3126" i="31" s="1"/>
  <c r="D3062" i="31"/>
  <c r="F3062" i="31" s="1"/>
  <c r="D3033" i="31"/>
  <c r="F3033" i="31" s="1"/>
  <c r="D2998" i="31"/>
  <c r="F2998" i="31" s="1"/>
  <c r="D2969" i="31"/>
  <c r="F2969" i="31" s="1"/>
  <c r="D2934" i="31"/>
  <c r="F2934" i="31" s="1"/>
  <c r="D2905" i="31"/>
  <c r="F2905" i="31" s="1"/>
  <c r="D2841" i="31"/>
  <c r="F2841" i="31" s="1"/>
  <c r="F3476" i="31"/>
  <c r="F3412" i="31"/>
  <c r="F3163" i="31"/>
  <c r="F3123" i="31"/>
  <c r="F3372" i="31"/>
  <c r="F3054" i="31"/>
  <c r="F3139" i="31"/>
  <c r="F2961" i="31"/>
  <c r="F2974" i="31"/>
  <c r="F3085" i="31"/>
  <c r="F3308" i="31"/>
  <c r="F2870" i="31"/>
  <c r="F1700" i="31"/>
  <c r="F1650" i="31"/>
  <c r="F1699" i="31"/>
  <c r="F1557" i="31"/>
  <c r="F1614" i="31"/>
  <c r="F1636" i="31"/>
  <c r="F1556" i="31"/>
  <c r="F17" i="10"/>
  <c r="D263" i="31" s="1"/>
  <c r="F263" i="31" s="1"/>
  <c r="F18" i="10"/>
  <c r="D264" i="31" s="1"/>
  <c r="F264" i="31" s="1"/>
  <c r="F19" i="10"/>
  <c r="D265" i="31" s="1"/>
  <c r="F265" i="31" s="1"/>
  <c r="F20" i="10"/>
  <c r="D266" i="31" s="1"/>
  <c r="F266" i="31" s="1"/>
  <c r="F21" i="10"/>
  <c r="D267" i="31" s="1"/>
  <c r="F267" i="31" s="1"/>
  <c r="F22" i="10"/>
  <c r="D268" i="31" s="1"/>
  <c r="F268" i="31" s="1"/>
  <c r="F16" i="10"/>
  <c r="D262" i="31" s="1"/>
  <c r="F262" i="31" s="1"/>
  <c r="G297" i="28" l="1"/>
  <c r="G298" i="28"/>
  <c r="G299" i="28"/>
  <c r="G300" i="28"/>
  <c r="G296" i="28"/>
  <c r="G110" i="28"/>
  <c r="G123" i="28"/>
  <c r="D3583" i="31" s="1"/>
  <c r="F3583" i="31" s="1"/>
  <c r="G124" i="28"/>
  <c r="G125" i="28"/>
  <c r="G122" i="28"/>
  <c r="D3582" i="31" s="1"/>
  <c r="F3582" i="31" s="1"/>
  <c r="G128" i="28"/>
  <c r="G129" i="28"/>
  <c r="G130" i="28"/>
  <c r="G131" i="28"/>
  <c r="G132" i="28"/>
  <c r="G127" i="28"/>
  <c r="D3586" i="31" s="1"/>
  <c r="F3586" i="31" s="1"/>
  <c r="G135" i="28"/>
  <c r="G136" i="28"/>
  <c r="G137" i="28"/>
  <c r="G138" i="28"/>
  <c r="G139" i="28"/>
  <c r="G140" i="28"/>
  <c r="G141" i="28"/>
  <c r="G142" i="28"/>
  <c r="G134" i="28"/>
  <c r="G159" i="28"/>
  <c r="G160" i="28"/>
  <c r="G152" i="28"/>
  <c r="G153" i="28"/>
  <c r="G154" i="28"/>
  <c r="G155" i="28"/>
  <c r="G156" i="28"/>
  <c r="G145" i="28"/>
  <c r="G146" i="28"/>
  <c r="G147" i="28"/>
  <c r="G148" i="28"/>
  <c r="G149" i="28"/>
  <c r="G144" i="28"/>
  <c r="G151" i="28"/>
  <c r="G158" i="28"/>
  <c r="G186" i="28"/>
  <c r="G187" i="28"/>
  <c r="G188" i="28"/>
  <c r="G189" i="28"/>
  <c r="G190" i="28"/>
  <c r="G191" i="28"/>
  <c r="G192" i="28"/>
  <c r="G193" i="28"/>
  <c r="G194" i="28"/>
  <c r="G195" i="28"/>
  <c r="G174" i="28"/>
  <c r="G175" i="28"/>
  <c r="G176" i="28"/>
  <c r="G177" i="28"/>
  <c r="G178" i="28"/>
  <c r="G179" i="28"/>
  <c r="G180" i="28"/>
  <c r="G181" i="28"/>
  <c r="G182" i="28"/>
  <c r="G183" i="28"/>
  <c r="G164" i="28"/>
  <c r="G165" i="28"/>
  <c r="G166" i="28"/>
  <c r="G167" i="28"/>
  <c r="G168" i="28"/>
  <c r="G169" i="28"/>
  <c r="G170" i="28"/>
  <c r="G171" i="28"/>
  <c r="G163" i="28"/>
  <c r="G173" i="28"/>
  <c r="G185" i="28"/>
  <c r="G217" i="28"/>
  <c r="G218" i="28"/>
  <c r="G219" i="28"/>
  <c r="G209" i="28"/>
  <c r="G210" i="28"/>
  <c r="G211" i="28"/>
  <c r="G212" i="28"/>
  <c r="G213" i="28"/>
  <c r="G214" i="28"/>
  <c r="G199" i="28"/>
  <c r="G200" i="28"/>
  <c r="G201" i="28"/>
  <c r="G202" i="28"/>
  <c r="G203" i="28"/>
  <c r="G204" i="28"/>
  <c r="G205" i="28"/>
  <c r="G206" i="28"/>
  <c r="G198" i="28"/>
  <c r="G208" i="28"/>
  <c r="G216" i="28"/>
  <c r="G223" i="28"/>
  <c r="G224" i="28"/>
  <c r="G225" i="28"/>
  <c r="G222" i="28"/>
  <c r="G228" i="28"/>
  <c r="G229" i="28"/>
  <c r="G230" i="28"/>
  <c r="G231" i="28"/>
  <c r="G232" i="28"/>
  <c r="G233" i="28"/>
  <c r="G234" i="28"/>
  <c r="G235" i="28"/>
  <c r="G227" i="28"/>
  <c r="G260" i="28"/>
  <c r="G261" i="28"/>
  <c r="G262" i="28"/>
  <c r="G263" i="28"/>
  <c r="G264" i="28"/>
  <c r="G265" i="28"/>
  <c r="G266" i="28"/>
  <c r="G267" i="28"/>
  <c r="G259" i="28"/>
  <c r="G249" i="28"/>
  <c r="G250" i="28"/>
  <c r="G251" i="28"/>
  <c r="G252" i="28"/>
  <c r="G253" i="28"/>
  <c r="G254" i="28"/>
  <c r="D3696" i="31" s="1"/>
  <c r="F3696" i="31" s="1"/>
  <c r="G255" i="28"/>
  <c r="G256" i="28"/>
  <c r="D3698" i="31" s="1"/>
  <c r="F3698" i="31" s="1"/>
  <c r="G257" i="28"/>
  <c r="G248" i="28"/>
  <c r="D3690" i="31" s="1"/>
  <c r="F3690" i="31" s="1"/>
  <c r="G238" i="28"/>
  <c r="D3681" i="31" s="1"/>
  <c r="F3681" i="31" s="1"/>
  <c r="G239" i="28"/>
  <c r="D3682" i="31" s="1"/>
  <c r="F3682" i="31" s="1"/>
  <c r="G240" i="28"/>
  <c r="G241" i="28"/>
  <c r="G242" i="28"/>
  <c r="G243" i="28"/>
  <c r="D3686" i="31" s="1"/>
  <c r="F3686" i="31" s="1"/>
  <c r="G244" i="28"/>
  <c r="G245" i="28"/>
  <c r="D3688" i="31" s="1"/>
  <c r="F3688" i="31" s="1"/>
  <c r="G246" i="28"/>
  <c r="G237" i="28"/>
  <c r="I238" i="28"/>
  <c r="I245" i="28"/>
  <c r="G293" i="28"/>
  <c r="G294" i="28"/>
  <c r="G292" i="28"/>
  <c r="G287" i="28"/>
  <c r="G288" i="28"/>
  <c r="G289" i="28"/>
  <c r="G290" i="28"/>
  <c r="G286" i="28"/>
  <c r="D3724" i="31" s="1"/>
  <c r="F3724" i="31" s="1"/>
  <c r="G271" i="28"/>
  <c r="G272" i="28"/>
  <c r="G273" i="28"/>
  <c r="G274" i="28"/>
  <c r="G275" i="28"/>
  <c r="G276" i="28"/>
  <c r="G277" i="28"/>
  <c r="G278" i="28"/>
  <c r="G279" i="28"/>
  <c r="G280" i="28"/>
  <c r="G281" i="28"/>
  <c r="G282" i="28"/>
  <c r="G283" i="28"/>
  <c r="G284" i="28"/>
  <c r="G270" i="28"/>
  <c r="D3709" i="31" s="1"/>
  <c r="F3709" i="31" s="1"/>
  <c r="I123" i="28"/>
  <c r="G111" i="28"/>
  <c r="G112" i="28"/>
  <c r="G113" i="28"/>
  <c r="G114" i="28"/>
  <c r="G115" i="28"/>
  <c r="G116" i="28"/>
  <c r="G117" i="28"/>
  <c r="G118" i="28"/>
  <c r="G119" i="28"/>
  <c r="G100" i="28"/>
  <c r="G101" i="28"/>
  <c r="G102" i="28"/>
  <c r="G103" i="28"/>
  <c r="G104" i="28"/>
  <c r="G105" i="28"/>
  <c r="G106" i="28"/>
  <c r="G107" i="28"/>
  <c r="G108" i="28"/>
  <c r="G99" i="28"/>
  <c r="G89" i="28"/>
  <c r="G90" i="28"/>
  <c r="G91" i="28"/>
  <c r="G92" i="28"/>
  <c r="G93" i="28"/>
  <c r="G94" i="28"/>
  <c r="G95" i="28"/>
  <c r="G96" i="28"/>
  <c r="G97" i="28"/>
  <c r="G88" i="28"/>
  <c r="D3552" i="31" s="1"/>
  <c r="F3552" i="31" s="1"/>
  <c r="G75" i="28"/>
  <c r="G76" i="28"/>
  <c r="G77" i="28"/>
  <c r="G78" i="28"/>
  <c r="G79" i="28"/>
  <c r="G80" i="28"/>
  <c r="G81" i="28"/>
  <c r="G82" i="28"/>
  <c r="G83" i="28"/>
  <c r="G84" i="28"/>
  <c r="G85" i="28"/>
  <c r="G74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5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3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17" i="28"/>
  <c r="G11" i="28"/>
  <c r="G12" i="28"/>
  <c r="G13" i="28"/>
  <c r="G14" i="28"/>
  <c r="G15" i="28"/>
  <c r="G10" i="28"/>
  <c r="I241" i="28" l="1"/>
  <c r="D3684" i="31"/>
  <c r="F3684" i="31" s="1"/>
  <c r="I17" i="28"/>
  <c r="D3486" i="31"/>
  <c r="F3486" i="31" s="1"/>
  <c r="I28" i="28"/>
  <c r="D3497" i="31"/>
  <c r="F3497" i="31" s="1"/>
  <c r="I20" i="28"/>
  <c r="D3489" i="31"/>
  <c r="F3489" i="31" s="1"/>
  <c r="I51" i="28"/>
  <c r="D3519" i="31"/>
  <c r="F3519" i="31" s="1"/>
  <c r="I43" i="28"/>
  <c r="D3511" i="31"/>
  <c r="F3511" i="31" s="1"/>
  <c r="I71" i="28"/>
  <c r="D3538" i="31"/>
  <c r="F3538" i="31" s="1"/>
  <c r="I63" i="28"/>
  <c r="D3530" i="31"/>
  <c r="F3530" i="31" s="1"/>
  <c r="I84" i="28"/>
  <c r="D3550" i="31"/>
  <c r="F3550" i="31" s="1"/>
  <c r="I76" i="28"/>
  <c r="D3542" i="31"/>
  <c r="F3542" i="31" s="1"/>
  <c r="I92" i="28"/>
  <c r="D3556" i="31"/>
  <c r="F3556" i="31" s="1"/>
  <c r="I105" i="28"/>
  <c r="D3568" i="31"/>
  <c r="F3568" i="31" s="1"/>
  <c r="I117" i="28"/>
  <c r="D3579" i="31"/>
  <c r="F3579" i="31" s="1"/>
  <c r="I277" i="28"/>
  <c r="D3716" i="31"/>
  <c r="F3716" i="31" s="1"/>
  <c r="I253" i="28"/>
  <c r="D3695" i="31"/>
  <c r="F3695" i="31" s="1"/>
  <c r="I265" i="28"/>
  <c r="D3706" i="31"/>
  <c r="F3706" i="31" s="1"/>
  <c r="I234" i="28"/>
  <c r="D3678" i="31"/>
  <c r="F3678" i="31" s="1"/>
  <c r="I225" i="28"/>
  <c r="D3670" i="31"/>
  <c r="F3670" i="31" s="1"/>
  <c r="I204" i="28"/>
  <c r="D3653" i="31"/>
  <c r="F3653" i="31" s="1"/>
  <c r="I173" i="28"/>
  <c r="D3625" i="31"/>
  <c r="F3625" i="31" s="1"/>
  <c r="I165" i="28"/>
  <c r="D3618" i="31"/>
  <c r="F3618" i="31" s="1"/>
  <c r="I177" i="28"/>
  <c r="D3629" i="31"/>
  <c r="F3629" i="31" s="1"/>
  <c r="I191" i="28"/>
  <c r="D3642" i="31"/>
  <c r="F3642" i="31" s="1"/>
  <c r="I144" i="28"/>
  <c r="D3601" i="31"/>
  <c r="F3601" i="31" s="1"/>
  <c r="I154" i="28"/>
  <c r="D3610" i="31"/>
  <c r="F3610" i="31" s="1"/>
  <c r="I140" i="28"/>
  <c r="D3598" i="31"/>
  <c r="F3598" i="31" s="1"/>
  <c r="I131" i="28"/>
  <c r="D3590" i="31"/>
  <c r="F3590" i="31" s="1"/>
  <c r="I110" i="28"/>
  <c r="D3572" i="31"/>
  <c r="F3572" i="31" s="1"/>
  <c r="I35" i="28"/>
  <c r="D3504" i="31"/>
  <c r="F3504" i="31" s="1"/>
  <c r="I27" i="28"/>
  <c r="D3496" i="31"/>
  <c r="F3496" i="31" s="1"/>
  <c r="I19" i="28"/>
  <c r="D3488" i="31"/>
  <c r="F3488" i="31" s="1"/>
  <c r="I50" i="28"/>
  <c r="D3518" i="31"/>
  <c r="F3518" i="31" s="1"/>
  <c r="I42" i="28"/>
  <c r="D3510" i="31"/>
  <c r="F3510" i="31" s="1"/>
  <c r="I70" i="28"/>
  <c r="D3537" i="31"/>
  <c r="F3537" i="31" s="1"/>
  <c r="I62" i="28"/>
  <c r="D3529" i="31"/>
  <c r="F3529" i="31" s="1"/>
  <c r="I83" i="28"/>
  <c r="D3549" i="31"/>
  <c r="F3549" i="31" s="1"/>
  <c r="I75" i="28"/>
  <c r="D3541" i="31"/>
  <c r="F3541" i="31" s="1"/>
  <c r="I91" i="28"/>
  <c r="D3555" i="31"/>
  <c r="F3555" i="31" s="1"/>
  <c r="I104" i="28"/>
  <c r="D3567" i="31"/>
  <c r="F3567" i="31" s="1"/>
  <c r="I116" i="28"/>
  <c r="D3578" i="31"/>
  <c r="F3578" i="31" s="1"/>
  <c r="I284" i="28"/>
  <c r="D3723" i="31"/>
  <c r="F3723" i="31" s="1"/>
  <c r="I276" i="28"/>
  <c r="D3715" i="31"/>
  <c r="F3715" i="31" s="1"/>
  <c r="I289" i="28"/>
  <c r="D3727" i="31"/>
  <c r="F3727" i="31" s="1"/>
  <c r="I237" i="28"/>
  <c r="D3680" i="31"/>
  <c r="F3680" i="31" s="1"/>
  <c r="I252" i="28"/>
  <c r="D3694" i="31"/>
  <c r="F3694" i="31" s="1"/>
  <c r="I264" i="28"/>
  <c r="D3705" i="31"/>
  <c r="F3705" i="31" s="1"/>
  <c r="I233" i="28"/>
  <c r="D3677" i="31"/>
  <c r="F3677" i="31" s="1"/>
  <c r="I224" i="28"/>
  <c r="D3669" i="31"/>
  <c r="F3669" i="31" s="1"/>
  <c r="I203" i="28"/>
  <c r="D3652" i="31"/>
  <c r="F3652" i="31" s="1"/>
  <c r="I211" i="28"/>
  <c r="D3659" i="31"/>
  <c r="F3659" i="31" s="1"/>
  <c r="I163" i="28"/>
  <c r="D3616" i="31"/>
  <c r="F3616" i="31" s="1"/>
  <c r="I164" i="28"/>
  <c r="D3617" i="31"/>
  <c r="F3617" i="31" s="1"/>
  <c r="I176" i="28"/>
  <c r="D3628" i="31"/>
  <c r="F3628" i="31" s="1"/>
  <c r="I190" i="28"/>
  <c r="D3641" i="31"/>
  <c r="F3641" i="31" s="1"/>
  <c r="I149" i="28"/>
  <c r="D3606" i="31"/>
  <c r="F3606" i="31" s="1"/>
  <c r="I153" i="28"/>
  <c r="D3609" i="31"/>
  <c r="F3609" i="31" s="1"/>
  <c r="I139" i="28"/>
  <c r="D3597" i="31"/>
  <c r="F3597" i="31" s="1"/>
  <c r="I130" i="28"/>
  <c r="D3589" i="31"/>
  <c r="F3589" i="31" s="1"/>
  <c r="I296" i="28"/>
  <c r="D3732" i="31"/>
  <c r="F3732" i="31" s="1"/>
  <c r="I10" i="28"/>
  <c r="D3480" i="31"/>
  <c r="F3480" i="31" s="1"/>
  <c r="I34" i="28"/>
  <c r="D3503" i="31"/>
  <c r="F3503" i="31" s="1"/>
  <c r="I26" i="28"/>
  <c r="D3495" i="31"/>
  <c r="F3495" i="31" s="1"/>
  <c r="I18" i="28"/>
  <c r="D3487" i="31"/>
  <c r="F3487" i="31" s="1"/>
  <c r="I49" i="28"/>
  <c r="D3517" i="31"/>
  <c r="F3517" i="31" s="1"/>
  <c r="I41" i="28"/>
  <c r="D3509" i="31"/>
  <c r="F3509" i="31" s="1"/>
  <c r="I69" i="28"/>
  <c r="D3536" i="31"/>
  <c r="F3536" i="31" s="1"/>
  <c r="I61" i="28"/>
  <c r="D3528" i="31"/>
  <c r="F3528" i="31" s="1"/>
  <c r="I82" i="28"/>
  <c r="D3548" i="31"/>
  <c r="F3548" i="31" s="1"/>
  <c r="I90" i="28"/>
  <c r="D3554" i="31"/>
  <c r="F3554" i="31" s="1"/>
  <c r="I103" i="28"/>
  <c r="D3566" i="31"/>
  <c r="F3566" i="31" s="1"/>
  <c r="I115" i="28"/>
  <c r="D3577" i="31"/>
  <c r="F3577" i="31" s="1"/>
  <c r="I283" i="28"/>
  <c r="D3722" i="31"/>
  <c r="F3722" i="31" s="1"/>
  <c r="I275" i="28"/>
  <c r="D3714" i="31"/>
  <c r="F3714" i="31" s="1"/>
  <c r="I288" i="28"/>
  <c r="D3726" i="31"/>
  <c r="F3726" i="31" s="1"/>
  <c r="I246" i="28"/>
  <c r="D3689" i="31"/>
  <c r="F3689" i="31" s="1"/>
  <c r="I263" i="28"/>
  <c r="D3704" i="31"/>
  <c r="F3704" i="31" s="1"/>
  <c r="I202" i="28"/>
  <c r="D3651" i="31"/>
  <c r="F3651" i="31" s="1"/>
  <c r="I129" i="28"/>
  <c r="D3588" i="31"/>
  <c r="F3588" i="31" s="1"/>
  <c r="I37" i="28"/>
  <c r="D3505" i="31"/>
  <c r="F3505" i="31" s="1"/>
  <c r="I250" i="28"/>
  <c r="D3692" i="31"/>
  <c r="F3692" i="31" s="1"/>
  <c r="I262" i="28"/>
  <c r="D3703" i="31"/>
  <c r="F3703" i="31" s="1"/>
  <c r="I231" i="28"/>
  <c r="D3675" i="31"/>
  <c r="F3675" i="31" s="1"/>
  <c r="I216" i="28"/>
  <c r="D3663" i="31"/>
  <c r="F3663" i="31" s="1"/>
  <c r="I201" i="28"/>
  <c r="D3650" i="31"/>
  <c r="F3650" i="31" s="1"/>
  <c r="I209" i="28"/>
  <c r="D3657" i="31"/>
  <c r="F3657" i="31" s="1"/>
  <c r="I170" i="28"/>
  <c r="D3623" i="31"/>
  <c r="F3623" i="31" s="1"/>
  <c r="I182" i="28"/>
  <c r="D3634" i="31"/>
  <c r="F3634" i="31" s="1"/>
  <c r="I174" i="28"/>
  <c r="D3626" i="31"/>
  <c r="F3626" i="31" s="1"/>
  <c r="I188" i="28"/>
  <c r="D3639" i="31"/>
  <c r="F3639" i="31" s="1"/>
  <c r="I147" i="28"/>
  <c r="D3604" i="31"/>
  <c r="F3604" i="31" s="1"/>
  <c r="I160" i="28"/>
  <c r="D3615" i="31"/>
  <c r="F3615" i="31" s="1"/>
  <c r="I137" i="28"/>
  <c r="D3595" i="31"/>
  <c r="F3595" i="31" s="1"/>
  <c r="I128" i="28"/>
  <c r="D3587" i="31"/>
  <c r="F3587" i="31" s="1"/>
  <c r="I299" i="28"/>
  <c r="D3735" i="31"/>
  <c r="F3735" i="31" s="1"/>
  <c r="I12" i="28"/>
  <c r="D3482" i="31"/>
  <c r="F3482" i="31" s="1"/>
  <c r="I30" i="28"/>
  <c r="D3499" i="31"/>
  <c r="F3499" i="31" s="1"/>
  <c r="I22" i="28"/>
  <c r="D3491" i="31"/>
  <c r="F3491" i="31" s="1"/>
  <c r="I53" i="28"/>
  <c r="D3521" i="31"/>
  <c r="F3521" i="31" s="1"/>
  <c r="I45" i="28"/>
  <c r="D3513" i="31"/>
  <c r="F3513" i="31" s="1"/>
  <c r="I57" i="28"/>
  <c r="D3524" i="31"/>
  <c r="F3524" i="31" s="1"/>
  <c r="I65" i="28"/>
  <c r="D3532" i="31"/>
  <c r="F3532" i="31" s="1"/>
  <c r="I74" i="28"/>
  <c r="D3540" i="31"/>
  <c r="F3540" i="31" s="1"/>
  <c r="I78" i="28"/>
  <c r="D3544" i="31"/>
  <c r="F3544" i="31" s="1"/>
  <c r="I94" i="28"/>
  <c r="D3558" i="31"/>
  <c r="F3558" i="31" s="1"/>
  <c r="I107" i="28"/>
  <c r="D3570" i="31"/>
  <c r="F3570" i="31" s="1"/>
  <c r="I119" i="28"/>
  <c r="D3581" i="31"/>
  <c r="F3581" i="31" s="1"/>
  <c r="I111" i="28"/>
  <c r="D3573" i="31"/>
  <c r="F3573" i="31" s="1"/>
  <c r="I279" i="28"/>
  <c r="D3718" i="31"/>
  <c r="F3718" i="31" s="1"/>
  <c r="I271" i="28"/>
  <c r="D3710" i="31"/>
  <c r="F3710" i="31" s="1"/>
  <c r="I293" i="28"/>
  <c r="D3730" i="31"/>
  <c r="F3730" i="31" s="1"/>
  <c r="I242" i="28"/>
  <c r="D3685" i="31"/>
  <c r="F3685" i="31" s="1"/>
  <c r="I255" i="28"/>
  <c r="D3697" i="31"/>
  <c r="F3697" i="31" s="1"/>
  <c r="I267" i="28"/>
  <c r="D3708" i="31"/>
  <c r="F3708" i="31" s="1"/>
  <c r="I227" i="28"/>
  <c r="D3671" i="31"/>
  <c r="F3671" i="31" s="1"/>
  <c r="I228" i="28"/>
  <c r="D3672" i="31"/>
  <c r="F3672" i="31" s="1"/>
  <c r="I206" i="28"/>
  <c r="D3655" i="31"/>
  <c r="F3655" i="31" s="1"/>
  <c r="I214" i="28"/>
  <c r="D3662" i="31"/>
  <c r="F3662" i="31" s="1"/>
  <c r="I217" i="28"/>
  <c r="D3664" i="31"/>
  <c r="F3664" i="31" s="1"/>
  <c r="I167" i="28"/>
  <c r="D3620" i="31"/>
  <c r="F3620" i="31" s="1"/>
  <c r="I179" i="28"/>
  <c r="D3631" i="31"/>
  <c r="F3631" i="31" s="1"/>
  <c r="I193" i="28"/>
  <c r="D3644" i="31"/>
  <c r="F3644" i="31" s="1"/>
  <c r="I158" i="28"/>
  <c r="D3613" i="31"/>
  <c r="F3613" i="31" s="1"/>
  <c r="I156" i="28"/>
  <c r="D3612" i="31"/>
  <c r="F3612" i="31" s="1"/>
  <c r="I142" i="28"/>
  <c r="D3600" i="31"/>
  <c r="F3600" i="31" s="1"/>
  <c r="I266" i="28"/>
  <c r="D3707" i="31"/>
  <c r="F3707" i="31" s="1"/>
  <c r="I235" i="28"/>
  <c r="D3679" i="31"/>
  <c r="F3679" i="31" s="1"/>
  <c r="I222" i="28"/>
  <c r="D3667" i="31"/>
  <c r="F3667" i="31" s="1"/>
  <c r="I205" i="28"/>
  <c r="D3654" i="31"/>
  <c r="F3654" i="31" s="1"/>
  <c r="I213" i="28"/>
  <c r="D3661" i="31"/>
  <c r="F3661" i="31" s="1"/>
  <c r="I185" i="28"/>
  <c r="D3636" i="31"/>
  <c r="F3636" i="31" s="1"/>
  <c r="I166" i="28"/>
  <c r="D3619" i="31"/>
  <c r="F3619" i="31" s="1"/>
  <c r="I178" i="28"/>
  <c r="D3630" i="31"/>
  <c r="F3630" i="31" s="1"/>
  <c r="I192" i="28"/>
  <c r="D3643" i="31"/>
  <c r="F3643" i="31" s="1"/>
  <c r="I151" i="28"/>
  <c r="D3607" i="31"/>
  <c r="F3607" i="31" s="1"/>
  <c r="I155" i="28"/>
  <c r="D3611" i="31"/>
  <c r="F3611" i="31" s="1"/>
  <c r="I141" i="28"/>
  <c r="D3599" i="31"/>
  <c r="F3599" i="31" s="1"/>
  <c r="I132" i="28"/>
  <c r="D3591" i="31"/>
  <c r="F3591" i="31" s="1"/>
  <c r="I251" i="28"/>
  <c r="D3693" i="31"/>
  <c r="F3693" i="31" s="1"/>
  <c r="I232" i="28"/>
  <c r="D3676" i="31"/>
  <c r="F3676" i="31" s="1"/>
  <c r="I223" i="28"/>
  <c r="D3668" i="31"/>
  <c r="F3668" i="31" s="1"/>
  <c r="I210" i="28"/>
  <c r="D3658" i="31"/>
  <c r="F3658" i="31" s="1"/>
  <c r="I171" i="28"/>
  <c r="D3624" i="31"/>
  <c r="F3624" i="31" s="1"/>
  <c r="I183" i="28"/>
  <c r="D3635" i="31"/>
  <c r="F3635" i="31" s="1"/>
  <c r="I175" i="28"/>
  <c r="D3627" i="31"/>
  <c r="F3627" i="31" s="1"/>
  <c r="I189" i="28"/>
  <c r="D3640" i="31"/>
  <c r="F3640" i="31" s="1"/>
  <c r="I148" i="28"/>
  <c r="D3605" i="31"/>
  <c r="F3605" i="31" s="1"/>
  <c r="I152" i="28"/>
  <c r="D3608" i="31"/>
  <c r="F3608" i="31" s="1"/>
  <c r="I138" i="28"/>
  <c r="D3596" i="31"/>
  <c r="F3596" i="31" s="1"/>
  <c r="I300" i="28"/>
  <c r="D3736" i="31"/>
  <c r="F3736" i="31" s="1"/>
  <c r="I15" i="28"/>
  <c r="D3485" i="31"/>
  <c r="F3485" i="31" s="1"/>
  <c r="I33" i="28"/>
  <c r="D3502" i="31"/>
  <c r="F3502" i="31" s="1"/>
  <c r="I25" i="28"/>
  <c r="D3494" i="31"/>
  <c r="F3494" i="31" s="1"/>
  <c r="I48" i="28"/>
  <c r="D3516" i="31"/>
  <c r="F3516" i="31" s="1"/>
  <c r="I40" i="28"/>
  <c r="D3508" i="31"/>
  <c r="F3508" i="31" s="1"/>
  <c r="I68" i="28"/>
  <c r="D3535" i="31"/>
  <c r="F3535" i="31" s="1"/>
  <c r="I60" i="28"/>
  <c r="D3527" i="31"/>
  <c r="F3527" i="31" s="1"/>
  <c r="I81" i="28"/>
  <c r="D3547" i="31"/>
  <c r="F3547" i="31" s="1"/>
  <c r="I97" i="28"/>
  <c r="D3561" i="31"/>
  <c r="F3561" i="31" s="1"/>
  <c r="I89" i="28"/>
  <c r="D3553" i="31"/>
  <c r="F3553" i="31" s="1"/>
  <c r="I102" i="28"/>
  <c r="D3565" i="31"/>
  <c r="F3565" i="31" s="1"/>
  <c r="I114" i="28"/>
  <c r="D3576" i="31"/>
  <c r="F3576" i="31" s="1"/>
  <c r="I282" i="28"/>
  <c r="D3721" i="31"/>
  <c r="F3721" i="31" s="1"/>
  <c r="I274" i="28"/>
  <c r="D3713" i="31"/>
  <c r="F3713" i="31" s="1"/>
  <c r="I287" i="28"/>
  <c r="D3725" i="31"/>
  <c r="F3725" i="31" s="1"/>
  <c r="I14" i="28"/>
  <c r="D3484" i="31"/>
  <c r="F3484" i="31" s="1"/>
  <c r="I32" i="28"/>
  <c r="D3501" i="31"/>
  <c r="F3501" i="31" s="1"/>
  <c r="I24" i="28"/>
  <c r="D3493" i="31"/>
  <c r="F3493" i="31" s="1"/>
  <c r="I55" i="28"/>
  <c r="D3523" i="31"/>
  <c r="F3523" i="31" s="1"/>
  <c r="I47" i="28"/>
  <c r="D3515" i="31"/>
  <c r="F3515" i="31" s="1"/>
  <c r="I39" i="28"/>
  <c r="D3507" i="31"/>
  <c r="F3507" i="31" s="1"/>
  <c r="I67" i="28"/>
  <c r="D3534" i="31"/>
  <c r="F3534" i="31" s="1"/>
  <c r="I59" i="28"/>
  <c r="D3526" i="31"/>
  <c r="F3526" i="31" s="1"/>
  <c r="I80" i="28"/>
  <c r="D3546" i="31"/>
  <c r="F3546" i="31" s="1"/>
  <c r="I96" i="28"/>
  <c r="D3560" i="31"/>
  <c r="F3560" i="31" s="1"/>
  <c r="I99" i="28"/>
  <c r="D3562" i="31"/>
  <c r="F3562" i="31" s="1"/>
  <c r="I101" i="28"/>
  <c r="D3564" i="31"/>
  <c r="F3564" i="31" s="1"/>
  <c r="I113" i="28"/>
  <c r="D3575" i="31"/>
  <c r="F3575" i="31" s="1"/>
  <c r="I281" i="28"/>
  <c r="D3720" i="31"/>
  <c r="F3720" i="31" s="1"/>
  <c r="I273" i="28"/>
  <c r="D3712" i="31"/>
  <c r="F3712" i="31" s="1"/>
  <c r="I292" i="28"/>
  <c r="D3729" i="31"/>
  <c r="F3729" i="31" s="1"/>
  <c r="I244" i="28"/>
  <c r="D3687" i="31"/>
  <c r="F3687" i="31" s="1"/>
  <c r="I257" i="28"/>
  <c r="D3699" i="31"/>
  <c r="F3699" i="31" s="1"/>
  <c r="I249" i="28"/>
  <c r="D3691" i="31"/>
  <c r="F3691" i="31" s="1"/>
  <c r="I261" i="28"/>
  <c r="D3702" i="31"/>
  <c r="F3702" i="31" s="1"/>
  <c r="I230" i="28"/>
  <c r="D3674" i="31"/>
  <c r="F3674" i="31" s="1"/>
  <c r="I208" i="28"/>
  <c r="D3656" i="31"/>
  <c r="F3656" i="31" s="1"/>
  <c r="I200" i="28"/>
  <c r="D3649" i="31"/>
  <c r="F3649" i="31" s="1"/>
  <c r="I219" i="28"/>
  <c r="D3666" i="31"/>
  <c r="F3666" i="31" s="1"/>
  <c r="I169" i="28"/>
  <c r="D3622" i="31"/>
  <c r="F3622" i="31" s="1"/>
  <c r="I181" i="28"/>
  <c r="D3633" i="31"/>
  <c r="F3633" i="31" s="1"/>
  <c r="I195" i="28"/>
  <c r="D3646" i="31"/>
  <c r="F3646" i="31" s="1"/>
  <c r="I187" i="28"/>
  <c r="D3638" i="31"/>
  <c r="F3638" i="31" s="1"/>
  <c r="I146" i="28"/>
  <c r="D3603" i="31"/>
  <c r="F3603" i="31" s="1"/>
  <c r="I159" i="28"/>
  <c r="D3614" i="31"/>
  <c r="F3614" i="31" s="1"/>
  <c r="I136" i="28"/>
  <c r="D3594" i="31"/>
  <c r="F3594" i="31" s="1"/>
  <c r="I298" i="28"/>
  <c r="D3734" i="31"/>
  <c r="F3734" i="31" s="1"/>
  <c r="I124" i="28"/>
  <c r="D3584" i="31"/>
  <c r="F3584" i="31" s="1"/>
  <c r="I11" i="28"/>
  <c r="D3481" i="31"/>
  <c r="F3481" i="31" s="1"/>
  <c r="I29" i="28"/>
  <c r="D3498" i="31"/>
  <c r="F3498" i="31" s="1"/>
  <c r="I21" i="28"/>
  <c r="D3490" i="31"/>
  <c r="F3490" i="31" s="1"/>
  <c r="I52" i="28"/>
  <c r="D3520" i="31"/>
  <c r="F3520" i="31" s="1"/>
  <c r="I44" i="28"/>
  <c r="D3512" i="31"/>
  <c r="F3512" i="31" s="1"/>
  <c r="I72" i="28"/>
  <c r="D3539" i="31"/>
  <c r="F3539" i="31" s="1"/>
  <c r="I64" i="28"/>
  <c r="D3531" i="31"/>
  <c r="F3531" i="31" s="1"/>
  <c r="I85" i="28"/>
  <c r="D3551" i="31"/>
  <c r="F3551" i="31" s="1"/>
  <c r="I77" i="28"/>
  <c r="D3543" i="31"/>
  <c r="F3543" i="31" s="1"/>
  <c r="I93" i="28"/>
  <c r="D3557" i="31"/>
  <c r="F3557" i="31" s="1"/>
  <c r="I106" i="28"/>
  <c r="D3569" i="31"/>
  <c r="F3569" i="31" s="1"/>
  <c r="I118" i="28"/>
  <c r="D3580" i="31"/>
  <c r="F3580" i="31" s="1"/>
  <c r="I278" i="28"/>
  <c r="D3717" i="31"/>
  <c r="F3717" i="31" s="1"/>
  <c r="I290" i="28"/>
  <c r="D3728" i="31"/>
  <c r="F3728" i="31" s="1"/>
  <c r="I240" i="28"/>
  <c r="D3683" i="31"/>
  <c r="F3683" i="31" s="1"/>
  <c r="I212" i="28"/>
  <c r="D3660" i="31"/>
  <c r="F3660" i="31" s="1"/>
  <c r="I13" i="28"/>
  <c r="D3483" i="31"/>
  <c r="F3483" i="31" s="1"/>
  <c r="I31" i="28"/>
  <c r="D3500" i="31"/>
  <c r="F3500" i="31" s="1"/>
  <c r="I23" i="28"/>
  <c r="D3492" i="31"/>
  <c r="F3492" i="31" s="1"/>
  <c r="I54" i="28"/>
  <c r="D3522" i="31"/>
  <c r="F3522" i="31" s="1"/>
  <c r="I46" i="28"/>
  <c r="D3514" i="31"/>
  <c r="F3514" i="31" s="1"/>
  <c r="I38" i="28"/>
  <c r="D3506" i="31"/>
  <c r="F3506" i="31" s="1"/>
  <c r="I66" i="28"/>
  <c r="D3533" i="31"/>
  <c r="F3533" i="31" s="1"/>
  <c r="I58" i="28"/>
  <c r="D3525" i="31"/>
  <c r="F3525" i="31" s="1"/>
  <c r="I79" i="28"/>
  <c r="D3545" i="31"/>
  <c r="F3545" i="31" s="1"/>
  <c r="I95" i="28"/>
  <c r="D3559" i="31"/>
  <c r="F3559" i="31" s="1"/>
  <c r="I108" i="28"/>
  <c r="D3571" i="31"/>
  <c r="F3571" i="31" s="1"/>
  <c r="I100" i="28"/>
  <c r="D3563" i="31"/>
  <c r="F3563" i="31" s="1"/>
  <c r="I112" i="28"/>
  <c r="D3574" i="31"/>
  <c r="F3574" i="31" s="1"/>
  <c r="I280" i="28"/>
  <c r="D3719" i="31"/>
  <c r="F3719" i="31" s="1"/>
  <c r="I272" i="28"/>
  <c r="D3711" i="31"/>
  <c r="F3711" i="31" s="1"/>
  <c r="I294" i="28"/>
  <c r="D3731" i="31"/>
  <c r="F3731" i="31" s="1"/>
  <c r="I259" i="28"/>
  <c r="D3700" i="31"/>
  <c r="F3700" i="31" s="1"/>
  <c r="I260" i="28"/>
  <c r="D3701" i="31"/>
  <c r="F3701" i="31" s="1"/>
  <c r="I229" i="28"/>
  <c r="D3673" i="31"/>
  <c r="F3673" i="31" s="1"/>
  <c r="I198" i="28"/>
  <c r="D3647" i="31"/>
  <c r="F3647" i="31" s="1"/>
  <c r="I199" i="28"/>
  <c r="D3648" i="31"/>
  <c r="F3648" i="31" s="1"/>
  <c r="I218" i="28"/>
  <c r="D3665" i="31"/>
  <c r="F3665" i="31" s="1"/>
  <c r="I168" i="28"/>
  <c r="D3621" i="31"/>
  <c r="F3621" i="31" s="1"/>
  <c r="I180" i="28"/>
  <c r="D3632" i="31"/>
  <c r="F3632" i="31" s="1"/>
  <c r="I194" i="28"/>
  <c r="D3645" i="31"/>
  <c r="F3645" i="31" s="1"/>
  <c r="I186" i="28"/>
  <c r="D3637" i="31"/>
  <c r="F3637" i="31" s="1"/>
  <c r="I145" i="28"/>
  <c r="D3602" i="31"/>
  <c r="F3602" i="31" s="1"/>
  <c r="I134" i="28"/>
  <c r="D3592" i="31"/>
  <c r="F3592" i="31" s="1"/>
  <c r="I135" i="28"/>
  <c r="D3593" i="31"/>
  <c r="F3593" i="31" s="1"/>
  <c r="I125" i="28"/>
  <c r="D3585" i="31"/>
  <c r="F3585" i="31" s="1"/>
  <c r="I297" i="28"/>
  <c r="D3733" i="31"/>
  <c r="F3733" i="31" s="1"/>
  <c r="I127" i="28"/>
  <c r="I256" i="28"/>
  <c r="I254" i="28"/>
  <c r="I243" i="28"/>
  <c r="I239" i="28"/>
  <c r="I248" i="28"/>
  <c r="I286" i="28"/>
  <c r="I270" i="28"/>
  <c r="I122" i="28"/>
  <c r="I88" i="28"/>
  <c r="I5" i="28" l="1"/>
  <c r="D131" i="27"/>
  <c r="D130" i="27"/>
  <c r="D129" i="27"/>
  <c r="D128" i="27"/>
  <c r="D127" i="27"/>
  <c r="D126" i="27"/>
  <c r="D124" i="27"/>
  <c r="D123" i="27"/>
  <c r="D122" i="27"/>
  <c r="D121" i="27"/>
  <c r="D120" i="27"/>
  <c r="D119" i="27"/>
  <c r="D118" i="27"/>
  <c r="D116" i="27"/>
  <c r="D115" i="27"/>
  <c r="D114" i="27"/>
  <c r="D113" i="27"/>
  <c r="D112" i="27"/>
  <c r="D110" i="27"/>
  <c r="D109" i="27"/>
  <c r="D108" i="27"/>
  <c r="D107" i="27"/>
  <c r="D106" i="27"/>
  <c r="D105" i="27"/>
  <c r="D104" i="27"/>
  <c r="D103" i="27"/>
  <c r="D102" i="27"/>
  <c r="D101" i="27"/>
  <c r="D100" i="27"/>
  <c r="D98" i="27"/>
  <c r="D97" i="27"/>
  <c r="D96" i="27"/>
  <c r="D95" i="27"/>
  <c r="D94" i="27"/>
  <c r="D93" i="27"/>
  <c r="D92" i="27"/>
  <c r="D91" i="27"/>
  <c r="D90" i="27"/>
  <c r="D89" i="27"/>
  <c r="D88" i="27"/>
  <c r="D86" i="27"/>
  <c r="D85" i="27"/>
  <c r="D84" i="27"/>
  <c r="D83" i="27"/>
  <c r="D82" i="27"/>
  <c r="D81" i="27"/>
  <c r="D80" i="27"/>
  <c r="D79" i="27"/>
  <c r="D78" i="27"/>
  <c r="G127" i="27"/>
  <c r="G128" i="27"/>
  <c r="G129" i="27"/>
  <c r="G130" i="27"/>
  <c r="G131" i="27"/>
  <c r="G126" i="27"/>
  <c r="G119" i="27"/>
  <c r="G120" i="27"/>
  <c r="G121" i="27"/>
  <c r="G122" i="27"/>
  <c r="G123" i="27"/>
  <c r="G124" i="27"/>
  <c r="G118" i="27"/>
  <c r="G113" i="27"/>
  <c r="G114" i="27"/>
  <c r="G115" i="27"/>
  <c r="G116" i="27"/>
  <c r="G112" i="27"/>
  <c r="G101" i="27"/>
  <c r="G102" i="27"/>
  <c r="G103" i="27"/>
  <c r="G104" i="27"/>
  <c r="G105" i="27"/>
  <c r="G106" i="27"/>
  <c r="G107" i="27"/>
  <c r="G108" i="27"/>
  <c r="G109" i="27"/>
  <c r="G110" i="27"/>
  <c r="G100" i="27"/>
  <c r="G89" i="27"/>
  <c r="G90" i="27"/>
  <c r="G91" i="27"/>
  <c r="G92" i="27"/>
  <c r="G93" i="27"/>
  <c r="G94" i="27"/>
  <c r="G95" i="27"/>
  <c r="G96" i="27"/>
  <c r="G97" i="27"/>
  <c r="G98" i="27"/>
  <c r="G88" i="27"/>
  <c r="G79" i="27"/>
  <c r="G80" i="27"/>
  <c r="G81" i="27"/>
  <c r="G82" i="27"/>
  <c r="G83" i="27"/>
  <c r="G84" i="27"/>
  <c r="G85" i="27"/>
  <c r="G86" i="27"/>
  <c r="G78" i="27"/>
  <c r="G193" i="27"/>
  <c r="G194" i="27"/>
  <c r="G195" i="27"/>
  <c r="G196" i="27"/>
  <c r="G192" i="27"/>
  <c r="G187" i="27"/>
  <c r="G188" i="27"/>
  <c r="G189" i="27"/>
  <c r="G190" i="27"/>
  <c r="G186" i="27"/>
  <c r="G181" i="27"/>
  <c r="G182" i="27"/>
  <c r="G183" i="27"/>
  <c r="G184" i="27"/>
  <c r="G180" i="27"/>
  <c r="G170" i="27"/>
  <c r="G171" i="27"/>
  <c r="G172" i="27"/>
  <c r="G173" i="27"/>
  <c r="G174" i="27"/>
  <c r="G175" i="27"/>
  <c r="G176" i="27"/>
  <c r="G177" i="27"/>
  <c r="G169" i="27"/>
  <c r="G164" i="27"/>
  <c r="G165" i="27"/>
  <c r="G166" i="27"/>
  <c r="G167" i="27"/>
  <c r="G163" i="27"/>
  <c r="G153" i="27"/>
  <c r="D2608" i="31" s="1"/>
  <c r="F2608" i="31" s="1"/>
  <c r="G154" i="27"/>
  <c r="D2609" i="31" s="1"/>
  <c r="F2609" i="31" s="1"/>
  <c r="G155" i="27"/>
  <c r="D2610" i="31" s="1"/>
  <c r="F2610" i="31" s="1"/>
  <c r="G156" i="27"/>
  <c r="D2611" i="31" s="1"/>
  <c r="F2611" i="31" s="1"/>
  <c r="G157" i="27"/>
  <c r="D2612" i="31" s="1"/>
  <c r="F2612" i="31" s="1"/>
  <c r="G158" i="27"/>
  <c r="D2613" i="31" s="1"/>
  <c r="F2613" i="31" s="1"/>
  <c r="G159" i="27"/>
  <c r="D2614" i="31" s="1"/>
  <c r="F2614" i="31" s="1"/>
  <c r="G160" i="27"/>
  <c r="D2615" i="31" s="1"/>
  <c r="F2615" i="31" s="1"/>
  <c r="G152" i="27"/>
  <c r="D2607" i="31" s="1"/>
  <c r="F2607" i="31" s="1"/>
  <c r="G143" i="27"/>
  <c r="D2599" i="31" s="1"/>
  <c r="F2599" i="31" s="1"/>
  <c r="G144" i="27"/>
  <c r="D2600" i="31" s="1"/>
  <c r="F2600" i="31" s="1"/>
  <c r="G145" i="27"/>
  <c r="D2601" i="31" s="1"/>
  <c r="F2601" i="31" s="1"/>
  <c r="G146" i="27"/>
  <c r="D2602" i="31" s="1"/>
  <c r="F2602" i="31" s="1"/>
  <c r="G147" i="27"/>
  <c r="D2603" i="31" s="1"/>
  <c r="F2603" i="31" s="1"/>
  <c r="G148" i="27"/>
  <c r="D2604" i="31" s="1"/>
  <c r="F2604" i="31" s="1"/>
  <c r="G149" i="27"/>
  <c r="D2605" i="31" s="1"/>
  <c r="F2605" i="31" s="1"/>
  <c r="G150" i="27"/>
  <c r="D2606" i="31" s="1"/>
  <c r="F2606" i="31" s="1"/>
  <c r="G142" i="27"/>
  <c r="D2598" i="31" s="1"/>
  <c r="F2598" i="31" s="1"/>
  <c r="G140" i="27"/>
  <c r="D2597" i="31" s="1"/>
  <c r="F2597" i="31" s="1"/>
  <c r="G135" i="27"/>
  <c r="D2592" i="31" s="1"/>
  <c r="F2592" i="31" s="1"/>
  <c r="G136" i="27"/>
  <c r="D2593" i="31" s="1"/>
  <c r="F2593" i="31" s="1"/>
  <c r="G137" i="27"/>
  <c r="D2594" i="31" s="1"/>
  <c r="F2594" i="31" s="1"/>
  <c r="G138" i="27"/>
  <c r="D2595" i="31" s="1"/>
  <c r="F2595" i="31" s="1"/>
  <c r="G139" i="27"/>
  <c r="D2596" i="31" s="1"/>
  <c r="F2596" i="31" s="1"/>
  <c r="G134" i="27"/>
  <c r="D2591" i="31" s="1"/>
  <c r="F2591" i="31" s="1"/>
  <c r="G71" i="27"/>
  <c r="G72" i="27"/>
  <c r="G73" i="27"/>
  <c r="G74" i="27"/>
  <c r="G70" i="27"/>
  <c r="D2537" i="31" s="1"/>
  <c r="F2537" i="31" s="1"/>
  <c r="G65" i="27"/>
  <c r="D2533" i="31" s="1"/>
  <c r="F2533" i="31" s="1"/>
  <c r="G66" i="27"/>
  <c r="D2534" i="31" s="1"/>
  <c r="F2534" i="31" s="1"/>
  <c r="G67" i="27"/>
  <c r="D2535" i="31" s="1"/>
  <c r="F2535" i="31" s="1"/>
  <c r="G68" i="27"/>
  <c r="D2536" i="31" s="1"/>
  <c r="F2536" i="31" s="1"/>
  <c r="G64" i="27"/>
  <c r="D2532" i="31" s="1"/>
  <c r="F2532" i="31" s="1"/>
  <c r="G59" i="27"/>
  <c r="D2528" i="31" s="1"/>
  <c r="F2528" i="31" s="1"/>
  <c r="G60" i="27"/>
  <c r="D2529" i="31" s="1"/>
  <c r="F2529" i="31" s="1"/>
  <c r="G61" i="27"/>
  <c r="D2530" i="31" s="1"/>
  <c r="F2530" i="31" s="1"/>
  <c r="G62" i="27"/>
  <c r="D2531" i="31" s="1"/>
  <c r="F2531" i="31" s="1"/>
  <c r="G58" i="27"/>
  <c r="D2527" i="31" s="1"/>
  <c r="F2527" i="31" s="1"/>
  <c r="G48" i="27"/>
  <c r="G49" i="27"/>
  <c r="G50" i="27"/>
  <c r="G51" i="27"/>
  <c r="G52" i="27"/>
  <c r="G53" i="27"/>
  <c r="G54" i="27"/>
  <c r="G55" i="27"/>
  <c r="G47" i="27"/>
  <c r="D2518" i="31" s="1"/>
  <c r="F2518" i="31" s="1"/>
  <c r="G42" i="27"/>
  <c r="G43" i="27"/>
  <c r="G44" i="27"/>
  <c r="G45" i="27"/>
  <c r="G41" i="27"/>
  <c r="D2513" i="31" s="1"/>
  <c r="F2513" i="31" s="1"/>
  <c r="G38" i="27"/>
  <c r="G37" i="27"/>
  <c r="G36" i="27"/>
  <c r="G35" i="27"/>
  <c r="G34" i="27"/>
  <c r="G33" i="27"/>
  <c r="G32" i="27"/>
  <c r="G31" i="27"/>
  <c r="G30" i="27"/>
  <c r="G21" i="27"/>
  <c r="G22" i="27"/>
  <c r="G23" i="27"/>
  <c r="G24" i="27"/>
  <c r="G25" i="27"/>
  <c r="G26" i="27"/>
  <c r="G27" i="27"/>
  <c r="G28" i="27"/>
  <c r="G20" i="27"/>
  <c r="G11" i="27"/>
  <c r="G12" i="27"/>
  <c r="G13" i="27"/>
  <c r="G14" i="27"/>
  <c r="G15" i="27"/>
  <c r="G16" i="27"/>
  <c r="G17" i="27"/>
  <c r="G18" i="27"/>
  <c r="G10" i="27"/>
  <c r="D2486" i="31" s="1"/>
  <c r="F2486" i="31" s="1"/>
  <c r="I11" i="27" l="1"/>
  <c r="D2487" i="31"/>
  <c r="F2487" i="31" s="1"/>
  <c r="I22" i="27"/>
  <c r="D2497" i="31"/>
  <c r="F2497" i="31" s="1"/>
  <c r="I36" i="27"/>
  <c r="D2510" i="31"/>
  <c r="F2510" i="31" s="1"/>
  <c r="I18" i="27"/>
  <c r="D2494" i="31"/>
  <c r="F2494" i="31" s="1"/>
  <c r="I20" i="27"/>
  <c r="D2495" i="31"/>
  <c r="F2495" i="31" s="1"/>
  <c r="I21" i="27"/>
  <c r="D2496" i="31"/>
  <c r="F2496" i="31" s="1"/>
  <c r="I37" i="27"/>
  <c r="D2511" i="31"/>
  <c r="F2511" i="31" s="1"/>
  <c r="I55" i="27"/>
  <c r="D2526" i="31"/>
  <c r="F2526" i="31" s="1"/>
  <c r="I163" i="27"/>
  <c r="D2616" i="31"/>
  <c r="F2616" i="31" s="1"/>
  <c r="I175" i="27"/>
  <c r="D2627" i="31"/>
  <c r="F2627" i="31" s="1"/>
  <c r="I183" i="27"/>
  <c r="D2633" i="31"/>
  <c r="F2633" i="31" s="1"/>
  <c r="I192" i="27"/>
  <c r="D2640" i="31"/>
  <c r="F2640" i="31" s="1"/>
  <c r="I84" i="27"/>
  <c r="D2548" i="31"/>
  <c r="F2548" i="31" s="1"/>
  <c r="I97" i="27"/>
  <c r="D2560" i="31"/>
  <c r="F2560" i="31" s="1"/>
  <c r="I89" i="27"/>
  <c r="D2552" i="31"/>
  <c r="F2552" i="31" s="1"/>
  <c r="I104" i="27"/>
  <c r="D2566" i="31"/>
  <c r="F2566" i="31" s="1"/>
  <c r="I113" i="27"/>
  <c r="D2574" i="31"/>
  <c r="F2574" i="31" s="1"/>
  <c r="I126" i="27"/>
  <c r="D2585" i="31"/>
  <c r="F2585" i="31" s="1"/>
  <c r="I182" i="27"/>
  <c r="D2632" i="31"/>
  <c r="F2632" i="31" s="1"/>
  <c r="I83" i="27"/>
  <c r="D2547" i="31"/>
  <c r="F2547" i="31" s="1"/>
  <c r="I103" i="27"/>
  <c r="D2565" i="31"/>
  <c r="F2565" i="31" s="1"/>
  <c r="I131" i="27"/>
  <c r="D2590" i="31"/>
  <c r="F2590" i="31" s="1"/>
  <c r="I27" i="27"/>
  <c r="D2502" i="31"/>
  <c r="F2502" i="31" s="1"/>
  <c r="I31" i="27"/>
  <c r="D2505" i="31"/>
  <c r="F2505" i="31" s="1"/>
  <c r="I195" i="27"/>
  <c r="D2643" i="31"/>
  <c r="F2643" i="31" s="1"/>
  <c r="I110" i="27"/>
  <c r="D2572" i="31"/>
  <c r="F2572" i="31" s="1"/>
  <c r="I26" i="27"/>
  <c r="D2501" i="31"/>
  <c r="F2501" i="31" s="1"/>
  <c r="I32" i="27"/>
  <c r="D2506" i="31"/>
  <c r="F2506" i="31" s="1"/>
  <c r="I45" i="27"/>
  <c r="D2517" i="31"/>
  <c r="F2517" i="31" s="1"/>
  <c r="I52" i="27"/>
  <c r="D2523" i="31"/>
  <c r="F2523" i="31" s="1"/>
  <c r="I74" i="27"/>
  <c r="D2541" i="31"/>
  <c r="F2541" i="31" s="1"/>
  <c r="I165" i="27"/>
  <c r="D2618" i="31"/>
  <c r="F2618" i="31" s="1"/>
  <c r="I172" i="27"/>
  <c r="D2624" i="31"/>
  <c r="F2624" i="31" s="1"/>
  <c r="I186" i="27"/>
  <c r="D2635" i="31"/>
  <c r="F2635" i="31" s="1"/>
  <c r="I194" i="27"/>
  <c r="D2642" i="31"/>
  <c r="F2642" i="31" s="1"/>
  <c r="I81" i="27"/>
  <c r="D2545" i="31"/>
  <c r="F2545" i="31" s="1"/>
  <c r="I94" i="27"/>
  <c r="D2557" i="31"/>
  <c r="F2557" i="31" s="1"/>
  <c r="I109" i="27"/>
  <c r="D2571" i="31"/>
  <c r="F2571" i="31" s="1"/>
  <c r="I101" i="27"/>
  <c r="D2563" i="31"/>
  <c r="F2563" i="31" s="1"/>
  <c r="I123" i="27"/>
  <c r="D2583" i="31"/>
  <c r="F2583" i="31" s="1"/>
  <c r="I129" i="27"/>
  <c r="D2588" i="31"/>
  <c r="F2588" i="31" s="1"/>
  <c r="I28" i="27"/>
  <c r="D2503" i="31"/>
  <c r="F2503" i="31" s="1"/>
  <c r="I38" i="27"/>
  <c r="D2512" i="31"/>
  <c r="F2512" i="31" s="1"/>
  <c r="I73" i="27"/>
  <c r="D2540" i="31"/>
  <c r="F2540" i="31" s="1"/>
  <c r="I164" i="27"/>
  <c r="D2617" i="31"/>
  <c r="F2617" i="31" s="1"/>
  <c r="I171" i="27"/>
  <c r="D2623" i="31"/>
  <c r="F2623" i="31" s="1"/>
  <c r="I190" i="27"/>
  <c r="D2639" i="31"/>
  <c r="F2639" i="31" s="1"/>
  <c r="I193" i="27"/>
  <c r="D2641" i="31"/>
  <c r="F2641" i="31" s="1"/>
  <c r="I80" i="27"/>
  <c r="D2544" i="31"/>
  <c r="F2544" i="31" s="1"/>
  <c r="I93" i="27"/>
  <c r="D2556" i="31"/>
  <c r="F2556" i="31" s="1"/>
  <c r="I108" i="27"/>
  <c r="D2570" i="31"/>
  <c r="F2570" i="31" s="1"/>
  <c r="I112" i="27"/>
  <c r="D2573" i="31"/>
  <c r="F2573" i="31" s="1"/>
  <c r="I122" i="27"/>
  <c r="D2582" i="31"/>
  <c r="F2582" i="31" s="1"/>
  <c r="I128" i="27"/>
  <c r="D2587" i="31"/>
  <c r="F2587" i="31" s="1"/>
  <c r="I17" i="27"/>
  <c r="D2493" i="31"/>
  <c r="F2493" i="31" s="1"/>
  <c r="I30" i="27"/>
  <c r="D2504" i="31"/>
  <c r="F2504" i="31" s="1"/>
  <c r="I54" i="27"/>
  <c r="D2525" i="31"/>
  <c r="F2525" i="31" s="1"/>
  <c r="I174" i="27"/>
  <c r="D2626" i="31"/>
  <c r="F2626" i="31" s="1"/>
  <c r="I53" i="27"/>
  <c r="D2524" i="31"/>
  <c r="F2524" i="31" s="1"/>
  <c r="I166" i="27"/>
  <c r="D2619" i="31"/>
  <c r="F2619" i="31" s="1"/>
  <c r="I95" i="27"/>
  <c r="D2558" i="31"/>
  <c r="F2558" i="31" s="1"/>
  <c r="I130" i="27"/>
  <c r="D2589" i="31"/>
  <c r="F2589" i="31" s="1"/>
  <c r="I33" i="27"/>
  <c r="D2507" i="31"/>
  <c r="F2507" i="31" s="1"/>
  <c r="I51" i="27"/>
  <c r="D2522" i="31"/>
  <c r="F2522" i="31" s="1"/>
  <c r="I24" i="27"/>
  <c r="D2499" i="31"/>
  <c r="F2499" i="31" s="1"/>
  <c r="I34" i="27"/>
  <c r="D2508" i="31"/>
  <c r="F2508" i="31" s="1"/>
  <c r="I43" i="27"/>
  <c r="D2515" i="31"/>
  <c r="F2515" i="31" s="1"/>
  <c r="I50" i="27"/>
  <c r="D2521" i="31"/>
  <c r="F2521" i="31" s="1"/>
  <c r="I169" i="27"/>
  <c r="D2621" i="31"/>
  <c r="F2621" i="31" s="1"/>
  <c r="I170" i="27"/>
  <c r="D2622" i="31"/>
  <c r="F2622" i="31" s="1"/>
  <c r="I189" i="27"/>
  <c r="D2638" i="31"/>
  <c r="F2638" i="31" s="1"/>
  <c r="I78" i="27"/>
  <c r="D2542" i="31"/>
  <c r="F2542" i="31" s="1"/>
  <c r="I79" i="27"/>
  <c r="D2543" i="31"/>
  <c r="F2543" i="31" s="1"/>
  <c r="I92" i="27"/>
  <c r="D2555" i="31"/>
  <c r="F2555" i="31" s="1"/>
  <c r="I107" i="27"/>
  <c r="D2569" i="31"/>
  <c r="F2569" i="31" s="1"/>
  <c r="I116" i="27"/>
  <c r="D2577" i="31"/>
  <c r="F2577" i="31" s="1"/>
  <c r="I121" i="27"/>
  <c r="D2581" i="31"/>
  <c r="F2581" i="31" s="1"/>
  <c r="I127" i="27"/>
  <c r="D2586" i="31"/>
  <c r="F2586" i="31" s="1"/>
  <c r="I181" i="27"/>
  <c r="D2631" i="31"/>
  <c r="F2631" i="31" s="1"/>
  <c r="I102" i="27"/>
  <c r="D2564" i="31"/>
  <c r="F2564" i="31" s="1"/>
  <c r="I25" i="27"/>
  <c r="D2500" i="31"/>
  <c r="F2500" i="31" s="1"/>
  <c r="I177" i="27"/>
  <c r="D2629" i="31"/>
  <c r="F2629" i="31" s="1"/>
  <c r="I180" i="27"/>
  <c r="D2630" i="31"/>
  <c r="F2630" i="31" s="1"/>
  <c r="I188" i="27"/>
  <c r="D2637" i="31"/>
  <c r="F2637" i="31" s="1"/>
  <c r="I86" i="27"/>
  <c r="D2550" i="31"/>
  <c r="F2550" i="31" s="1"/>
  <c r="I88" i="27"/>
  <c r="D2551" i="31"/>
  <c r="F2551" i="31" s="1"/>
  <c r="I91" i="27"/>
  <c r="D2554" i="31"/>
  <c r="F2554" i="31" s="1"/>
  <c r="I106" i="27"/>
  <c r="D2568" i="31"/>
  <c r="F2568" i="31" s="1"/>
  <c r="I115" i="27"/>
  <c r="D2576" i="31"/>
  <c r="F2576" i="31" s="1"/>
  <c r="I120" i="27"/>
  <c r="D2580" i="31"/>
  <c r="F2580" i="31" s="1"/>
  <c r="I167" i="27"/>
  <c r="D2620" i="31"/>
  <c r="F2620" i="31" s="1"/>
  <c r="I196" i="27"/>
  <c r="D2644" i="31"/>
  <c r="F2644" i="31" s="1"/>
  <c r="I96" i="27"/>
  <c r="D2559" i="31"/>
  <c r="F2559" i="31" s="1"/>
  <c r="I100" i="27"/>
  <c r="D2562" i="31"/>
  <c r="F2562" i="31" s="1"/>
  <c r="I118" i="27"/>
  <c r="D2578" i="31"/>
  <c r="F2578" i="31" s="1"/>
  <c r="I16" i="27"/>
  <c r="D2492" i="31"/>
  <c r="F2492" i="31" s="1"/>
  <c r="I173" i="27"/>
  <c r="D2625" i="31"/>
  <c r="F2625" i="31" s="1"/>
  <c r="I82" i="27"/>
  <c r="D2546" i="31"/>
  <c r="F2546" i="31" s="1"/>
  <c r="I124" i="27"/>
  <c r="D2584" i="31"/>
  <c r="F2584" i="31" s="1"/>
  <c r="I15" i="27"/>
  <c r="D2491" i="31"/>
  <c r="F2491" i="31" s="1"/>
  <c r="I14" i="27"/>
  <c r="D2490" i="31"/>
  <c r="F2490" i="31" s="1"/>
  <c r="I44" i="27"/>
  <c r="D2516" i="31"/>
  <c r="F2516" i="31" s="1"/>
  <c r="I13" i="27"/>
  <c r="D2489" i="31"/>
  <c r="F2489" i="31" s="1"/>
  <c r="I72" i="27"/>
  <c r="D2539" i="31"/>
  <c r="F2539" i="31" s="1"/>
  <c r="I12" i="27"/>
  <c r="D2488" i="31"/>
  <c r="F2488" i="31" s="1"/>
  <c r="I23" i="27"/>
  <c r="D2498" i="31"/>
  <c r="F2498" i="31" s="1"/>
  <c r="I35" i="27"/>
  <c r="D2509" i="31"/>
  <c r="F2509" i="31" s="1"/>
  <c r="I42" i="27"/>
  <c r="D2514" i="31"/>
  <c r="F2514" i="31" s="1"/>
  <c r="I49" i="27"/>
  <c r="D2520" i="31"/>
  <c r="F2520" i="31" s="1"/>
  <c r="I71" i="27"/>
  <c r="D2538" i="31"/>
  <c r="F2538" i="31" s="1"/>
  <c r="I48" i="27"/>
  <c r="D2519" i="31"/>
  <c r="F2519" i="31" s="1"/>
  <c r="I176" i="27"/>
  <c r="D2628" i="31"/>
  <c r="F2628" i="31" s="1"/>
  <c r="I184" i="27"/>
  <c r="D2634" i="31"/>
  <c r="F2634" i="31" s="1"/>
  <c r="I187" i="27"/>
  <c r="D2636" i="31"/>
  <c r="F2636" i="31" s="1"/>
  <c r="I85" i="27"/>
  <c r="D2549" i="31"/>
  <c r="F2549" i="31" s="1"/>
  <c r="I98" i="27"/>
  <c r="D2561" i="31"/>
  <c r="F2561" i="31" s="1"/>
  <c r="I90" i="27"/>
  <c r="D2553" i="31"/>
  <c r="F2553" i="31" s="1"/>
  <c r="I105" i="27"/>
  <c r="D2567" i="31"/>
  <c r="F2567" i="31" s="1"/>
  <c r="I114" i="27"/>
  <c r="D2575" i="31"/>
  <c r="F2575" i="31" s="1"/>
  <c r="I119" i="27"/>
  <c r="D2579" i="31"/>
  <c r="F2579" i="31" s="1"/>
  <c r="I70" i="27"/>
  <c r="I68" i="27"/>
  <c r="I67" i="27"/>
  <c r="I66" i="27"/>
  <c r="I65" i="27"/>
  <c r="I64" i="27"/>
  <c r="I62" i="27"/>
  <c r="I61" i="27"/>
  <c r="I60" i="27"/>
  <c r="I59" i="27"/>
  <c r="I58" i="27"/>
  <c r="I47" i="27"/>
  <c r="I41" i="27"/>
  <c r="I10" i="27"/>
  <c r="I5" i="27" l="1"/>
  <c r="G68" i="26"/>
  <c r="D2483" i="31" s="1"/>
  <c r="F2483" i="31" s="1"/>
  <c r="G69" i="26"/>
  <c r="G70" i="26"/>
  <c r="G67" i="26"/>
  <c r="G63" i="26"/>
  <c r="D2479" i="31" s="1"/>
  <c r="F2479" i="31" s="1"/>
  <c r="G64" i="26"/>
  <c r="D2480" i="31" s="1"/>
  <c r="F2480" i="31" s="1"/>
  <c r="G65" i="26"/>
  <c r="G62" i="26"/>
  <c r="D2478" i="31" s="1"/>
  <c r="F2478" i="31" s="1"/>
  <c r="G51" i="26"/>
  <c r="D2467" i="31" s="1"/>
  <c r="F2467" i="31" s="1"/>
  <c r="G52" i="26"/>
  <c r="D2468" i="31" s="1"/>
  <c r="F2468" i="31" s="1"/>
  <c r="G53" i="26"/>
  <c r="D2469" i="31" s="1"/>
  <c r="F2469" i="31" s="1"/>
  <c r="G54" i="26"/>
  <c r="D2470" i="31" s="1"/>
  <c r="F2470" i="31" s="1"/>
  <c r="G55" i="26"/>
  <c r="D2471" i="31" s="1"/>
  <c r="F2471" i="31" s="1"/>
  <c r="G56" i="26"/>
  <c r="D2472" i="31" s="1"/>
  <c r="F2472" i="31" s="1"/>
  <c r="G57" i="26"/>
  <c r="G58" i="26"/>
  <c r="D2474" i="31" s="1"/>
  <c r="F2474" i="31" s="1"/>
  <c r="G59" i="26"/>
  <c r="D2475" i="31" s="1"/>
  <c r="F2475" i="31" s="1"/>
  <c r="G60" i="26"/>
  <c r="D2476" i="31" s="1"/>
  <c r="F2476" i="31" s="1"/>
  <c r="G61" i="26"/>
  <c r="G50" i="26"/>
  <c r="D2466" i="31" s="1"/>
  <c r="F2466" i="31" s="1"/>
  <c r="I51" i="26"/>
  <c r="I52" i="26"/>
  <c r="I53" i="26"/>
  <c r="I54" i="26"/>
  <c r="I55" i="26"/>
  <c r="I63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10" i="26"/>
  <c r="D2427" i="31" s="1"/>
  <c r="F2427" i="31" s="1"/>
  <c r="I50" i="26" l="1"/>
  <c r="I68" i="26"/>
  <c r="I59" i="26"/>
  <c r="I46" i="26"/>
  <c r="D2463" i="31"/>
  <c r="F2463" i="31" s="1"/>
  <c r="I42" i="26"/>
  <c r="D2459" i="31"/>
  <c r="F2459" i="31" s="1"/>
  <c r="I38" i="26"/>
  <c r="D2455" i="31"/>
  <c r="F2455" i="31" s="1"/>
  <c r="I34" i="26"/>
  <c r="D2451" i="31"/>
  <c r="F2451" i="31" s="1"/>
  <c r="I30" i="26"/>
  <c r="D2447" i="31"/>
  <c r="F2447" i="31" s="1"/>
  <c r="I26" i="26"/>
  <c r="D2443" i="31"/>
  <c r="F2443" i="31" s="1"/>
  <c r="I24" i="26"/>
  <c r="D2441" i="31"/>
  <c r="F2441" i="31" s="1"/>
  <c r="I22" i="26"/>
  <c r="D2439" i="31"/>
  <c r="F2439" i="31" s="1"/>
  <c r="I20" i="26"/>
  <c r="D2437" i="31"/>
  <c r="F2437" i="31" s="1"/>
  <c r="I18" i="26"/>
  <c r="D2435" i="31"/>
  <c r="F2435" i="31" s="1"/>
  <c r="I16" i="26"/>
  <c r="D2433" i="31"/>
  <c r="F2433" i="31" s="1"/>
  <c r="I14" i="26"/>
  <c r="D2431" i="31"/>
  <c r="F2431" i="31" s="1"/>
  <c r="I12" i="26"/>
  <c r="D2429" i="31"/>
  <c r="F2429" i="31" s="1"/>
  <c r="I67" i="26"/>
  <c r="D2482" i="31"/>
  <c r="F2482" i="31" s="1"/>
  <c r="I69" i="26"/>
  <c r="D2484" i="31"/>
  <c r="F2484" i="31" s="1"/>
  <c r="I48" i="26"/>
  <c r="D2465" i="31"/>
  <c r="F2465" i="31" s="1"/>
  <c r="I44" i="26"/>
  <c r="D2461" i="31"/>
  <c r="F2461" i="31" s="1"/>
  <c r="I40" i="26"/>
  <c r="D2457" i="31"/>
  <c r="F2457" i="31" s="1"/>
  <c r="I36" i="26"/>
  <c r="D2453" i="31"/>
  <c r="F2453" i="31" s="1"/>
  <c r="I32" i="26"/>
  <c r="D2449" i="31"/>
  <c r="F2449" i="31" s="1"/>
  <c r="I28" i="26"/>
  <c r="D2445" i="31"/>
  <c r="F2445" i="31" s="1"/>
  <c r="I47" i="26"/>
  <c r="D2464" i="31"/>
  <c r="F2464" i="31" s="1"/>
  <c r="I45" i="26"/>
  <c r="D2462" i="31"/>
  <c r="F2462" i="31" s="1"/>
  <c r="I43" i="26"/>
  <c r="D2460" i="31"/>
  <c r="F2460" i="31" s="1"/>
  <c r="I41" i="26"/>
  <c r="D2458" i="31"/>
  <c r="F2458" i="31" s="1"/>
  <c r="I39" i="26"/>
  <c r="D2456" i="31"/>
  <c r="F2456" i="31" s="1"/>
  <c r="I37" i="26"/>
  <c r="D2454" i="31"/>
  <c r="F2454" i="31" s="1"/>
  <c r="I35" i="26"/>
  <c r="D2452" i="31"/>
  <c r="F2452" i="31" s="1"/>
  <c r="I33" i="26"/>
  <c r="D2450" i="31"/>
  <c r="F2450" i="31" s="1"/>
  <c r="I31" i="26"/>
  <c r="D2448" i="31"/>
  <c r="F2448" i="31" s="1"/>
  <c r="I29" i="26"/>
  <c r="D2446" i="31"/>
  <c r="F2446" i="31" s="1"/>
  <c r="I27" i="26"/>
  <c r="D2444" i="31"/>
  <c r="F2444" i="31" s="1"/>
  <c r="I25" i="26"/>
  <c r="D2442" i="31"/>
  <c r="F2442" i="31" s="1"/>
  <c r="I23" i="26"/>
  <c r="D2440" i="31"/>
  <c r="F2440" i="31" s="1"/>
  <c r="I21" i="26"/>
  <c r="D2438" i="31"/>
  <c r="F2438" i="31" s="1"/>
  <c r="I19" i="26"/>
  <c r="D2436" i="31"/>
  <c r="F2436" i="31" s="1"/>
  <c r="I17" i="26"/>
  <c r="D2434" i="31"/>
  <c r="F2434" i="31" s="1"/>
  <c r="I15" i="26"/>
  <c r="D2432" i="31"/>
  <c r="F2432" i="31" s="1"/>
  <c r="I13" i="26"/>
  <c r="D2430" i="31"/>
  <c r="F2430" i="31" s="1"/>
  <c r="I11" i="26"/>
  <c r="D2428" i="31"/>
  <c r="F2428" i="31" s="1"/>
  <c r="I61" i="26"/>
  <c r="D2477" i="31"/>
  <c r="F2477" i="31" s="1"/>
  <c r="I57" i="26"/>
  <c r="D2473" i="31"/>
  <c r="F2473" i="31" s="1"/>
  <c r="I65" i="26"/>
  <c r="D2481" i="31"/>
  <c r="F2481" i="31" s="1"/>
  <c r="I70" i="26"/>
  <c r="D2485" i="31"/>
  <c r="F2485" i="31" s="1"/>
  <c r="I60" i="26"/>
  <c r="I58" i="26"/>
  <c r="I56" i="26"/>
  <c r="I64" i="26"/>
  <c r="I62" i="26"/>
  <c r="I10" i="26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I36" i="25" l="1"/>
  <c r="D2411" i="31"/>
  <c r="F2411" i="31" s="1"/>
  <c r="I32" i="25"/>
  <c r="D2407" i="31"/>
  <c r="F2407" i="31" s="1"/>
  <c r="I28" i="25"/>
  <c r="D2403" i="31"/>
  <c r="F2403" i="31" s="1"/>
  <c r="I34" i="25"/>
  <c r="D2409" i="31"/>
  <c r="F2409" i="31" s="1"/>
  <c r="I30" i="25"/>
  <c r="D2405" i="31"/>
  <c r="F2405" i="31" s="1"/>
  <c r="I26" i="25"/>
  <c r="D2401" i="31"/>
  <c r="F2401" i="31" s="1"/>
  <c r="I37" i="25"/>
  <c r="D2412" i="31"/>
  <c r="F2412" i="31" s="1"/>
  <c r="I35" i="25"/>
  <c r="D2410" i="31"/>
  <c r="F2410" i="31" s="1"/>
  <c r="I33" i="25"/>
  <c r="D2408" i="31"/>
  <c r="F2408" i="31" s="1"/>
  <c r="I31" i="25"/>
  <c r="D2406" i="31"/>
  <c r="F2406" i="31" s="1"/>
  <c r="I29" i="25"/>
  <c r="D2404" i="31"/>
  <c r="F2404" i="31" s="1"/>
  <c r="I27" i="25"/>
  <c r="D2402" i="31"/>
  <c r="F2402" i="31" s="1"/>
  <c r="I25" i="25"/>
  <c r="D2400" i="31"/>
  <c r="F2400" i="31" s="1"/>
  <c r="I5" i="26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24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I11" i="25" l="1"/>
  <c r="D2387" i="31"/>
  <c r="F2387" i="31" s="1"/>
  <c r="I17" i="25"/>
  <c r="D2393" i="31"/>
  <c r="F2393" i="31" s="1"/>
  <c r="I21" i="25"/>
  <c r="D2397" i="31"/>
  <c r="F2397" i="31" s="1"/>
  <c r="I40" i="25"/>
  <c r="D2414" i="31"/>
  <c r="F2414" i="31" s="1"/>
  <c r="I46" i="25"/>
  <c r="D2420" i="31"/>
  <c r="F2420" i="31" s="1"/>
  <c r="I9" i="25"/>
  <c r="D2385" i="31"/>
  <c r="F2385" i="31" s="1"/>
  <c r="I13" i="25"/>
  <c r="D2389" i="31"/>
  <c r="F2389" i="31" s="1"/>
  <c r="I15" i="25"/>
  <c r="D2391" i="31"/>
  <c r="F2391" i="31" s="1"/>
  <c r="I19" i="25"/>
  <c r="D2395" i="31"/>
  <c r="F2395" i="31" s="1"/>
  <c r="I24" i="25"/>
  <c r="D2399" i="31"/>
  <c r="F2399" i="31" s="1"/>
  <c r="I42" i="25"/>
  <c r="D2416" i="31"/>
  <c r="F2416" i="31" s="1"/>
  <c r="I44" i="25"/>
  <c r="D2418" i="31"/>
  <c r="F2418" i="31" s="1"/>
  <c r="I48" i="25"/>
  <c r="D2422" i="31"/>
  <c r="F2422" i="31" s="1"/>
  <c r="I50" i="25"/>
  <c r="D2424" i="31"/>
  <c r="F2424" i="31" s="1"/>
  <c r="I52" i="25"/>
  <c r="D2426" i="31"/>
  <c r="F2426" i="31" s="1"/>
  <c r="I8" i="25"/>
  <c r="D2384" i="31"/>
  <c r="F2384" i="31" s="1"/>
  <c r="I10" i="25"/>
  <c r="D2386" i="31"/>
  <c r="F2386" i="31" s="1"/>
  <c r="I12" i="25"/>
  <c r="D2388" i="31"/>
  <c r="F2388" i="31" s="1"/>
  <c r="I14" i="25"/>
  <c r="D2390" i="31"/>
  <c r="F2390" i="31" s="1"/>
  <c r="I16" i="25"/>
  <c r="D2392" i="31"/>
  <c r="F2392" i="31" s="1"/>
  <c r="I18" i="25"/>
  <c r="D2394" i="31"/>
  <c r="F2394" i="31" s="1"/>
  <c r="I20" i="25"/>
  <c r="D2396" i="31"/>
  <c r="F2396" i="31" s="1"/>
  <c r="I22" i="25"/>
  <c r="D2398" i="31"/>
  <c r="F2398" i="31" s="1"/>
  <c r="I39" i="25"/>
  <c r="D2413" i="31"/>
  <c r="F2413" i="31" s="1"/>
  <c r="I41" i="25"/>
  <c r="D2415" i="31"/>
  <c r="F2415" i="31" s="1"/>
  <c r="I43" i="25"/>
  <c r="D2417" i="31"/>
  <c r="F2417" i="31" s="1"/>
  <c r="I45" i="25"/>
  <c r="D2419" i="31"/>
  <c r="F2419" i="31" s="1"/>
  <c r="I47" i="25"/>
  <c r="D2421" i="31"/>
  <c r="F2421" i="31" s="1"/>
  <c r="I49" i="25"/>
  <c r="D2423" i="31"/>
  <c r="F2423" i="31" s="1"/>
  <c r="I51" i="25"/>
  <c r="D2425" i="31"/>
  <c r="F2425" i="31" s="1"/>
  <c r="G91" i="24"/>
  <c r="D2380" i="31" s="1"/>
  <c r="F2380" i="31" s="1"/>
  <c r="G92" i="24"/>
  <c r="D2381" i="31" s="1"/>
  <c r="F2381" i="31" s="1"/>
  <c r="G93" i="24"/>
  <c r="D2382" i="31" s="1"/>
  <c r="F2382" i="31" s="1"/>
  <c r="G94" i="24"/>
  <c r="D2383" i="31" s="1"/>
  <c r="F2383" i="31" s="1"/>
  <c r="G90" i="24"/>
  <c r="D2365" i="31"/>
  <c r="F2365" i="31" s="1"/>
  <c r="D2367" i="31"/>
  <c r="F2367" i="31" s="1"/>
  <c r="D2369" i="31"/>
  <c r="F2369" i="31" s="1"/>
  <c r="D2371" i="31"/>
  <c r="F2371" i="31" s="1"/>
  <c r="D2372" i="31"/>
  <c r="F2372" i="31" s="1"/>
  <c r="D2373" i="31"/>
  <c r="F2373" i="31" s="1"/>
  <c r="D2375" i="31"/>
  <c r="F2375" i="31" s="1"/>
  <c r="D2377" i="31"/>
  <c r="F2377" i="31" s="1"/>
  <c r="G49" i="24"/>
  <c r="D2333" i="31" s="1"/>
  <c r="F2333" i="31" s="1"/>
  <c r="G50" i="24"/>
  <c r="G51" i="24"/>
  <c r="G52" i="24"/>
  <c r="D2336" i="31" s="1"/>
  <c r="F2336" i="31" s="1"/>
  <c r="G53" i="24"/>
  <c r="D2337" i="31" s="1"/>
  <c r="F2337" i="31" s="1"/>
  <c r="G54" i="24"/>
  <c r="G55" i="24"/>
  <c r="G56" i="24"/>
  <c r="D2340" i="31" s="1"/>
  <c r="F2340" i="31" s="1"/>
  <c r="G57" i="24"/>
  <c r="D2341" i="31" s="1"/>
  <c r="F2341" i="31" s="1"/>
  <c r="G58" i="24"/>
  <c r="G59" i="24"/>
  <c r="G60" i="24"/>
  <c r="D2344" i="31" s="1"/>
  <c r="F2344" i="31" s="1"/>
  <c r="G61" i="24"/>
  <c r="G62" i="24"/>
  <c r="G63" i="24"/>
  <c r="G64" i="24"/>
  <c r="D2348" i="31" s="1"/>
  <c r="F2348" i="31" s="1"/>
  <c r="G65" i="24"/>
  <c r="G66" i="24"/>
  <c r="G67" i="24"/>
  <c r="G68" i="24"/>
  <c r="D2352" i="31" s="1"/>
  <c r="F2352" i="31" s="1"/>
  <c r="G69" i="24"/>
  <c r="G70" i="24"/>
  <c r="G71" i="24"/>
  <c r="G72" i="24"/>
  <c r="D2356" i="31" s="1"/>
  <c r="F2356" i="31" s="1"/>
  <c r="G73" i="24"/>
  <c r="G74" i="24"/>
  <c r="G75" i="24"/>
  <c r="G76" i="24"/>
  <c r="D2360" i="31" s="1"/>
  <c r="F2360" i="31" s="1"/>
  <c r="G77" i="24"/>
  <c r="G78" i="24"/>
  <c r="D2362" i="31" s="1"/>
  <c r="F2362" i="31" s="1"/>
  <c r="G79" i="24"/>
  <c r="D2363" i="31" s="1"/>
  <c r="F2363" i="31" s="1"/>
  <c r="G48" i="24"/>
  <c r="G16" i="24"/>
  <c r="D2307" i="31" s="1"/>
  <c r="F2307" i="31" s="1"/>
  <c r="G19" i="24"/>
  <c r="G22" i="24"/>
  <c r="D2311" i="31" s="1"/>
  <c r="F2311" i="31" s="1"/>
  <c r="G25" i="24"/>
  <c r="D2313" i="31" s="1"/>
  <c r="F2313" i="31" s="1"/>
  <c r="G26" i="24"/>
  <c r="D2314" i="31" s="1"/>
  <c r="F2314" i="31" s="1"/>
  <c r="G27" i="24"/>
  <c r="G28" i="24"/>
  <c r="D2316" i="31" s="1"/>
  <c r="F2316" i="31" s="1"/>
  <c r="G29" i="24"/>
  <c r="D2317" i="31" s="1"/>
  <c r="F2317" i="31" s="1"/>
  <c r="G30" i="24"/>
  <c r="D2318" i="31" s="1"/>
  <c r="F2318" i="31" s="1"/>
  <c r="G31" i="24"/>
  <c r="G34" i="24"/>
  <c r="D2321" i="31" s="1"/>
  <c r="F2321" i="31" s="1"/>
  <c r="G37" i="24"/>
  <c r="G40" i="24"/>
  <c r="D2325" i="31" s="1"/>
  <c r="F2325" i="31" s="1"/>
  <c r="G41" i="24"/>
  <c r="G42" i="24"/>
  <c r="D2327" i="31" s="1"/>
  <c r="F2327" i="31" s="1"/>
  <c r="G43" i="24"/>
  <c r="G44" i="24"/>
  <c r="D2329" i="31" s="1"/>
  <c r="F2329" i="31" s="1"/>
  <c r="G45" i="24"/>
  <c r="G46" i="24"/>
  <c r="D2331" i="31" s="1"/>
  <c r="F2331" i="31" s="1"/>
  <c r="G39" i="24"/>
  <c r="G36" i="24"/>
  <c r="D2322" i="31" s="1"/>
  <c r="F2322" i="31" s="1"/>
  <c r="G33" i="24"/>
  <c r="D2320" i="31" s="1"/>
  <c r="F2320" i="31" s="1"/>
  <c r="G24" i="24"/>
  <c r="D2312" i="31" s="1"/>
  <c r="F2312" i="31" s="1"/>
  <c r="G21" i="24"/>
  <c r="G18" i="24"/>
  <c r="D2308" i="31" s="1"/>
  <c r="F2308" i="31" s="1"/>
  <c r="G15" i="24"/>
  <c r="D2306" i="31" s="1"/>
  <c r="F2306" i="31" s="1"/>
  <c r="G13" i="24"/>
  <c r="D2305" i="31" s="1"/>
  <c r="F2305" i="31" s="1"/>
  <c r="G12" i="24"/>
  <c r="I82" i="24"/>
  <c r="I84" i="24"/>
  <c r="I85" i="24"/>
  <c r="I87" i="24"/>
  <c r="I16" i="24"/>
  <c r="I30" i="24"/>
  <c r="I88" i="24"/>
  <c r="I52" i="24"/>
  <c r="I68" i="24"/>
  <c r="F42" i="23"/>
  <c r="F39" i="23"/>
  <c r="I94" i="24"/>
  <c r="I92" i="24"/>
  <c r="I53" i="24"/>
  <c r="F114" i="23"/>
  <c r="F101" i="23"/>
  <c r="F102" i="23"/>
  <c r="F103" i="23"/>
  <c r="F104" i="23"/>
  <c r="F105" i="23"/>
  <c r="F71" i="23"/>
  <c r="F72" i="23"/>
  <c r="F73" i="23"/>
  <c r="F74" i="23"/>
  <c r="F75" i="23"/>
  <c r="F76" i="23"/>
  <c r="F77" i="23"/>
  <c r="F78" i="23"/>
  <c r="F79" i="23"/>
  <c r="F80" i="23"/>
  <c r="F64" i="23"/>
  <c r="F60" i="23"/>
  <c r="D2254" i="31" s="1"/>
  <c r="F61" i="23"/>
  <c r="F46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115" i="23"/>
  <c r="F113" i="23"/>
  <c r="F111" i="23"/>
  <c r="F110" i="23"/>
  <c r="F109" i="23"/>
  <c r="F108" i="23"/>
  <c r="F107" i="23"/>
  <c r="F106" i="23"/>
  <c r="F100" i="23"/>
  <c r="F98" i="23"/>
  <c r="F97" i="23"/>
  <c r="F95" i="23"/>
  <c r="F94" i="23"/>
  <c r="F93" i="23"/>
  <c r="F92" i="23"/>
  <c r="F91" i="23"/>
  <c r="F90" i="23"/>
  <c r="F88" i="23"/>
  <c r="F87" i="23"/>
  <c r="F85" i="23"/>
  <c r="F84" i="23"/>
  <c r="F83" i="23"/>
  <c r="F82" i="23"/>
  <c r="F81" i="23"/>
  <c r="F70" i="23"/>
  <c r="F69" i="23"/>
  <c r="F68" i="23"/>
  <c r="F66" i="23"/>
  <c r="F65" i="23"/>
  <c r="F63" i="23"/>
  <c r="F62" i="23"/>
  <c r="F59" i="23"/>
  <c r="F57" i="23"/>
  <c r="F56" i="23"/>
  <c r="F55" i="23"/>
  <c r="F54" i="23"/>
  <c r="F53" i="23"/>
  <c r="F52" i="23"/>
  <c r="F51" i="23"/>
  <c r="F50" i="23"/>
  <c r="F48" i="23"/>
  <c r="F47" i="23"/>
  <c r="F45" i="23"/>
  <c r="F37" i="23"/>
  <c r="F36" i="23"/>
  <c r="F35" i="23"/>
  <c r="F34" i="23"/>
  <c r="F33" i="23"/>
  <c r="F32" i="23"/>
  <c r="F31" i="23"/>
  <c r="F30" i="23"/>
  <c r="F29" i="23"/>
  <c r="F10" i="23"/>
  <c r="F9" i="23"/>
  <c r="F8" i="23"/>
  <c r="E28" i="22"/>
  <c r="E31" i="22"/>
  <c r="D2150" i="31" s="1"/>
  <c r="F2150" i="31" s="1"/>
  <c r="E33" i="22"/>
  <c r="D2152" i="31" s="1"/>
  <c r="F2152" i="31" s="1"/>
  <c r="E34" i="22"/>
  <c r="D2153" i="31" s="1"/>
  <c r="F2153" i="31" s="1"/>
  <c r="E37" i="22"/>
  <c r="D2155" i="31" s="1"/>
  <c r="F2155" i="31" s="1"/>
  <c r="E38" i="22"/>
  <c r="D2156" i="31" s="1"/>
  <c r="F2156" i="31" s="1"/>
  <c r="E39" i="22"/>
  <c r="D2157" i="31" s="1"/>
  <c r="F2157" i="31" s="1"/>
  <c r="E40" i="22"/>
  <c r="D2158" i="31" s="1"/>
  <c r="F2158" i="31" s="1"/>
  <c r="E41" i="22"/>
  <c r="D2159" i="31" s="1"/>
  <c r="F2159" i="31" s="1"/>
  <c r="E42" i="22"/>
  <c r="D2160" i="31" s="1"/>
  <c r="F2160" i="31" s="1"/>
  <c r="E43" i="22"/>
  <c r="D2161" i="31" s="1"/>
  <c r="F2161" i="31" s="1"/>
  <c r="E44" i="22"/>
  <c r="D2162" i="31" s="1"/>
  <c r="F2162" i="31" s="1"/>
  <c r="E45" i="22"/>
  <c r="D2163" i="31" s="1"/>
  <c r="F2163" i="31" s="1"/>
  <c r="E46" i="22"/>
  <c r="D2164" i="31" s="1"/>
  <c r="F2164" i="31" s="1"/>
  <c r="E47" i="22"/>
  <c r="D2165" i="31" s="1"/>
  <c r="F2165" i="31" s="1"/>
  <c r="E49" i="22"/>
  <c r="D2167" i="31" s="1"/>
  <c r="F2167" i="31" s="1"/>
  <c r="E50" i="22"/>
  <c r="D2168" i="31" s="1"/>
  <c r="F2168" i="31" s="1"/>
  <c r="E51" i="22"/>
  <c r="D2169" i="31" s="1"/>
  <c r="F2169" i="31" s="1"/>
  <c r="E52" i="22"/>
  <c r="D2170" i="31" s="1"/>
  <c r="F2170" i="31" s="1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70" i="22"/>
  <c r="E73" i="22"/>
  <c r="E74" i="22"/>
  <c r="E75" i="22"/>
  <c r="E76" i="22"/>
  <c r="E77" i="22"/>
  <c r="E80" i="22"/>
  <c r="E82" i="22"/>
  <c r="E83" i="22"/>
  <c r="E84" i="22"/>
  <c r="E85" i="22"/>
  <c r="E86" i="22"/>
  <c r="E87" i="22"/>
  <c r="E90" i="22"/>
  <c r="E93" i="22"/>
  <c r="D2206" i="31" s="1"/>
  <c r="F2206" i="31" s="1"/>
  <c r="E92" i="22"/>
  <c r="E89" i="22"/>
  <c r="E79" i="22"/>
  <c r="E72" i="22"/>
  <c r="E69" i="22"/>
  <c r="D2185" i="31" s="1"/>
  <c r="F2185" i="31" s="1"/>
  <c r="E54" i="22"/>
  <c r="E36" i="22"/>
  <c r="E30" i="22"/>
  <c r="E27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8" i="22"/>
  <c r="I91" i="24" l="1"/>
  <c r="I93" i="24"/>
  <c r="I76" i="24"/>
  <c r="I60" i="24"/>
  <c r="I18" i="24"/>
  <c r="I40" i="24"/>
  <c r="I26" i="24"/>
  <c r="I44" i="24"/>
  <c r="I36" i="24"/>
  <c r="I25" i="24"/>
  <c r="I49" i="24"/>
  <c r="I57" i="24"/>
  <c r="I24" i="24"/>
  <c r="I79" i="24"/>
  <c r="I46" i="24"/>
  <c r="I42" i="24"/>
  <c r="I34" i="24"/>
  <c r="I28" i="24"/>
  <c r="I22" i="24"/>
  <c r="I13" i="24"/>
  <c r="I5" i="25"/>
  <c r="I33" i="24"/>
  <c r="I78" i="24"/>
  <c r="I72" i="24"/>
  <c r="I64" i="24"/>
  <c r="I56" i="24"/>
  <c r="G40" i="22"/>
  <c r="G39" i="22"/>
  <c r="G38" i="22"/>
  <c r="G37" i="22"/>
  <c r="G34" i="22"/>
  <c r="G33" i="22"/>
  <c r="G31" i="22"/>
  <c r="G8" i="22"/>
  <c r="D2129" i="31"/>
  <c r="F2129" i="31" s="1"/>
  <c r="G24" i="22"/>
  <c r="D2145" i="31"/>
  <c r="F2145" i="31" s="1"/>
  <c r="G20" i="22"/>
  <c r="D2141" i="31"/>
  <c r="F2141" i="31" s="1"/>
  <c r="G16" i="22"/>
  <c r="D2137" i="31"/>
  <c r="F2137" i="31" s="1"/>
  <c r="G12" i="22"/>
  <c r="D2133" i="31"/>
  <c r="F2133" i="31" s="1"/>
  <c r="G27" i="22"/>
  <c r="D2147" i="31"/>
  <c r="F2147" i="31" s="1"/>
  <c r="D2166" i="31"/>
  <c r="F2166" i="31" s="1"/>
  <c r="G85" i="22"/>
  <c r="D2200" i="31"/>
  <c r="F2200" i="31" s="1"/>
  <c r="G83" i="22"/>
  <c r="D2198" i="31"/>
  <c r="F2198" i="31" s="1"/>
  <c r="G77" i="22"/>
  <c r="D2192" i="31"/>
  <c r="F2192" i="31" s="1"/>
  <c r="G73" i="22"/>
  <c r="D2188" i="31"/>
  <c r="F2188" i="31" s="1"/>
  <c r="G67" i="22"/>
  <c r="D2184" i="31"/>
  <c r="F2184" i="31" s="1"/>
  <c r="G63" i="22"/>
  <c r="D2180" i="31"/>
  <c r="F2180" i="31" s="1"/>
  <c r="G61" i="22"/>
  <c r="D2178" i="31"/>
  <c r="F2178" i="31" s="1"/>
  <c r="G59" i="22"/>
  <c r="D2176" i="31"/>
  <c r="F2176" i="31" s="1"/>
  <c r="G57" i="22"/>
  <c r="D2174" i="31"/>
  <c r="F2174" i="31" s="1"/>
  <c r="G55" i="22"/>
  <c r="D2172" i="31"/>
  <c r="F2172" i="31" s="1"/>
  <c r="G25" i="22"/>
  <c r="D2146" i="31"/>
  <c r="F2146" i="31" s="1"/>
  <c r="G23" i="22"/>
  <c r="D2144" i="31"/>
  <c r="F2144" i="31" s="1"/>
  <c r="G21" i="22"/>
  <c r="D2142" i="31"/>
  <c r="F2142" i="31" s="1"/>
  <c r="G19" i="22"/>
  <c r="D2140" i="31"/>
  <c r="F2140" i="31" s="1"/>
  <c r="G17" i="22"/>
  <c r="D2138" i="31"/>
  <c r="F2138" i="31" s="1"/>
  <c r="G15" i="22"/>
  <c r="D2136" i="31"/>
  <c r="F2136" i="31" s="1"/>
  <c r="G13" i="22"/>
  <c r="D2134" i="31"/>
  <c r="F2134" i="31" s="1"/>
  <c r="G11" i="22"/>
  <c r="D2132" i="31"/>
  <c r="F2132" i="31" s="1"/>
  <c r="G9" i="22"/>
  <c r="D2130" i="31"/>
  <c r="F2130" i="31" s="1"/>
  <c r="G30" i="22"/>
  <c r="D2149" i="31"/>
  <c r="F2149" i="31" s="1"/>
  <c r="G36" i="22"/>
  <c r="D2154" i="31"/>
  <c r="F2154" i="31" s="1"/>
  <c r="G54" i="22"/>
  <c r="D2171" i="31"/>
  <c r="F2171" i="31" s="1"/>
  <c r="G69" i="22"/>
  <c r="G79" i="22"/>
  <c r="D2193" i="31"/>
  <c r="F2193" i="31" s="1"/>
  <c r="G89" i="22"/>
  <c r="D2203" i="31"/>
  <c r="F2203" i="31" s="1"/>
  <c r="G93" i="22"/>
  <c r="G90" i="22"/>
  <c r="D2204" i="31"/>
  <c r="F2204" i="31" s="1"/>
  <c r="G86" i="22"/>
  <c r="D2201" i="31"/>
  <c r="F2201" i="31" s="1"/>
  <c r="G84" i="22"/>
  <c r="D2199" i="31"/>
  <c r="F2199" i="31" s="1"/>
  <c r="G82" i="22"/>
  <c r="D2197" i="31"/>
  <c r="F2197" i="31" s="1"/>
  <c r="G80" i="22"/>
  <c r="D2194" i="31"/>
  <c r="F2194" i="31" s="1"/>
  <c r="G76" i="22"/>
  <c r="D2191" i="31"/>
  <c r="F2191" i="31" s="1"/>
  <c r="G74" i="22"/>
  <c r="D2189" i="31"/>
  <c r="F2189" i="31" s="1"/>
  <c r="G70" i="22"/>
  <c r="D2186" i="31"/>
  <c r="F2186" i="31" s="1"/>
  <c r="G66" i="22"/>
  <c r="D2183" i="31"/>
  <c r="F2183" i="31" s="1"/>
  <c r="G64" i="22"/>
  <c r="D2181" i="31"/>
  <c r="F2181" i="31" s="1"/>
  <c r="G62" i="22"/>
  <c r="D2179" i="31"/>
  <c r="F2179" i="31" s="1"/>
  <c r="G60" i="22"/>
  <c r="D2177" i="31"/>
  <c r="F2177" i="31" s="1"/>
  <c r="G58" i="22"/>
  <c r="D2175" i="31"/>
  <c r="F2175" i="31" s="1"/>
  <c r="G56" i="22"/>
  <c r="D2173" i="31"/>
  <c r="F2173" i="31" s="1"/>
  <c r="G52" i="22"/>
  <c r="G51" i="22"/>
  <c r="G50" i="22"/>
  <c r="G49" i="22"/>
  <c r="G47" i="22"/>
  <c r="G46" i="22"/>
  <c r="G45" i="22"/>
  <c r="G44" i="22"/>
  <c r="G43" i="22"/>
  <c r="G42" i="22"/>
  <c r="G41" i="22"/>
  <c r="G28" i="22"/>
  <c r="D2148" i="31"/>
  <c r="F2148" i="31" s="1"/>
  <c r="H9" i="23"/>
  <c r="E2208" i="31" s="1"/>
  <c r="D2208" i="31"/>
  <c r="H29" i="23"/>
  <c r="E2228" i="31" s="1"/>
  <c r="D2228" i="31"/>
  <c r="H31" i="23"/>
  <c r="E2230" i="31" s="1"/>
  <c r="D2230" i="31"/>
  <c r="H33" i="23"/>
  <c r="E2232" i="31" s="1"/>
  <c r="D2232" i="31"/>
  <c r="H35" i="23"/>
  <c r="E2234" i="31" s="1"/>
  <c r="D2234" i="31"/>
  <c r="H37" i="23"/>
  <c r="E2236" i="31" s="1"/>
  <c r="D2236" i="31"/>
  <c r="H47" i="23"/>
  <c r="E2243" i="31" s="1"/>
  <c r="D2243" i="31"/>
  <c r="H50" i="23"/>
  <c r="E2245" i="31" s="1"/>
  <c r="D2245" i="31"/>
  <c r="H52" i="23"/>
  <c r="E2247" i="31" s="1"/>
  <c r="D2247" i="31"/>
  <c r="H54" i="23"/>
  <c r="E2249" i="31" s="1"/>
  <c r="D2249" i="31"/>
  <c r="H56" i="23"/>
  <c r="E2251" i="31" s="1"/>
  <c r="D2251" i="31"/>
  <c r="H59" i="23"/>
  <c r="E2253" i="31" s="1"/>
  <c r="D2253" i="31"/>
  <c r="H63" i="23"/>
  <c r="E2257" i="31" s="1"/>
  <c r="D2257" i="31"/>
  <c r="H66" i="23"/>
  <c r="E2260" i="31" s="1"/>
  <c r="D2260" i="31"/>
  <c r="H69" i="23"/>
  <c r="E2262" i="31" s="1"/>
  <c r="D2262" i="31"/>
  <c r="H81" i="23"/>
  <c r="E2274" i="31" s="1"/>
  <c r="D2274" i="31"/>
  <c r="H83" i="23"/>
  <c r="E2276" i="31" s="1"/>
  <c r="D2276" i="31"/>
  <c r="H85" i="23"/>
  <c r="E2278" i="31" s="1"/>
  <c r="D2278" i="31"/>
  <c r="H88" i="23"/>
  <c r="E2280" i="31" s="1"/>
  <c r="D2280" i="31"/>
  <c r="H91" i="23"/>
  <c r="E2282" i="31" s="1"/>
  <c r="D2282" i="31"/>
  <c r="H93" i="23"/>
  <c r="E2284" i="31" s="1"/>
  <c r="D2284" i="31"/>
  <c r="H95" i="23"/>
  <c r="E2286" i="31" s="1"/>
  <c r="D2286" i="31"/>
  <c r="H98" i="23"/>
  <c r="E2288" i="31" s="1"/>
  <c r="D2288" i="31"/>
  <c r="H106" i="23"/>
  <c r="E2295" i="31" s="1"/>
  <c r="D2295" i="31"/>
  <c r="H108" i="23"/>
  <c r="E2297" i="31" s="1"/>
  <c r="D2297" i="31"/>
  <c r="H110" i="23"/>
  <c r="E2299" i="31" s="1"/>
  <c r="D2299" i="31"/>
  <c r="H113" i="23"/>
  <c r="E2301" i="31" s="1"/>
  <c r="D2301" i="31"/>
  <c r="H28" i="23"/>
  <c r="E2227" i="31" s="1"/>
  <c r="D2227" i="31"/>
  <c r="H26" i="23"/>
  <c r="E2225" i="31" s="1"/>
  <c r="D2225" i="31"/>
  <c r="H24" i="23"/>
  <c r="E2223" i="31" s="1"/>
  <c r="D2223" i="31"/>
  <c r="H22" i="23"/>
  <c r="E2221" i="31" s="1"/>
  <c r="D2221" i="31"/>
  <c r="H20" i="23"/>
  <c r="E2219" i="31" s="1"/>
  <c r="D2219" i="31"/>
  <c r="H18" i="23"/>
  <c r="E2217" i="31" s="1"/>
  <c r="D2217" i="31"/>
  <c r="H16" i="23"/>
  <c r="E2215" i="31" s="1"/>
  <c r="D2215" i="31"/>
  <c r="H14" i="23"/>
  <c r="E2213" i="31" s="1"/>
  <c r="D2213" i="31"/>
  <c r="H12" i="23"/>
  <c r="E2211" i="31" s="1"/>
  <c r="D2211" i="31"/>
  <c r="H46" i="23"/>
  <c r="E2242" i="31" s="1"/>
  <c r="D2242" i="31"/>
  <c r="H80" i="23"/>
  <c r="E2273" i="31" s="1"/>
  <c r="D2273" i="31"/>
  <c r="H78" i="23"/>
  <c r="E2271" i="31" s="1"/>
  <c r="D2271" i="31"/>
  <c r="H76" i="23"/>
  <c r="E2269" i="31" s="1"/>
  <c r="D2269" i="31"/>
  <c r="H74" i="23"/>
  <c r="E2267" i="31" s="1"/>
  <c r="D2267" i="31"/>
  <c r="H72" i="23"/>
  <c r="E2265" i="31" s="1"/>
  <c r="D2265" i="31"/>
  <c r="H105" i="23"/>
  <c r="E2294" i="31" s="1"/>
  <c r="D2294" i="31"/>
  <c r="H103" i="23"/>
  <c r="E2292" i="31" s="1"/>
  <c r="D2292" i="31"/>
  <c r="H101" i="23"/>
  <c r="E2290" i="31" s="1"/>
  <c r="D2290" i="31"/>
  <c r="H60" i="23"/>
  <c r="E2254" i="31" s="1"/>
  <c r="F2254" i="31" s="1"/>
  <c r="H39" i="23"/>
  <c r="E2237" i="31" s="1"/>
  <c r="D2237" i="31"/>
  <c r="H42" i="23"/>
  <c r="E2239" i="31" s="1"/>
  <c r="D2239" i="31"/>
  <c r="I12" i="24"/>
  <c r="D2304" i="31"/>
  <c r="F2304" i="31" s="1"/>
  <c r="I21" i="24"/>
  <c r="D2310" i="31"/>
  <c r="F2310" i="31" s="1"/>
  <c r="I39" i="24"/>
  <c r="D2324" i="31"/>
  <c r="F2324" i="31" s="1"/>
  <c r="I45" i="24"/>
  <c r="D2330" i="31"/>
  <c r="F2330" i="31" s="1"/>
  <c r="I43" i="24"/>
  <c r="D2328" i="31"/>
  <c r="F2328" i="31" s="1"/>
  <c r="I41" i="24"/>
  <c r="D2326" i="31"/>
  <c r="F2326" i="31" s="1"/>
  <c r="I37" i="24"/>
  <c r="D2323" i="31"/>
  <c r="F2323" i="31" s="1"/>
  <c r="I31" i="24"/>
  <c r="D2319" i="31"/>
  <c r="F2319" i="31" s="1"/>
  <c r="I27" i="24"/>
  <c r="D2315" i="31"/>
  <c r="F2315" i="31" s="1"/>
  <c r="I19" i="24"/>
  <c r="D2309" i="31"/>
  <c r="F2309" i="31" s="1"/>
  <c r="I48" i="24"/>
  <c r="D2332" i="31"/>
  <c r="F2332" i="31" s="1"/>
  <c r="I74" i="24"/>
  <c r="D2358" i="31"/>
  <c r="F2358" i="31" s="1"/>
  <c r="I70" i="24"/>
  <c r="D2354" i="31"/>
  <c r="F2354" i="31" s="1"/>
  <c r="I66" i="24"/>
  <c r="D2350" i="31"/>
  <c r="F2350" i="31" s="1"/>
  <c r="I62" i="24"/>
  <c r="D2346" i="31"/>
  <c r="F2346" i="31" s="1"/>
  <c r="I58" i="24"/>
  <c r="D2342" i="31"/>
  <c r="F2342" i="31" s="1"/>
  <c r="I54" i="24"/>
  <c r="D2338" i="31"/>
  <c r="F2338" i="31" s="1"/>
  <c r="I50" i="24"/>
  <c r="D2334" i="31"/>
  <c r="F2334" i="31" s="1"/>
  <c r="D2378" i="31"/>
  <c r="F2378" i="31" s="1"/>
  <c r="D2376" i="31"/>
  <c r="F2376" i="31" s="1"/>
  <c r="D2374" i="31"/>
  <c r="F2374" i="31" s="1"/>
  <c r="I86" i="24"/>
  <c r="D2370" i="31"/>
  <c r="F2370" i="31" s="1"/>
  <c r="D2368" i="31"/>
  <c r="F2368" i="31" s="1"/>
  <c r="I83" i="24"/>
  <c r="D2366" i="31"/>
  <c r="F2366" i="31" s="1"/>
  <c r="I90" i="24"/>
  <c r="D2379" i="31"/>
  <c r="F2379" i="31" s="1"/>
  <c r="G22" i="22"/>
  <c r="D2143" i="31"/>
  <c r="F2143" i="31" s="1"/>
  <c r="G18" i="22"/>
  <c r="D2139" i="31"/>
  <c r="F2139" i="31" s="1"/>
  <c r="G14" i="22"/>
  <c r="D2135" i="31"/>
  <c r="F2135" i="31" s="1"/>
  <c r="G10" i="22"/>
  <c r="D2131" i="31"/>
  <c r="F2131" i="31" s="1"/>
  <c r="D2151" i="31"/>
  <c r="F2151" i="31" s="1"/>
  <c r="G72" i="22"/>
  <c r="D2187" i="31"/>
  <c r="F2187" i="31" s="1"/>
  <c r="D2195" i="31"/>
  <c r="F2195" i="31" s="1"/>
  <c r="G92" i="22"/>
  <c r="D2205" i="31"/>
  <c r="F2205" i="31" s="1"/>
  <c r="G87" i="22"/>
  <c r="D2202" i="31"/>
  <c r="F2202" i="31" s="1"/>
  <c r="D2196" i="31"/>
  <c r="F2196" i="31" s="1"/>
  <c r="G75" i="22"/>
  <c r="D2190" i="31"/>
  <c r="F2190" i="31" s="1"/>
  <c r="G65" i="22"/>
  <c r="D2182" i="31"/>
  <c r="F2182" i="31" s="1"/>
  <c r="H8" i="23"/>
  <c r="E2207" i="31" s="1"/>
  <c r="D2207" i="31"/>
  <c r="H10" i="23"/>
  <c r="E2209" i="31" s="1"/>
  <c r="D2209" i="31"/>
  <c r="H30" i="23"/>
  <c r="E2229" i="31" s="1"/>
  <c r="D2229" i="31"/>
  <c r="H32" i="23"/>
  <c r="E2231" i="31" s="1"/>
  <c r="D2231" i="31"/>
  <c r="H34" i="23"/>
  <c r="E2233" i="31" s="1"/>
  <c r="D2233" i="31"/>
  <c r="H36" i="23"/>
  <c r="E2235" i="31" s="1"/>
  <c r="D2235" i="31"/>
  <c r="H45" i="23"/>
  <c r="E2241" i="31" s="1"/>
  <c r="D2241" i="31"/>
  <c r="H48" i="23"/>
  <c r="E2244" i="31" s="1"/>
  <c r="D2244" i="31"/>
  <c r="H51" i="23"/>
  <c r="E2246" i="31" s="1"/>
  <c r="D2246" i="31"/>
  <c r="H53" i="23"/>
  <c r="E2248" i="31" s="1"/>
  <c r="D2248" i="31"/>
  <c r="H55" i="23"/>
  <c r="E2250" i="31" s="1"/>
  <c r="D2250" i="31"/>
  <c r="H57" i="23"/>
  <c r="E2252" i="31" s="1"/>
  <c r="D2252" i="31"/>
  <c r="H62" i="23"/>
  <c r="E2256" i="31" s="1"/>
  <c r="D2256" i="31"/>
  <c r="H65" i="23"/>
  <c r="E2259" i="31" s="1"/>
  <c r="D2259" i="31"/>
  <c r="H68" i="23"/>
  <c r="E2261" i="31" s="1"/>
  <c r="D2261" i="31"/>
  <c r="H70" i="23"/>
  <c r="E2263" i="31" s="1"/>
  <c r="D2263" i="31"/>
  <c r="H82" i="23"/>
  <c r="E2275" i="31" s="1"/>
  <c r="D2275" i="31"/>
  <c r="H84" i="23"/>
  <c r="E2277" i="31" s="1"/>
  <c r="D2277" i="31"/>
  <c r="H87" i="23"/>
  <c r="E2279" i="31" s="1"/>
  <c r="D2279" i="31"/>
  <c r="H90" i="23"/>
  <c r="E2281" i="31" s="1"/>
  <c r="D2281" i="31"/>
  <c r="H92" i="23"/>
  <c r="E2283" i="31" s="1"/>
  <c r="D2283" i="31"/>
  <c r="H94" i="23"/>
  <c r="E2285" i="31" s="1"/>
  <c r="D2285" i="31"/>
  <c r="H97" i="23"/>
  <c r="E2287" i="31" s="1"/>
  <c r="D2287" i="31"/>
  <c r="H100" i="23"/>
  <c r="E2289" i="31" s="1"/>
  <c r="D2289" i="31"/>
  <c r="H107" i="23"/>
  <c r="E2296" i="31" s="1"/>
  <c r="D2296" i="31"/>
  <c r="H109" i="23"/>
  <c r="E2298" i="31" s="1"/>
  <c r="D2298" i="31"/>
  <c r="H111" i="23"/>
  <c r="E2300" i="31" s="1"/>
  <c r="D2300" i="31"/>
  <c r="H115" i="23"/>
  <c r="E2303" i="31" s="1"/>
  <c r="D2303" i="31"/>
  <c r="H27" i="23"/>
  <c r="E2226" i="31" s="1"/>
  <c r="D2226" i="31"/>
  <c r="H25" i="23"/>
  <c r="E2224" i="31" s="1"/>
  <c r="D2224" i="31"/>
  <c r="H23" i="23"/>
  <c r="E2222" i="31" s="1"/>
  <c r="D2222" i="31"/>
  <c r="H21" i="23"/>
  <c r="E2220" i="31" s="1"/>
  <c r="D2220" i="31"/>
  <c r="H19" i="23"/>
  <c r="E2218" i="31" s="1"/>
  <c r="D2218" i="31"/>
  <c r="H17" i="23"/>
  <c r="E2216" i="31" s="1"/>
  <c r="D2216" i="31"/>
  <c r="H15" i="23"/>
  <c r="E2214" i="31" s="1"/>
  <c r="D2214" i="31"/>
  <c r="H13" i="23"/>
  <c r="E2212" i="31" s="1"/>
  <c r="D2212" i="31"/>
  <c r="H11" i="23"/>
  <c r="E2210" i="31" s="1"/>
  <c r="D2210" i="31"/>
  <c r="H61" i="23"/>
  <c r="E2255" i="31" s="1"/>
  <c r="D2255" i="31"/>
  <c r="H64" i="23"/>
  <c r="E2258" i="31" s="1"/>
  <c r="D2258" i="31"/>
  <c r="H79" i="23"/>
  <c r="E2272" i="31" s="1"/>
  <c r="D2272" i="31"/>
  <c r="H77" i="23"/>
  <c r="E2270" i="31" s="1"/>
  <c r="D2270" i="31"/>
  <c r="H75" i="23"/>
  <c r="E2268" i="31" s="1"/>
  <c r="D2268" i="31"/>
  <c r="H73" i="23"/>
  <c r="E2266" i="31" s="1"/>
  <c r="D2266" i="31"/>
  <c r="H71" i="23"/>
  <c r="E2264" i="31" s="1"/>
  <c r="D2264" i="31"/>
  <c r="H104" i="23"/>
  <c r="E2293" i="31" s="1"/>
  <c r="D2293" i="31"/>
  <c r="H102" i="23"/>
  <c r="E2291" i="31" s="1"/>
  <c r="D2291" i="31"/>
  <c r="H114" i="23"/>
  <c r="E2302" i="31" s="1"/>
  <c r="D2302" i="31"/>
  <c r="I15" i="24"/>
  <c r="I29" i="24"/>
  <c r="H40" i="23"/>
  <c r="E2238" i="31" s="1"/>
  <c r="D2238" i="31"/>
  <c r="H43" i="23"/>
  <c r="E2240" i="31" s="1"/>
  <c r="D2240" i="31"/>
  <c r="I81" i="24"/>
  <c r="D2364" i="31"/>
  <c r="F2364" i="31" s="1"/>
  <c r="I77" i="24"/>
  <c r="D2361" i="31"/>
  <c r="F2361" i="31" s="1"/>
  <c r="I75" i="24"/>
  <c r="D2359" i="31"/>
  <c r="F2359" i="31" s="1"/>
  <c r="I73" i="24"/>
  <c r="D2357" i="31"/>
  <c r="F2357" i="31" s="1"/>
  <c r="I71" i="24"/>
  <c r="D2355" i="31"/>
  <c r="F2355" i="31" s="1"/>
  <c r="I69" i="24"/>
  <c r="D2353" i="31"/>
  <c r="F2353" i="31" s="1"/>
  <c r="I67" i="24"/>
  <c r="D2351" i="31"/>
  <c r="F2351" i="31" s="1"/>
  <c r="I65" i="24"/>
  <c r="D2349" i="31"/>
  <c r="F2349" i="31" s="1"/>
  <c r="I63" i="24"/>
  <c r="D2347" i="31"/>
  <c r="F2347" i="31" s="1"/>
  <c r="I61" i="24"/>
  <c r="D2345" i="31"/>
  <c r="F2345" i="31" s="1"/>
  <c r="I59" i="24"/>
  <c r="D2343" i="31"/>
  <c r="F2343" i="31" s="1"/>
  <c r="I55" i="24"/>
  <c r="D2339" i="31"/>
  <c r="F2339" i="31" s="1"/>
  <c r="I51" i="24"/>
  <c r="D2335" i="31"/>
  <c r="F2335" i="31" s="1"/>
  <c r="G9" i="21"/>
  <c r="G10" i="21"/>
  <c r="G13" i="21"/>
  <c r="G14" i="21"/>
  <c r="G17" i="21"/>
  <c r="G18" i="21"/>
  <c r="G19" i="21"/>
  <c r="G20" i="21"/>
  <c r="G21" i="21"/>
  <c r="G24" i="21"/>
  <c r="G25" i="21"/>
  <c r="G26" i="21"/>
  <c r="G27" i="21"/>
  <c r="G28" i="21"/>
  <c r="G29" i="21"/>
  <c r="G30" i="21"/>
  <c r="G31" i="21"/>
  <c r="G34" i="21"/>
  <c r="G35" i="21"/>
  <c r="G38" i="21"/>
  <c r="G39" i="21"/>
  <c r="G42" i="21"/>
  <c r="G43" i="21"/>
  <c r="G44" i="21"/>
  <c r="G45" i="21"/>
  <c r="G46" i="21"/>
  <c r="G49" i="21"/>
  <c r="G50" i="21"/>
  <c r="G51" i="21"/>
  <c r="G52" i="21"/>
  <c r="G53" i="21"/>
  <c r="G56" i="21"/>
  <c r="G57" i="21"/>
  <c r="G60" i="21"/>
  <c r="G61" i="21"/>
  <c r="G64" i="21"/>
  <c r="G65" i="21"/>
  <c r="G66" i="21"/>
  <c r="G69" i="21"/>
  <c r="G70" i="21"/>
  <c r="G71" i="21"/>
  <c r="G72" i="21"/>
  <c r="G73" i="21"/>
  <c r="G74" i="21"/>
  <c r="G75" i="21"/>
  <c r="G78" i="21"/>
  <c r="G81" i="21"/>
  <c r="G82" i="21"/>
  <c r="G85" i="21"/>
  <c r="G86" i="21"/>
  <c r="G87" i="21"/>
  <c r="G96" i="21"/>
  <c r="G99" i="21"/>
  <c r="G100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7" i="21"/>
  <c r="G118" i="21"/>
  <c r="G119" i="21"/>
  <c r="G120" i="21"/>
  <c r="G121" i="21"/>
  <c r="G116" i="21"/>
  <c r="G102" i="21"/>
  <c r="G95" i="21"/>
  <c r="G98" i="21"/>
  <c r="G89" i="21"/>
  <c r="G84" i="21"/>
  <c r="G80" i="21"/>
  <c r="G77" i="21"/>
  <c r="G68" i="21"/>
  <c r="G63" i="21"/>
  <c r="G59" i="21"/>
  <c r="G55" i="21"/>
  <c r="G48" i="21"/>
  <c r="G41" i="21"/>
  <c r="G37" i="21"/>
  <c r="G33" i="21"/>
  <c r="G23" i="21"/>
  <c r="G16" i="21"/>
  <c r="G12" i="21"/>
  <c r="G8" i="21"/>
  <c r="F2290" i="31" l="1"/>
  <c r="F2292" i="31"/>
  <c r="F2294" i="31"/>
  <c r="F2265" i="31"/>
  <c r="F2267" i="31"/>
  <c r="F2269" i="31"/>
  <c r="F2271" i="31"/>
  <c r="F2273" i="31"/>
  <c r="F2242" i="31"/>
  <c r="F2211" i="31"/>
  <c r="F2213" i="31"/>
  <c r="F2215" i="31"/>
  <c r="F2217" i="31"/>
  <c r="F2219" i="31"/>
  <c r="F2221" i="31"/>
  <c r="F2223" i="31"/>
  <c r="F2225" i="31"/>
  <c r="F2227" i="31"/>
  <c r="F2301" i="31"/>
  <c r="F2299" i="31"/>
  <c r="F2297" i="31"/>
  <c r="F2295" i="31"/>
  <c r="F2288" i="31"/>
  <c r="F2286" i="31"/>
  <c r="F2284" i="31"/>
  <c r="F2282" i="31"/>
  <c r="F2280" i="31"/>
  <c r="F2278" i="31"/>
  <c r="F2276" i="31"/>
  <c r="F2274" i="31"/>
  <c r="F2262" i="31"/>
  <c r="F2260" i="31"/>
  <c r="F2257" i="31"/>
  <c r="F2253" i="31"/>
  <c r="F2251" i="31"/>
  <c r="F2249" i="31"/>
  <c r="F2247" i="31"/>
  <c r="F2245" i="31"/>
  <c r="F2243" i="31"/>
  <c r="F2236" i="31"/>
  <c r="F2234" i="31"/>
  <c r="F2232" i="31"/>
  <c r="F2230" i="31"/>
  <c r="F2228" i="31"/>
  <c r="F2208" i="31"/>
  <c r="F2240" i="31"/>
  <c r="F2238" i="31"/>
  <c r="F2302" i="31"/>
  <c r="F2291" i="31"/>
  <c r="F2293" i="31"/>
  <c r="F2264" i="31"/>
  <c r="F2266" i="31"/>
  <c r="F2268" i="31"/>
  <c r="F2270" i="31"/>
  <c r="F2272" i="31"/>
  <c r="F2258" i="31"/>
  <c r="F2255" i="31"/>
  <c r="F2210" i="31"/>
  <c r="F2212" i="31"/>
  <c r="F2214" i="31"/>
  <c r="F2216" i="31"/>
  <c r="F2218" i="31"/>
  <c r="F2220" i="31"/>
  <c r="F2222" i="31"/>
  <c r="F2224" i="31"/>
  <c r="F2226" i="31"/>
  <c r="F2303" i="31"/>
  <c r="F2300" i="31"/>
  <c r="F2298" i="31"/>
  <c r="F2296" i="31"/>
  <c r="F2289" i="31"/>
  <c r="F2287" i="31"/>
  <c r="F2285" i="31"/>
  <c r="F2283" i="31"/>
  <c r="F2281" i="31"/>
  <c r="F2279" i="31"/>
  <c r="F2277" i="31"/>
  <c r="F2275" i="31"/>
  <c r="F2263" i="31"/>
  <c r="F2261" i="31"/>
  <c r="F2259" i="31"/>
  <c r="F2256" i="31"/>
  <c r="F2252" i="31"/>
  <c r="F2250" i="31"/>
  <c r="F2248" i="31"/>
  <c r="F2246" i="31"/>
  <c r="F2244" i="31"/>
  <c r="F2241" i="31"/>
  <c r="F2235" i="31"/>
  <c r="F2233" i="31"/>
  <c r="F2231" i="31"/>
  <c r="F2229" i="31"/>
  <c r="F2209" i="31"/>
  <c r="F2207" i="31"/>
  <c r="F2239" i="31"/>
  <c r="F2237" i="31"/>
  <c r="G5" i="22"/>
  <c r="H5" i="23"/>
  <c r="I12" i="21"/>
  <c r="D2038" i="31"/>
  <c r="F2038" i="31" s="1"/>
  <c r="I37" i="21"/>
  <c r="D2059" i="31"/>
  <c r="F2059" i="31" s="1"/>
  <c r="I59" i="21"/>
  <c r="D2077" i="31"/>
  <c r="F2077" i="31" s="1"/>
  <c r="I80" i="21"/>
  <c r="D2094" i="31"/>
  <c r="F2094" i="31" s="1"/>
  <c r="I95" i="21"/>
  <c r="D2102" i="31"/>
  <c r="F2102" i="31" s="1"/>
  <c r="I120" i="21"/>
  <c r="D2127" i="31"/>
  <c r="F2127" i="31" s="1"/>
  <c r="I112" i="21"/>
  <c r="D2120" i="31"/>
  <c r="F2120" i="31" s="1"/>
  <c r="I108" i="21"/>
  <c r="D2116" i="31"/>
  <c r="F2116" i="31" s="1"/>
  <c r="I104" i="21"/>
  <c r="D2112" i="31"/>
  <c r="F2112" i="31" s="1"/>
  <c r="I96" i="21"/>
  <c r="D2103" i="31"/>
  <c r="F2103" i="31" s="1"/>
  <c r="I82" i="21"/>
  <c r="D2096" i="31"/>
  <c r="F2096" i="31" s="1"/>
  <c r="I74" i="21"/>
  <c r="D2090" i="31"/>
  <c r="F2090" i="31" s="1"/>
  <c r="I70" i="21"/>
  <c r="D2086" i="31"/>
  <c r="F2086" i="31" s="1"/>
  <c r="I64" i="21"/>
  <c r="D2081" i="31"/>
  <c r="F2081" i="31" s="1"/>
  <c r="I56" i="21"/>
  <c r="D2075" i="31"/>
  <c r="F2075" i="31" s="1"/>
  <c r="I46" i="21"/>
  <c r="D2067" i="31"/>
  <c r="F2067" i="31" s="1"/>
  <c r="I42" i="21"/>
  <c r="D2063" i="31"/>
  <c r="F2063" i="31" s="1"/>
  <c r="I34" i="21"/>
  <c r="D2057" i="31"/>
  <c r="F2057" i="31" s="1"/>
  <c r="I28" i="21"/>
  <c r="D2052" i="31"/>
  <c r="F2052" i="31" s="1"/>
  <c r="I20" i="21"/>
  <c r="D2045" i="31"/>
  <c r="F2045" i="31" s="1"/>
  <c r="I10" i="21"/>
  <c r="D2037" i="31"/>
  <c r="F2037" i="31" s="1"/>
  <c r="I23" i="21"/>
  <c r="D2047" i="31"/>
  <c r="F2047" i="31" s="1"/>
  <c r="I48" i="21"/>
  <c r="D2068" i="31"/>
  <c r="F2068" i="31" s="1"/>
  <c r="I68" i="21"/>
  <c r="D2084" i="31"/>
  <c r="F2084" i="31" s="1"/>
  <c r="I89" i="21"/>
  <c r="D2101" i="31"/>
  <c r="F2101" i="31" s="1"/>
  <c r="I116" i="21"/>
  <c r="D2123" i="31"/>
  <c r="F2123" i="31" s="1"/>
  <c r="I118" i="21"/>
  <c r="D2125" i="31"/>
  <c r="F2125" i="31" s="1"/>
  <c r="I114" i="21"/>
  <c r="D2122" i="31"/>
  <c r="F2122" i="31" s="1"/>
  <c r="I110" i="21"/>
  <c r="D2118" i="31"/>
  <c r="F2118" i="31" s="1"/>
  <c r="I106" i="21"/>
  <c r="D2114" i="31"/>
  <c r="F2114" i="31" s="1"/>
  <c r="I100" i="21"/>
  <c r="D2109" i="31"/>
  <c r="F2109" i="31" s="1"/>
  <c r="I86" i="21"/>
  <c r="D2099" i="31"/>
  <c r="F2099" i="31" s="1"/>
  <c r="I78" i="21"/>
  <c r="D2093" i="31"/>
  <c r="F2093" i="31" s="1"/>
  <c r="I72" i="21"/>
  <c r="D2088" i="31"/>
  <c r="F2088" i="31" s="1"/>
  <c r="I66" i="21"/>
  <c r="D2083" i="31"/>
  <c r="F2083" i="31" s="1"/>
  <c r="I60" i="21"/>
  <c r="D2078" i="31"/>
  <c r="F2078" i="31" s="1"/>
  <c r="I52" i="21"/>
  <c r="D2072" i="31"/>
  <c r="F2072" i="31" s="1"/>
  <c r="I50" i="21"/>
  <c r="D2070" i="31"/>
  <c r="F2070" i="31" s="1"/>
  <c r="I44" i="21"/>
  <c r="D2065" i="31"/>
  <c r="F2065" i="31" s="1"/>
  <c r="I38" i="21"/>
  <c r="D2060" i="31"/>
  <c r="F2060" i="31" s="1"/>
  <c r="I30" i="21"/>
  <c r="D2054" i="31"/>
  <c r="F2054" i="31" s="1"/>
  <c r="I26" i="21"/>
  <c r="D2050" i="31"/>
  <c r="F2050" i="31" s="1"/>
  <c r="I24" i="21"/>
  <c r="D2048" i="31"/>
  <c r="F2048" i="31" s="1"/>
  <c r="I18" i="21"/>
  <c r="D2043" i="31"/>
  <c r="F2043" i="31" s="1"/>
  <c r="I14" i="21"/>
  <c r="D2040" i="31"/>
  <c r="F2040" i="31" s="1"/>
  <c r="I8" i="21"/>
  <c r="D2035" i="31"/>
  <c r="F2035" i="31" s="1"/>
  <c r="I16" i="21"/>
  <c r="D2041" i="31"/>
  <c r="F2041" i="31" s="1"/>
  <c r="I33" i="21"/>
  <c r="D2056" i="31"/>
  <c r="F2056" i="31" s="1"/>
  <c r="I41" i="21"/>
  <c r="D2062" i="31"/>
  <c r="F2062" i="31" s="1"/>
  <c r="I55" i="21"/>
  <c r="D2074" i="31"/>
  <c r="F2074" i="31" s="1"/>
  <c r="I63" i="21"/>
  <c r="D2080" i="31"/>
  <c r="F2080" i="31" s="1"/>
  <c r="I77" i="21"/>
  <c r="D2092" i="31"/>
  <c r="F2092" i="31" s="1"/>
  <c r="I84" i="21"/>
  <c r="D2097" i="31"/>
  <c r="F2097" i="31" s="1"/>
  <c r="I98" i="21"/>
  <c r="D2107" i="31"/>
  <c r="F2107" i="31" s="1"/>
  <c r="I102" i="21"/>
  <c r="D2110" i="31"/>
  <c r="F2110" i="31" s="1"/>
  <c r="I121" i="21"/>
  <c r="D2128" i="31"/>
  <c r="F2128" i="31" s="1"/>
  <c r="I119" i="21"/>
  <c r="D2126" i="31"/>
  <c r="F2126" i="31" s="1"/>
  <c r="I117" i="21"/>
  <c r="D2124" i="31"/>
  <c r="F2124" i="31" s="1"/>
  <c r="I113" i="21"/>
  <c r="D2121" i="31"/>
  <c r="F2121" i="31" s="1"/>
  <c r="I111" i="21"/>
  <c r="D2119" i="31"/>
  <c r="F2119" i="31" s="1"/>
  <c r="I109" i="21"/>
  <c r="D2117" i="31"/>
  <c r="F2117" i="31" s="1"/>
  <c r="I107" i="21"/>
  <c r="D2115" i="31"/>
  <c r="F2115" i="31" s="1"/>
  <c r="I105" i="21"/>
  <c r="D2113" i="31"/>
  <c r="F2113" i="31" s="1"/>
  <c r="I103" i="21"/>
  <c r="D2111" i="31"/>
  <c r="F2111" i="31" s="1"/>
  <c r="I99" i="21"/>
  <c r="D2108" i="31"/>
  <c r="F2108" i="31" s="1"/>
  <c r="I87" i="21"/>
  <c r="D2100" i="31"/>
  <c r="F2100" i="31" s="1"/>
  <c r="I85" i="21"/>
  <c r="D2098" i="31"/>
  <c r="F2098" i="31" s="1"/>
  <c r="I81" i="21"/>
  <c r="D2095" i="31"/>
  <c r="F2095" i="31" s="1"/>
  <c r="I75" i="21"/>
  <c r="D2091" i="31"/>
  <c r="F2091" i="31" s="1"/>
  <c r="I73" i="21"/>
  <c r="D2089" i="31"/>
  <c r="F2089" i="31" s="1"/>
  <c r="I71" i="21"/>
  <c r="D2087" i="31"/>
  <c r="F2087" i="31" s="1"/>
  <c r="I69" i="21"/>
  <c r="D2085" i="31"/>
  <c r="F2085" i="31" s="1"/>
  <c r="I65" i="21"/>
  <c r="D2082" i="31"/>
  <c r="F2082" i="31" s="1"/>
  <c r="I61" i="21"/>
  <c r="D2079" i="31"/>
  <c r="F2079" i="31" s="1"/>
  <c r="I57" i="21"/>
  <c r="D2076" i="31"/>
  <c r="F2076" i="31" s="1"/>
  <c r="I53" i="21"/>
  <c r="D2073" i="31"/>
  <c r="F2073" i="31" s="1"/>
  <c r="I51" i="21"/>
  <c r="D2071" i="31"/>
  <c r="F2071" i="31" s="1"/>
  <c r="I49" i="21"/>
  <c r="D2069" i="31"/>
  <c r="F2069" i="31" s="1"/>
  <c r="I45" i="21"/>
  <c r="D2066" i="31"/>
  <c r="F2066" i="31" s="1"/>
  <c r="I43" i="21"/>
  <c r="D2064" i="31"/>
  <c r="F2064" i="31" s="1"/>
  <c r="I39" i="21"/>
  <c r="D2061" i="31"/>
  <c r="F2061" i="31" s="1"/>
  <c r="I35" i="21"/>
  <c r="D2058" i="31"/>
  <c r="F2058" i="31" s="1"/>
  <c r="I31" i="21"/>
  <c r="D2055" i="31"/>
  <c r="F2055" i="31" s="1"/>
  <c r="I29" i="21"/>
  <c r="D2053" i="31"/>
  <c r="F2053" i="31" s="1"/>
  <c r="I27" i="21"/>
  <c r="D2051" i="31"/>
  <c r="F2051" i="31" s="1"/>
  <c r="I25" i="21"/>
  <c r="D2049" i="31"/>
  <c r="F2049" i="31" s="1"/>
  <c r="I21" i="21"/>
  <c r="D2046" i="31"/>
  <c r="F2046" i="31" s="1"/>
  <c r="I19" i="21"/>
  <c r="D2044" i="31"/>
  <c r="F2044" i="31" s="1"/>
  <c r="I17" i="21"/>
  <c r="D2042" i="31"/>
  <c r="F2042" i="31" s="1"/>
  <c r="I13" i="21"/>
  <c r="D2039" i="31"/>
  <c r="F2039" i="31" s="1"/>
  <c r="I9" i="21"/>
  <c r="D2036" i="31"/>
  <c r="F2036" i="31" s="1"/>
  <c r="I5" i="24"/>
  <c r="G12" i="20"/>
  <c r="G13" i="20"/>
  <c r="G14" i="20"/>
  <c r="G15" i="20"/>
  <c r="G16" i="20"/>
  <c r="G17" i="20"/>
  <c r="G18" i="20"/>
  <c r="G19" i="20"/>
  <c r="G20" i="20"/>
  <c r="G21" i="20"/>
  <c r="G24" i="20"/>
  <c r="G25" i="20"/>
  <c r="G26" i="20"/>
  <c r="G27" i="20"/>
  <c r="G28" i="20"/>
  <c r="G29" i="20"/>
  <c r="G30" i="20"/>
  <c r="G31" i="20"/>
  <c r="G32" i="20"/>
  <c r="G33" i="20"/>
  <c r="G36" i="20"/>
  <c r="G37" i="20"/>
  <c r="G38" i="20"/>
  <c r="G39" i="20"/>
  <c r="G40" i="20"/>
  <c r="G41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9" i="20"/>
  <c r="G60" i="20"/>
  <c r="G61" i="20"/>
  <c r="G62" i="20"/>
  <c r="G63" i="20"/>
  <c r="G66" i="20"/>
  <c r="G67" i="20"/>
  <c r="G68" i="20"/>
  <c r="G69" i="20"/>
  <c r="G72" i="20"/>
  <c r="G73" i="20"/>
  <c r="G76" i="20"/>
  <c r="G77" i="20"/>
  <c r="G86" i="20"/>
  <c r="G75" i="20"/>
  <c r="G71" i="20"/>
  <c r="G65" i="20"/>
  <c r="G58" i="20"/>
  <c r="G43" i="20"/>
  <c r="G35" i="20"/>
  <c r="G23" i="20"/>
  <c r="G11" i="20"/>
  <c r="D2034" i="31" l="1"/>
  <c r="F2034" i="31" s="1"/>
  <c r="I5" i="21"/>
  <c r="I23" i="20"/>
  <c r="D1979" i="31"/>
  <c r="F1979" i="31" s="1"/>
  <c r="I65" i="20"/>
  <c r="D2017" i="31"/>
  <c r="F2017" i="31" s="1"/>
  <c r="I77" i="20"/>
  <c r="D2027" i="31"/>
  <c r="F2027" i="31" s="1"/>
  <c r="I69" i="20"/>
  <c r="D2021" i="31"/>
  <c r="F2021" i="31" s="1"/>
  <c r="I63" i="20"/>
  <c r="D2016" i="31"/>
  <c r="F2016" i="31" s="1"/>
  <c r="I59" i="20"/>
  <c r="D2012" i="31"/>
  <c r="F2012" i="31" s="1"/>
  <c r="I53" i="20"/>
  <c r="D2007" i="31"/>
  <c r="F2007" i="31" s="1"/>
  <c r="I49" i="20"/>
  <c r="D2003" i="31"/>
  <c r="F2003" i="31" s="1"/>
  <c r="I45" i="20"/>
  <c r="D1999" i="31"/>
  <c r="F1999" i="31" s="1"/>
  <c r="I37" i="20"/>
  <c r="D1992" i="31"/>
  <c r="F1992" i="31" s="1"/>
  <c r="I31" i="20"/>
  <c r="D1987" i="31"/>
  <c r="F1987" i="31" s="1"/>
  <c r="I25" i="20"/>
  <c r="D1981" i="31"/>
  <c r="F1981" i="31" s="1"/>
  <c r="I43" i="20"/>
  <c r="D1997" i="31"/>
  <c r="F1997" i="31" s="1"/>
  <c r="I75" i="20"/>
  <c r="D2025" i="31"/>
  <c r="F2025" i="31" s="1"/>
  <c r="I73" i="20"/>
  <c r="D2024" i="31"/>
  <c r="F2024" i="31" s="1"/>
  <c r="I67" i="20"/>
  <c r="D2019" i="31"/>
  <c r="F2019" i="31" s="1"/>
  <c r="I61" i="20"/>
  <c r="D2014" i="31"/>
  <c r="F2014" i="31" s="1"/>
  <c r="I55" i="20"/>
  <c r="D2009" i="31"/>
  <c r="F2009" i="31" s="1"/>
  <c r="I51" i="20"/>
  <c r="D2005" i="31"/>
  <c r="F2005" i="31" s="1"/>
  <c r="I47" i="20"/>
  <c r="D2001" i="31"/>
  <c r="F2001" i="31" s="1"/>
  <c r="I41" i="20"/>
  <c r="D1996" i="31"/>
  <c r="F1996" i="31" s="1"/>
  <c r="I39" i="20"/>
  <c r="D1994" i="31"/>
  <c r="F1994" i="31" s="1"/>
  <c r="I33" i="20"/>
  <c r="D1989" i="31"/>
  <c r="F1989" i="31" s="1"/>
  <c r="I29" i="20"/>
  <c r="D1985" i="31"/>
  <c r="F1985" i="31" s="1"/>
  <c r="I27" i="20"/>
  <c r="D1983" i="31"/>
  <c r="F1983" i="31" s="1"/>
  <c r="I21" i="20"/>
  <c r="D1978" i="31"/>
  <c r="F1978" i="31" s="1"/>
  <c r="I19" i="20"/>
  <c r="D1976" i="31"/>
  <c r="F1976" i="31" s="1"/>
  <c r="I17" i="20"/>
  <c r="D1974" i="31"/>
  <c r="F1974" i="31" s="1"/>
  <c r="I15" i="20"/>
  <c r="D1972" i="31"/>
  <c r="F1972" i="31" s="1"/>
  <c r="I13" i="20"/>
  <c r="D1970" i="31"/>
  <c r="F1970" i="31" s="1"/>
  <c r="I11" i="20"/>
  <c r="D1968" i="31"/>
  <c r="F1968" i="31" s="1"/>
  <c r="I35" i="20"/>
  <c r="D1990" i="31"/>
  <c r="F1990" i="31" s="1"/>
  <c r="I58" i="20"/>
  <c r="D2011" i="31"/>
  <c r="F2011" i="31" s="1"/>
  <c r="I71" i="20"/>
  <c r="D2022" i="31"/>
  <c r="F2022" i="31" s="1"/>
  <c r="I76" i="20"/>
  <c r="D2026" i="31"/>
  <c r="F2026" i="31" s="1"/>
  <c r="I72" i="20"/>
  <c r="D2023" i="31"/>
  <c r="F2023" i="31" s="1"/>
  <c r="I68" i="20"/>
  <c r="D2020" i="31"/>
  <c r="F2020" i="31" s="1"/>
  <c r="I66" i="20"/>
  <c r="D2018" i="31"/>
  <c r="F2018" i="31" s="1"/>
  <c r="I62" i="20"/>
  <c r="D2015" i="31"/>
  <c r="F2015" i="31" s="1"/>
  <c r="I60" i="20"/>
  <c r="D2013" i="31"/>
  <c r="F2013" i="31" s="1"/>
  <c r="I56" i="20"/>
  <c r="D2010" i="31"/>
  <c r="F2010" i="31" s="1"/>
  <c r="I54" i="20"/>
  <c r="D2008" i="31"/>
  <c r="F2008" i="31" s="1"/>
  <c r="I52" i="20"/>
  <c r="D2006" i="31"/>
  <c r="F2006" i="31" s="1"/>
  <c r="I50" i="20"/>
  <c r="D2004" i="31"/>
  <c r="F2004" i="31" s="1"/>
  <c r="I48" i="20"/>
  <c r="D2002" i="31"/>
  <c r="F2002" i="31" s="1"/>
  <c r="I46" i="20"/>
  <c r="D2000" i="31"/>
  <c r="F2000" i="31" s="1"/>
  <c r="I44" i="20"/>
  <c r="D1998" i="31"/>
  <c r="F1998" i="31" s="1"/>
  <c r="I40" i="20"/>
  <c r="D1995" i="31"/>
  <c r="F1995" i="31" s="1"/>
  <c r="I38" i="20"/>
  <c r="D1993" i="31"/>
  <c r="F1993" i="31" s="1"/>
  <c r="I36" i="20"/>
  <c r="D1991" i="31"/>
  <c r="F1991" i="31" s="1"/>
  <c r="I32" i="20"/>
  <c r="D1988" i="31"/>
  <c r="F1988" i="31" s="1"/>
  <c r="I30" i="20"/>
  <c r="D1986" i="31"/>
  <c r="F1986" i="31" s="1"/>
  <c r="I28" i="20"/>
  <c r="D1984" i="31"/>
  <c r="F1984" i="31" s="1"/>
  <c r="I26" i="20"/>
  <c r="D1982" i="31"/>
  <c r="F1982" i="31" s="1"/>
  <c r="I24" i="20"/>
  <c r="D1980" i="31"/>
  <c r="F1980" i="31" s="1"/>
  <c r="I20" i="20"/>
  <c r="D1977" i="31"/>
  <c r="F1977" i="31" s="1"/>
  <c r="I18" i="20"/>
  <c r="D1975" i="31"/>
  <c r="F1975" i="31" s="1"/>
  <c r="I16" i="20"/>
  <c r="D1973" i="31"/>
  <c r="F1973" i="31" s="1"/>
  <c r="I14" i="20"/>
  <c r="D1971" i="31"/>
  <c r="F1971" i="31" s="1"/>
  <c r="I12" i="20"/>
  <c r="D1969" i="31"/>
  <c r="F1969" i="31" s="1"/>
  <c r="I86" i="20"/>
  <c r="G9" i="19"/>
  <c r="G10" i="19"/>
  <c r="G13" i="19"/>
  <c r="G14" i="19"/>
  <c r="G15" i="19"/>
  <c r="G16" i="19"/>
  <c r="G17" i="19"/>
  <c r="G18" i="19"/>
  <c r="G19" i="19"/>
  <c r="G20" i="19"/>
  <c r="G23" i="19"/>
  <c r="G24" i="19"/>
  <c r="G27" i="19"/>
  <c r="G28" i="19"/>
  <c r="G29" i="19"/>
  <c r="G30" i="19"/>
  <c r="G31" i="19"/>
  <c r="G34" i="19"/>
  <c r="G35" i="19"/>
  <c r="G38" i="19"/>
  <c r="G39" i="19"/>
  <c r="G42" i="19"/>
  <c r="G43" i="19"/>
  <c r="G44" i="19"/>
  <c r="G45" i="19"/>
  <c r="G46" i="19"/>
  <c r="G47" i="19"/>
  <c r="G52" i="19"/>
  <c r="G57" i="19"/>
  <c r="G60" i="19"/>
  <c r="G61" i="19"/>
  <c r="G62" i="19"/>
  <c r="G63" i="19"/>
  <c r="G64" i="19"/>
  <c r="G67" i="19"/>
  <c r="G68" i="19"/>
  <c r="G69" i="19"/>
  <c r="G70" i="19"/>
  <c r="G71" i="19"/>
  <c r="G74" i="19"/>
  <c r="G77" i="19"/>
  <c r="G80" i="19"/>
  <c r="G83" i="19"/>
  <c r="G86" i="19"/>
  <c r="G89" i="19"/>
  <c r="G92" i="19"/>
  <c r="G95" i="19"/>
  <c r="G98" i="19"/>
  <c r="G99" i="19"/>
  <c r="G100" i="19"/>
  <c r="G101" i="19"/>
  <c r="G102" i="19"/>
  <c r="G111" i="19"/>
  <c r="G116" i="19"/>
  <c r="G117" i="19"/>
  <c r="G118" i="19"/>
  <c r="G119" i="19"/>
  <c r="G115" i="19"/>
  <c r="G113" i="19"/>
  <c r="G110" i="19"/>
  <c r="G108" i="19"/>
  <c r="G106" i="19"/>
  <c r="G104" i="19"/>
  <c r="G97" i="19"/>
  <c r="G94" i="19"/>
  <c r="G91" i="19"/>
  <c r="G88" i="19"/>
  <c r="G85" i="19"/>
  <c r="G82" i="19"/>
  <c r="G79" i="19"/>
  <c r="G76" i="19"/>
  <c r="G73" i="19"/>
  <c r="G66" i="19"/>
  <c r="G59" i="19"/>
  <c r="G56" i="19"/>
  <c r="G54" i="19"/>
  <c r="G51" i="19"/>
  <c r="G41" i="19"/>
  <c r="G49" i="19"/>
  <c r="G37" i="19"/>
  <c r="G33" i="19"/>
  <c r="G26" i="19"/>
  <c r="G22" i="19"/>
  <c r="G12" i="19"/>
  <c r="G8" i="19"/>
  <c r="I5" i="20" l="1"/>
  <c r="I26" i="19"/>
  <c r="D1886" i="31"/>
  <c r="F1886" i="31" s="1"/>
  <c r="I41" i="19"/>
  <c r="D1898" i="31"/>
  <c r="F1898" i="31" s="1"/>
  <c r="I59" i="19"/>
  <c r="D1911" i="31"/>
  <c r="F1911" i="31" s="1"/>
  <c r="I79" i="19"/>
  <c r="D1927" i="31"/>
  <c r="F1927" i="31" s="1"/>
  <c r="I91" i="19"/>
  <c r="D1935" i="31"/>
  <c r="F1935" i="31" s="1"/>
  <c r="I106" i="19"/>
  <c r="D1946" i="31"/>
  <c r="F1946" i="31" s="1"/>
  <c r="I115" i="19"/>
  <c r="D1951" i="31"/>
  <c r="F1951" i="31" s="1"/>
  <c r="I116" i="19"/>
  <c r="D1952" i="31"/>
  <c r="F1952" i="31" s="1"/>
  <c r="I100" i="19"/>
  <c r="D1942" i="31"/>
  <c r="F1942" i="31" s="1"/>
  <c r="I92" i="19"/>
  <c r="D1936" i="31"/>
  <c r="F1936" i="31" s="1"/>
  <c r="I80" i="19"/>
  <c r="D1928" i="31"/>
  <c r="F1928" i="31" s="1"/>
  <c r="I70" i="19"/>
  <c r="D1921" i="31"/>
  <c r="F1921" i="31" s="1"/>
  <c r="I64" i="19"/>
  <c r="D1916" i="31"/>
  <c r="F1916" i="31" s="1"/>
  <c r="I60" i="19"/>
  <c r="D1912" i="31"/>
  <c r="F1912" i="31" s="1"/>
  <c r="I44" i="19"/>
  <c r="D1901" i="31"/>
  <c r="F1901" i="31" s="1"/>
  <c r="I38" i="19"/>
  <c r="D1896" i="31"/>
  <c r="F1896" i="31" s="1"/>
  <c r="I30" i="19"/>
  <c r="D1890" i="31"/>
  <c r="F1890" i="31" s="1"/>
  <c r="I24" i="19"/>
  <c r="D1885" i="31"/>
  <c r="F1885" i="31" s="1"/>
  <c r="I16" i="19"/>
  <c r="D1878" i="31"/>
  <c r="F1878" i="31" s="1"/>
  <c r="I12" i="19"/>
  <c r="D1874" i="31"/>
  <c r="F1874" i="31" s="1"/>
  <c r="I37" i="19"/>
  <c r="D1895" i="31"/>
  <c r="F1895" i="31" s="1"/>
  <c r="I54" i="19"/>
  <c r="D1908" i="31"/>
  <c r="F1908" i="31" s="1"/>
  <c r="I73" i="19"/>
  <c r="D1923" i="31"/>
  <c r="F1923" i="31" s="1"/>
  <c r="I85" i="19"/>
  <c r="D1931" i="31"/>
  <c r="F1931" i="31" s="1"/>
  <c r="I97" i="19"/>
  <c r="D1939" i="31"/>
  <c r="F1939" i="31" s="1"/>
  <c r="I110" i="19"/>
  <c r="D1948" i="31"/>
  <c r="F1948" i="31" s="1"/>
  <c r="I118" i="19"/>
  <c r="D1954" i="31"/>
  <c r="F1954" i="31" s="1"/>
  <c r="I102" i="19"/>
  <c r="D1944" i="31"/>
  <c r="F1944" i="31" s="1"/>
  <c r="I98" i="19"/>
  <c r="D1940" i="31"/>
  <c r="F1940" i="31" s="1"/>
  <c r="I86" i="19"/>
  <c r="D1932" i="31"/>
  <c r="F1932" i="31" s="1"/>
  <c r="I74" i="19"/>
  <c r="D1924" i="31"/>
  <c r="F1924" i="31" s="1"/>
  <c r="I68" i="19"/>
  <c r="D1919" i="31"/>
  <c r="F1919" i="31" s="1"/>
  <c r="I62" i="19"/>
  <c r="D1914" i="31"/>
  <c r="F1914" i="31" s="1"/>
  <c r="I52" i="19"/>
  <c r="D1907" i="31"/>
  <c r="F1907" i="31" s="1"/>
  <c r="I46" i="19"/>
  <c r="D1903" i="31"/>
  <c r="F1903" i="31" s="1"/>
  <c r="I42" i="19"/>
  <c r="D1899" i="31"/>
  <c r="F1899" i="31" s="1"/>
  <c r="I34" i="19"/>
  <c r="D1893" i="31"/>
  <c r="F1893" i="31" s="1"/>
  <c r="I28" i="19"/>
  <c r="D1888" i="31"/>
  <c r="F1888" i="31" s="1"/>
  <c r="I20" i="19"/>
  <c r="D1882" i="31"/>
  <c r="F1882" i="31" s="1"/>
  <c r="I18" i="19"/>
  <c r="D1880" i="31"/>
  <c r="F1880" i="31" s="1"/>
  <c r="I14" i="19"/>
  <c r="D1876" i="31"/>
  <c r="F1876" i="31" s="1"/>
  <c r="I10" i="19"/>
  <c r="D1873" i="31"/>
  <c r="F1873" i="31" s="1"/>
  <c r="I8" i="19"/>
  <c r="D1871" i="31"/>
  <c r="F1871" i="31" s="1"/>
  <c r="I22" i="19"/>
  <c r="D1883" i="31"/>
  <c r="F1883" i="31" s="1"/>
  <c r="I33" i="19"/>
  <c r="D1892" i="31"/>
  <c r="F1892" i="31" s="1"/>
  <c r="I49" i="19"/>
  <c r="D1905" i="31"/>
  <c r="F1905" i="31" s="1"/>
  <c r="I51" i="19"/>
  <c r="D1906" i="31"/>
  <c r="F1906" i="31" s="1"/>
  <c r="I56" i="19"/>
  <c r="D1909" i="31"/>
  <c r="F1909" i="31" s="1"/>
  <c r="I66" i="19"/>
  <c r="D1917" i="31"/>
  <c r="F1917" i="31" s="1"/>
  <c r="I76" i="19"/>
  <c r="D1925" i="31"/>
  <c r="F1925" i="31" s="1"/>
  <c r="I82" i="19"/>
  <c r="D1929" i="31"/>
  <c r="F1929" i="31" s="1"/>
  <c r="I88" i="19"/>
  <c r="D1933" i="31"/>
  <c r="F1933" i="31" s="1"/>
  <c r="I94" i="19"/>
  <c r="D1937" i="31"/>
  <c r="F1937" i="31" s="1"/>
  <c r="I104" i="19"/>
  <c r="D1945" i="31"/>
  <c r="F1945" i="31" s="1"/>
  <c r="I108" i="19"/>
  <c r="D1947" i="31"/>
  <c r="F1947" i="31" s="1"/>
  <c r="I113" i="19"/>
  <c r="D1950" i="31"/>
  <c r="F1950" i="31" s="1"/>
  <c r="I119" i="19"/>
  <c r="I121" i="19" s="1"/>
  <c r="I122" i="19" s="1"/>
  <c r="I123" i="19" s="1"/>
  <c r="I124" i="19" s="1"/>
  <c r="I125" i="19" s="1"/>
  <c r="I126" i="19" s="1"/>
  <c r="D1955" i="31"/>
  <c r="F1955" i="31" s="1"/>
  <c r="I117" i="19"/>
  <c r="D1953" i="31"/>
  <c r="F1953" i="31" s="1"/>
  <c r="I111" i="19"/>
  <c r="D1949" i="31"/>
  <c r="F1949" i="31" s="1"/>
  <c r="I101" i="19"/>
  <c r="D1943" i="31"/>
  <c r="F1943" i="31" s="1"/>
  <c r="I99" i="19"/>
  <c r="D1941" i="31"/>
  <c r="F1941" i="31" s="1"/>
  <c r="I95" i="19"/>
  <c r="D1938" i="31"/>
  <c r="F1938" i="31" s="1"/>
  <c r="I89" i="19"/>
  <c r="D1934" i="31"/>
  <c r="F1934" i="31" s="1"/>
  <c r="I83" i="19"/>
  <c r="D1930" i="31"/>
  <c r="F1930" i="31" s="1"/>
  <c r="I77" i="19"/>
  <c r="D1926" i="31"/>
  <c r="F1926" i="31" s="1"/>
  <c r="I71" i="19"/>
  <c r="D1922" i="31"/>
  <c r="F1922" i="31" s="1"/>
  <c r="I69" i="19"/>
  <c r="D1920" i="31"/>
  <c r="F1920" i="31" s="1"/>
  <c r="I67" i="19"/>
  <c r="D1918" i="31"/>
  <c r="F1918" i="31" s="1"/>
  <c r="I63" i="19"/>
  <c r="D1915" i="31"/>
  <c r="F1915" i="31" s="1"/>
  <c r="I61" i="19"/>
  <c r="D1913" i="31"/>
  <c r="F1913" i="31" s="1"/>
  <c r="I57" i="19"/>
  <c r="D1910" i="31"/>
  <c r="F1910" i="31" s="1"/>
  <c r="I47" i="19"/>
  <c r="D1904" i="31"/>
  <c r="F1904" i="31" s="1"/>
  <c r="I45" i="19"/>
  <c r="D1902" i="31"/>
  <c r="F1902" i="31" s="1"/>
  <c r="I43" i="19"/>
  <c r="D1900" i="31"/>
  <c r="F1900" i="31" s="1"/>
  <c r="I39" i="19"/>
  <c r="D1897" i="31"/>
  <c r="F1897" i="31" s="1"/>
  <c r="I35" i="19"/>
  <c r="D1894" i="31"/>
  <c r="F1894" i="31" s="1"/>
  <c r="I31" i="19"/>
  <c r="D1891" i="31"/>
  <c r="F1891" i="31" s="1"/>
  <c r="I29" i="19"/>
  <c r="D1889" i="31"/>
  <c r="F1889" i="31" s="1"/>
  <c r="I27" i="19"/>
  <c r="D1887" i="31"/>
  <c r="F1887" i="31" s="1"/>
  <c r="I23" i="19"/>
  <c r="D1884" i="31"/>
  <c r="F1884" i="31" s="1"/>
  <c r="I19" i="19"/>
  <c r="D1881" i="31"/>
  <c r="F1881" i="31" s="1"/>
  <c r="I17" i="19"/>
  <c r="D1879" i="31"/>
  <c r="F1879" i="31" s="1"/>
  <c r="I15" i="19"/>
  <c r="D1877" i="31"/>
  <c r="F1877" i="31" s="1"/>
  <c r="I13" i="19"/>
  <c r="D1875" i="31"/>
  <c r="F1875" i="31" s="1"/>
  <c r="I9" i="19"/>
  <c r="D1872" i="31"/>
  <c r="F1872" i="31" s="1"/>
  <c r="I5" i="19" l="1"/>
  <c r="I206" i="18"/>
  <c r="D1868" i="31"/>
  <c r="F1868" i="31" s="1"/>
  <c r="I201" i="18"/>
  <c r="D1864" i="31"/>
  <c r="F1864" i="31" s="1"/>
  <c r="I196" i="18"/>
  <c r="D1860" i="31"/>
  <c r="F1860" i="31" s="1"/>
  <c r="I191" i="18"/>
  <c r="D1856" i="31"/>
  <c r="F1856" i="31" s="1"/>
  <c r="I189" i="18"/>
  <c r="D1854" i="31"/>
  <c r="F1854" i="31" s="1"/>
  <c r="I184" i="18"/>
  <c r="D1850" i="31"/>
  <c r="F1850" i="31" s="1"/>
  <c r="I177" i="18"/>
  <c r="D1844" i="31"/>
  <c r="F1844" i="31" s="1"/>
  <c r="I172" i="18"/>
  <c r="D1840" i="31"/>
  <c r="F1840" i="31" s="1"/>
  <c r="I167" i="18"/>
  <c r="D1836" i="31"/>
  <c r="F1836" i="31" s="1"/>
  <c r="I161" i="18"/>
  <c r="D1832" i="31"/>
  <c r="F1832" i="31" s="1"/>
  <c r="I157" i="18"/>
  <c r="D1828" i="31"/>
  <c r="F1828" i="31" s="1"/>
  <c r="I152" i="18"/>
  <c r="D1824" i="31"/>
  <c r="F1824" i="31" s="1"/>
  <c r="I147" i="18"/>
  <c r="D1820" i="31"/>
  <c r="F1820" i="31" s="1"/>
  <c r="I141" i="18"/>
  <c r="D1816" i="31"/>
  <c r="F1816" i="31" s="1"/>
  <c r="I135" i="18"/>
  <c r="D1812" i="31"/>
  <c r="F1812" i="31" s="1"/>
  <c r="I130" i="18"/>
  <c r="D1808" i="31"/>
  <c r="F1808" i="31" s="1"/>
  <c r="I121" i="18"/>
  <c r="D1802" i="31"/>
  <c r="F1802" i="31" s="1"/>
  <c r="I117" i="18"/>
  <c r="D1798" i="31"/>
  <c r="F1798" i="31" s="1"/>
  <c r="I112" i="18"/>
  <c r="D1794" i="31"/>
  <c r="F1794" i="31" s="1"/>
  <c r="I108" i="18"/>
  <c r="D1790" i="31"/>
  <c r="F1790" i="31" s="1"/>
  <c r="I106" i="18"/>
  <c r="D1788" i="31"/>
  <c r="F1788" i="31" s="1"/>
  <c r="I101" i="18"/>
  <c r="D1784" i="31"/>
  <c r="F1784" i="31" s="1"/>
  <c r="I97" i="18"/>
  <c r="D1780" i="31"/>
  <c r="F1780" i="31" s="1"/>
  <c r="I92" i="18"/>
  <c r="D1776" i="31"/>
  <c r="F1776" i="31" s="1"/>
  <c r="I88" i="18"/>
  <c r="D1772" i="31"/>
  <c r="F1772" i="31" s="1"/>
  <c r="I84" i="18"/>
  <c r="D1768" i="31"/>
  <c r="F1768" i="31" s="1"/>
  <c r="I79" i="18"/>
  <c r="D1764" i="31"/>
  <c r="F1764" i="31" s="1"/>
  <c r="I74" i="18"/>
  <c r="D1760" i="31"/>
  <c r="F1760" i="31" s="1"/>
  <c r="I69" i="18"/>
  <c r="D1756" i="31"/>
  <c r="F1756" i="31" s="1"/>
  <c r="I64" i="18"/>
  <c r="D1752" i="31"/>
  <c r="F1752" i="31" s="1"/>
  <c r="I61" i="18"/>
  <c r="D1750" i="31"/>
  <c r="F1750" i="31" s="1"/>
  <c r="I54" i="18"/>
  <c r="D1744" i="31"/>
  <c r="F1744" i="31" s="1"/>
  <c r="I49" i="18"/>
  <c r="D1740" i="31"/>
  <c r="F1740" i="31" s="1"/>
  <c r="I44" i="18"/>
  <c r="D1736" i="31"/>
  <c r="F1736" i="31" s="1"/>
  <c r="I39" i="18"/>
  <c r="D1732" i="31"/>
  <c r="F1732" i="31" s="1"/>
  <c r="I35" i="18"/>
  <c r="D1728" i="31"/>
  <c r="F1728" i="31" s="1"/>
  <c r="I30" i="18"/>
  <c r="D1724" i="31"/>
  <c r="F1724" i="31" s="1"/>
  <c r="I25" i="18"/>
  <c r="D1720" i="31"/>
  <c r="F1720" i="31" s="1"/>
  <c r="I20" i="18"/>
  <c r="D1716" i="31"/>
  <c r="F1716" i="31" s="1"/>
  <c r="I15" i="18"/>
  <c r="D1712" i="31"/>
  <c r="F1712" i="31" s="1"/>
  <c r="I9" i="18"/>
  <c r="D1706" i="31"/>
  <c r="F1706" i="31" s="1"/>
  <c r="I208" i="18"/>
  <c r="D1870" i="31"/>
  <c r="F1870" i="31" s="1"/>
  <c r="I203" i="18"/>
  <c r="D1866" i="31"/>
  <c r="F1866" i="31" s="1"/>
  <c r="I198" i="18"/>
  <c r="D1862" i="31"/>
  <c r="F1862" i="31" s="1"/>
  <c r="I194" i="18"/>
  <c r="D1858" i="31"/>
  <c r="F1858" i="31" s="1"/>
  <c r="I186" i="18"/>
  <c r="D1852" i="31"/>
  <c r="F1852" i="31" s="1"/>
  <c r="I182" i="18"/>
  <c r="D1848" i="31"/>
  <c r="F1848" i="31" s="1"/>
  <c r="I179" i="18"/>
  <c r="D1846" i="31"/>
  <c r="F1846" i="31" s="1"/>
  <c r="I175" i="18"/>
  <c r="D1842" i="31"/>
  <c r="F1842" i="31" s="1"/>
  <c r="I169" i="18"/>
  <c r="D1838" i="31"/>
  <c r="F1838" i="31" s="1"/>
  <c r="I164" i="18"/>
  <c r="D1834" i="31"/>
  <c r="F1834" i="31" s="1"/>
  <c r="I159" i="18"/>
  <c r="D1830" i="31"/>
  <c r="F1830" i="31" s="1"/>
  <c r="I155" i="18"/>
  <c r="D1826" i="31"/>
  <c r="F1826" i="31" s="1"/>
  <c r="I150" i="18"/>
  <c r="D1822" i="31"/>
  <c r="F1822" i="31" s="1"/>
  <c r="I144" i="18"/>
  <c r="D1818" i="31"/>
  <c r="F1818" i="31" s="1"/>
  <c r="I138" i="18"/>
  <c r="D1814" i="31"/>
  <c r="F1814" i="31" s="1"/>
  <c r="I132" i="18"/>
  <c r="D1810" i="31"/>
  <c r="F1810" i="31" s="1"/>
  <c r="I127" i="18"/>
  <c r="D1806" i="31"/>
  <c r="F1806" i="31" s="1"/>
  <c r="I123" i="18"/>
  <c r="D1804" i="31"/>
  <c r="F1804" i="31" s="1"/>
  <c r="I119" i="18"/>
  <c r="D1800" i="31"/>
  <c r="F1800" i="31" s="1"/>
  <c r="I115" i="18"/>
  <c r="D1796" i="31"/>
  <c r="F1796" i="31" s="1"/>
  <c r="I110" i="18"/>
  <c r="D1792" i="31"/>
  <c r="F1792" i="31" s="1"/>
  <c r="I104" i="18"/>
  <c r="D1786" i="31"/>
  <c r="F1786" i="31" s="1"/>
  <c r="I99" i="18"/>
  <c r="D1782" i="31"/>
  <c r="F1782" i="31" s="1"/>
  <c r="I95" i="18"/>
  <c r="D1778" i="31"/>
  <c r="F1778" i="31" s="1"/>
  <c r="I90" i="18"/>
  <c r="D1774" i="31"/>
  <c r="F1774" i="31" s="1"/>
  <c r="I86" i="18"/>
  <c r="D1770" i="31"/>
  <c r="F1770" i="31" s="1"/>
  <c r="I81" i="18"/>
  <c r="D1766" i="31"/>
  <c r="F1766" i="31" s="1"/>
  <c r="I77" i="18"/>
  <c r="D1762" i="31"/>
  <c r="F1762" i="31" s="1"/>
  <c r="I72" i="18"/>
  <c r="D1758" i="31"/>
  <c r="F1758" i="31" s="1"/>
  <c r="I66" i="18"/>
  <c r="D1754" i="31"/>
  <c r="F1754" i="31" s="1"/>
  <c r="I58" i="18"/>
  <c r="D1748" i="31"/>
  <c r="F1748" i="31" s="1"/>
  <c r="I56" i="18"/>
  <c r="D1746" i="31"/>
  <c r="F1746" i="31" s="1"/>
  <c r="I51" i="18"/>
  <c r="D1742" i="31"/>
  <c r="F1742" i="31" s="1"/>
  <c r="I47" i="18"/>
  <c r="D1738" i="31"/>
  <c r="F1738" i="31" s="1"/>
  <c r="I42" i="18"/>
  <c r="D1734" i="31"/>
  <c r="F1734" i="31" s="1"/>
  <c r="I37" i="18"/>
  <c r="D1730" i="31"/>
  <c r="F1730" i="31" s="1"/>
  <c r="I32" i="18"/>
  <c r="D1726" i="31"/>
  <c r="F1726" i="31" s="1"/>
  <c r="I27" i="18"/>
  <c r="D1722" i="31"/>
  <c r="F1722" i="31" s="1"/>
  <c r="I22" i="18"/>
  <c r="D1718" i="31"/>
  <c r="F1718" i="31" s="1"/>
  <c r="I18" i="18"/>
  <c r="D1714" i="31"/>
  <c r="F1714" i="31" s="1"/>
  <c r="I13" i="18"/>
  <c r="D1710" i="31"/>
  <c r="F1710" i="31" s="1"/>
  <c r="I11" i="18"/>
  <c r="D1708" i="31"/>
  <c r="F1708" i="31" s="1"/>
  <c r="I8" i="18"/>
  <c r="D1705" i="31"/>
  <c r="F1705" i="31" s="1"/>
  <c r="I207" i="18"/>
  <c r="D1869" i="31"/>
  <c r="F1869" i="31" s="1"/>
  <c r="I205" i="18"/>
  <c r="D1867" i="31"/>
  <c r="F1867" i="31" s="1"/>
  <c r="I202" i="18"/>
  <c r="D1865" i="31"/>
  <c r="F1865" i="31" s="1"/>
  <c r="I200" i="18"/>
  <c r="D1863" i="31"/>
  <c r="F1863" i="31" s="1"/>
  <c r="I197" i="18"/>
  <c r="D1861" i="31"/>
  <c r="F1861" i="31" s="1"/>
  <c r="I195" i="18"/>
  <c r="D1859" i="31"/>
  <c r="F1859" i="31" s="1"/>
  <c r="I192" i="18"/>
  <c r="D1857" i="31"/>
  <c r="F1857" i="31" s="1"/>
  <c r="I190" i="18"/>
  <c r="D1855" i="31"/>
  <c r="F1855" i="31" s="1"/>
  <c r="I187" i="18"/>
  <c r="D1853" i="31"/>
  <c r="F1853" i="31" s="1"/>
  <c r="I185" i="18"/>
  <c r="D1851" i="31"/>
  <c r="F1851" i="31" s="1"/>
  <c r="I183" i="18"/>
  <c r="D1849" i="31"/>
  <c r="F1849" i="31" s="1"/>
  <c r="I180" i="18"/>
  <c r="D1847" i="31"/>
  <c r="F1847" i="31" s="1"/>
  <c r="I178" i="18"/>
  <c r="D1845" i="31"/>
  <c r="F1845" i="31" s="1"/>
  <c r="I176" i="18"/>
  <c r="D1843" i="31"/>
  <c r="F1843" i="31" s="1"/>
  <c r="I173" i="18"/>
  <c r="D1841" i="31"/>
  <c r="F1841" i="31" s="1"/>
  <c r="I171" i="18"/>
  <c r="D1839" i="31"/>
  <c r="F1839" i="31" s="1"/>
  <c r="I168" i="18"/>
  <c r="D1837" i="31"/>
  <c r="F1837" i="31" s="1"/>
  <c r="I165" i="18"/>
  <c r="D1835" i="31"/>
  <c r="F1835" i="31" s="1"/>
  <c r="I162" i="18"/>
  <c r="D1833" i="31"/>
  <c r="F1833" i="31" s="1"/>
  <c r="I160" i="18"/>
  <c r="D1831" i="31"/>
  <c r="F1831" i="31" s="1"/>
  <c r="I158" i="18"/>
  <c r="D1829" i="31"/>
  <c r="F1829" i="31" s="1"/>
  <c r="I156" i="18"/>
  <c r="D1827" i="31"/>
  <c r="F1827" i="31" s="1"/>
  <c r="I154" i="18"/>
  <c r="D1825" i="31"/>
  <c r="F1825" i="31" s="1"/>
  <c r="I151" i="18"/>
  <c r="D1823" i="31"/>
  <c r="F1823" i="31" s="1"/>
  <c r="I149" i="18"/>
  <c r="D1821" i="31"/>
  <c r="F1821" i="31" s="1"/>
  <c r="I146" i="18"/>
  <c r="D1819" i="31"/>
  <c r="F1819" i="31" s="1"/>
  <c r="I143" i="18"/>
  <c r="D1817" i="31"/>
  <c r="F1817" i="31" s="1"/>
  <c r="I140" i="18"/>
  <c r="D1815" i="31"/>
  <c r="F1815" i="31" s="1"/>
  <c r="I137" i="18"/>
  <c r="D1813" i="31"/>
  <c r="F1813" i="31" s="1"/>
  <c r="I134" i="18"/>
  <c r="D1811" i="31"/>
  <c r="F1811" i="31" s="1"/>
  <c r="I131" i="18"/>
  <c r="D1809" i="31"/>
  <c r="F1809" i="31" s="1"/>
  <c r="I128" i="18"/>
  <c r="D1807" i="31"/>
  <c r="F1807" i="31" s="1"/>
  <c r="I125" i="18"/>
  <c r="D1805" i="31"/>
  <c r="F1805" i="31" s="1"/>
  <c r="I122" i="18"/>
  <c r="D1803" i="31"/>
  <c r="F1803" i="31" s="1"/>
  <c r="I120" i="18"/>
  <c r="D1801" i="31"/>
  <c r="F1801" i="31" s="1"/>
  <c r="I118" i="18"/>
  <c r="D1799" i="31"/>
  <c r="F1799" i="31" s="1"/>
  <c r="I116" i="18"/>
  <c r="D1797" i="31"/>
  <c r="F1797" i="31" s="1"/>
  <c r="I113" i="18"/>
  <c r="D1795" i="31"/>
  <c r="F1795" i="31" s="1"/>
  <c r="I111" i="18"/>
  <c r="D1793" i="31"/>
  <c r="F1793" i="31" s="1"/>
  <c r="I109" i="18"/>
  <c r="D1791" i="31"/>
  <c r="F1791" i="31" s="1"/>
  <c r="I107" i="18"/>
  <c r="D1789" i="31"/>
  <c r="F1789" i="31" s="1"/>
  <c r="I105" i="18"/>
  <c r="D1787" i="31"/>
  <c r="F1787" i="31" s="1"/>
  <c r="I102" i="18"/>
  <c r="D1785" i="31"/>
  <c r="F1785" i="31" s="1"/>
  <c r="I100" i="18"/>
  <c r="D1783" i="31"/>
  <c r="F1783" i="31" s="1"/>
  <c r="I98" i="18"/>
  <c r="D1781" i="31"/>
  <c r="F1781" i="31" s="1"/>
  <c r="I96" i="18"/>
  <c r="D1779" i="31"/>
  <c r="F1779" i="31" s="1"/>
  <c r="I94" i="18"/>
  <c r="D1777" i="31"/>
  <c r="F1777" i="31" s="1"/>
  <c r="I91" i="18"/>
  <c r="D1775" i="31"/>
  <c r="F1775" i="31" s="1"/>
  <c r="I89" i="18"/>
  <c r="D1773" i="31"/>
  <c r="F1773" i="31" s="1"/>
  <c r="I87" i="18"/>
  <c r="D1771" i="31"/>
  <c r="F1771" i="31" s="1"/>
  <c r="I85" i="18"/>
  <c r="D1769" i="31"/>
  <c r="F1769" i="31" s="1"/>
  <c r="I83" i="18"/>
  <c r="D1767" i="31"/>
  <c r="F1767" i="31" s="1"/>
  <c r="I80" i="18"/>
  <c r="D1765" i="31"/>
  <c r="F1765" i="31" s="1"/>
  <c r="I78" i="18"/>
  <c r="D1763" i="31"/>
  <c r="F1763" i="31" s="1"/>
  <c r="I76" i="18"/>
  <c r="D1761" i="31"/>
  <c r="F1761" i="31" s="1"/>
  <c r="I73" i="18"/>
  <c r="D1759" i="31"/>
  <c r="F1759" i="31" s="1"/>
  <c r="I70" i="18"/>
  <c r="D1757" i="31"/>
  <c r="F1757" i="31" s="1"/>
  <c r="I68" i="18"/>
  <c r="D1755" i="31"/>
  <c r="F1755" i="31" s="1"/>
  <c r="I65" i="18"/>
  <c r="D1753" i="31"/>
  <c r="F1753" i="31" s="1"/>
  <c r="I62" i="18"/>
  <c r="D1751" i="31"/>
  <c r="F1751" i="31" s="1"/>
  <c r="I60" i="18"/>
  <c r="D1749" i="31"/>
  <c r="F1749" i="31" s="1"/>
  <c r="I57" i="18"/>
  <c r="D1747" i="31"/>
  <c r="F1747" i="31" s="1"/>
  <c r="I55" i="18"/>
  <c r="D1745" i="31"/>
  <c r="F1745" i="31" s="1"/>
  <c r="I53" i="18"/>
  <c r="D1743" i="31"/>
  <c r="F1743" i="31" s="1"/>
  <c r="I50" i="18"/>
  <c r="D1741" i="31"/>
  <c r="F1741" i="31" s="1"/>
  <c r="I48" i="18"/>
  <c r="D1739" i="31"/>
  <c r="F1739" i="31" s="1"/>
  <c r="I46" i="18"/>
  <c r="D1737" i="31"/>
  <c r="F1737" i="31" s="1"/>
  <c r="I43" i="18"/>
  <c r="D1735" i="31"/>
  <c r="F1735" i="31" s="1"/>
  <c r="I40" i="18"/>
  <c r="D1733" i="31"/>
  <c r="F1733" i="31" s="1"/>
  <c r="I38" i="18"/>
  <c r="D1731" i="31"/>
  <c r="F1731" i="31" s="1"/>
  <c r="I36" i="18"/>
  <c r="D1729" i="31"/>
  <c r="F1729" i="31" s="1"/>
  <c r="I33" i="18"/>
  <c r="D1727" i="31"/>
  <c r="F1727" i="31" s="1"/>
  <c r="I31" i="18"/>
  <c r="D1725" i="31"/>
  <c r="F1725" i="31" s="1"/>
  <c r="I28" i="18"/>
  <c r="D1723" i="31"/>
  <c r="F1723" i="31" s="1"/>
  <c r="I26" i="18"/>
  <c r="D1721" i="31"/>
  <c r="F1721" i="31" s="1"/>
  <c r="I23" i="18"/>
  <c r="D1719" i="31"/>
  <c r="F1719" i="31" s="1"/>
  <c r="I21" i="18"/>
  <c r="D1717" i="31"/>
  <c r="F1717" i="31" s="1"/>
  <c r="I19" i="18"/>
  <c r="D1715" i="31"/>
  <c r="F1715" i="31" s="1"/>
  <c r="I16" i="18"/>
  <c r="D1713" i="31"/>
  <c r="F1713" i="31" s="1"/>
  <c r="I14" i="18"/>
  <c r="D1711" i="31"/>
  <c r="F1711" i="31" s="1"/>
  <c r="I12" i="18"/>
  <c r="D1709" i="31"/>
  <c r="F1709" i="31" s="1"/>
  <c r="I10" i="18"/>
  <c r="D1707" i="31"/>
  <c r="F1707" i="31" s="1"/>
  <c r="G68" i="17"/>
  <c r="D1683" i="31" s="1"/>
  <c r="F1683" i="31" s="1"/>
  <c r="G69" i="17"/>
  <c r="D1684" i="31" s="1"/>
  <c r="F1684" i="31" s="1"/>
  <c r="G65" i="17"/>
  <c r="D1681" i="31" s="1"/>
  <c r="F1681" i="31" s="1"/>
  <c r="G62" i="17"/>
  <c r="D1679" i="31" s="1"/>
  <c r="F1679" i="31" s="1"/>
  <c r="G73" i="17"/>
  <c r="D1686" i="31" s="1"/>
  <c r="F1686" i="31" s="1"/>
  <c r="G71" i="17"/>
  <c r="D1685" i="31" s="1"/>
  <c r="F1685" i="31" s="1"/>
  <c r="G67" i="17"/>
  <c r="D1682" i="31" s="1"/>
  <c r="F1682" i="31" s="1"/>
  <c r="G64" i="17"/>
  <c r="D1680" i="31" s="1"/>
  <c r="F1680" i="31" s="1"/>
  <c r="G61" i="17"/>
  <c r="D1678" i="31" s="1"/>
  <c r="F1678" i="31" s="1"/>
  <c r="G79" i="17"/>
  <c r="G55" i="17"/>
  <c r="G38" i="17"/>
  <c r="G29" i="17"/>
  <c r="G31" i="17"/>
  <c r="G10" i="17"/>
  <c r="G99" i="17"/>
  <c r="G87" i="17"/>
  <c r="G23" i="17"/>
  <c r="G100" i="17"/>
  <c r="G97" i="17"/>
  <c r="G96" i="17"/>
  <c r="I94" i="17"/>
  <c r="I93" i="17"/>
  <c r="G91" i="17"/>
  <c r="G90" i="17"/>
  <c r="G88" i="17"/>
  <c r="G85" i="17"/>
  <c r="G84" i="17"/>
  <c r="G82" i="17"/>
  <c r="G81" i="17"/>
  <c r="G78" i="17"/>
  <c r="G76" i="17"/>
  <c r="G75" i="17"/>
  <c r="G59" i="17"/>
  <c r="G58" i="17"/>
  <c r="G57" i="17"/>
  <c r="G54" i="17"/>
  <c r="G53" i="17"/>
  <c r="G51" i="17"/>
  <c r="G50" i="17"/>
  <c r="G49" i="17"/>
  <c r="G47" i="17"/>
  <c r="G46" i="17"/>
  <c r="G45" i="17"/>
  <c r="G44" i="17"/>
  <c r="G42" i="17"/>
  <c r="G41" i="17"/>
  <c r="G40" i="17"/>
  <c r="G37" i="17"/>
  <c r="G36" i="17"/>
  <c r="G34" i="17"/>
  <c r="G33" i="17"/>
  <c r="G30" i="17"/>
  <c r="G28" i="17"/>
  <c r="G27" i="17"/>
  <c r="G25" i="17"/>
  <c r="G21" i="17"/>
  <c r="G20" i="17"/>
  <c r="G19" i="17"/>
  <c r="G18" i="17"/>
  <c r="G17" i="17"/>
  <c r="G16" i="17"/>
  <c r="G14" i="17"/>
  <c r="G13" i="17"/>
  <c r="G12" i="17"/>
  <c r="G9" i="17"/>
  <c r="G8" i="17"/>
  <c r="I5" i="18" l="1"/>
  <c r="I8" i="17"/>
  <c r="D1637" i="31"/>
  <c r="F1637" i="31" s="1"/>
  <c r="I14" i="17"/>
  <c r="D1642" i="31"/>
  <c r="F1642" i="31" s="1"/>
  <c r="I19" i="17"/>
  <c r="D1646" i="31"/>
  <c r="F1646" i="31" s="1"/>
  <c r="I27" i="17"/>
  <c r="D1652" i="31"/>
  <c r="F1652" i="31" s="1"/>
  <c r="I34" i="17"/>
  <c r="D1658" i="31"/>
  <c r="F1658" i="31" s="1"/>
  <c r="I41" i="17"/>
  <c r="D1663" i="31"/>
  <c r="F1663" i="31" s="1"/>
  <c r="I49" i="17"/>
  <c r="D1669" i="31"/>
  <c r="F1669" i="31" s="1"/>
  <c r="I54" i="17"/>
  <c r="D1673" i="31"/>
  <c r="F1673" i="31" s="1"/>
  <c r="I78" i="17"/>
  <c r="D1689" i="31"/>
  <c r="F1689" i="31" s="1"/>
  <c r="I12" i="17"/>
  <c r="D1640" i="31"/>
  <c r="F1640" i="31" s="1"/>
  <c r="I17" i="17"/>
  <c r="D1644" i="31"/>
  <c r="F1644" i="31" s="1"/>
  <c r="I21" i="17"/>
  <c r="D1648" i="31"/>
  <c r="F1648" i="31" s="1"/>
  <c r="I30" i="17"/>
  <c r="D1655" i="31"/>
  <c r="F1655" i="31" s="1"/>
  <c r="I37" i="17"/>
  <c r="D1660" i="31"/>
  <c r="F1660" i="31" s="1"/>
  <c r="I44" i="17"/>
  <c r="D1665" i="31"/>
  <c r="F1665" i="31" s="1"/>
  <c r="I46" i="17"/>
  <c r="D1667" i="31"/>
  <c r="F1667" i="31" s="1"/>
  <c r="I51" i="17"/>
  <c r="D1671" i="31"/>
  <c r="F1671" i="31" s="1"/>
  <c r="I58" i="17"/>
  <c r="D1676" i="31"/>
  <c r="F1676" i="31" s="1"/>
  <c r="I75" i="17"/>
  <c r="D1687" i="31"/>
  <c r="F1687" i="31" s="1"/>
  <c r="I82" i="17"/>
  <c r="D1692" i="31"/>
  <c r="F1692" i="31" s="1"/>
  <c r="I85" i="17"/>
  <c r="D1694" i="31"/>
  <c r="F1694" i="31" s="1"/>
  <c r="I90" i="17"/>
  <c r="D1697" i="31"/>
  <c r="F1697" i="31" s="1"/>
  <c r="I96" i="17"/>
  <c r="D1701" i="31"/>
  <c r="F1701" i="31" s="1"/>
  <c r="I100" i="17"/>
  <c r="D1704" i="31"/>
  <c r="F1704" i="31" s="1"/>
  <c r="I87" i="17"/>
  <c r="D1695" i="31"/>
  <c r="F1695" i="31" s="1"/>
  <c r="I10" i="17"/>
  <c r="D1639" i="31"/>
  <c r="F1639" i="31" s="1"/>
  <c r="I29" i="17"/>
  <c r="D1654" i="31"/>
  <c r="F1654" i="31" s="1"/>
  <c r="I55" i="17"/>
  <c r="D1674" i="31"/>
  <c r="F1674" i="31" s="1"/>
  <c r="I9" i="17"/>
  <c r="D1638" i="31"/>
  <c r="F1638" i="31" s="1"/>
  <c r="I13" i="17"/>
  <c r="D1641" i="31"/>
  <c r="F1641" i="31" s="1"/>
  <c r="I16" i="17"/>
  <c r="D1643" i="31"/>
  <c r="F1643" i="31" s="1"/>
  <c r="I18" i="17"/>
  <c r="D1645" i="31"/>
  <c r="F1645" i="31" s="1"/>
  <c r="I20" i="17"/>
  <c r="D1647" i="31"/>
  <c r="F1647" i="31" s="1"/>
  <c r="I25" i="17"/>
  <c r="D1651" i="31"/>
  <c r="F1651" i="31" s="1"/>
  <c r="I28" i="17"/>
  <c r="D1653" i="31"/>
  <c r="F1653" i="31" s="1"/>
  <c r="I33" i="17"/>
  <c r="D1657" i="31"/>
  <c r="F1657" i="31" s="1"/>
  <c r="I36" i="17"/>
  <c r="D1659" i="31"/>
  <c r="F1659" i="31" s="1"/>
  <c r="I40" i="17"/>
  <c r="D1662" i="31"/>
  <c r="F1662" i="31" s="1"/>
  <c r="I42" i="17"/>
  <c r="D1664" i="31"/>
  <c r="F1664" i="31" s="1"/>
  <c r="I45" i="17"/>
  <c r="D1666" i="31"/>
  <c r="F1666" i="31" s="1"/>
  <c r="I47" i="17"/>
  <c r="D1668" i="31"/>
  <c r="F1668" i="31" s="1"/>
  <c r="I50" i="17"/>
  <c r="D1670" i="31"/>
  <c r="F1670" i="31" s="1"/>
  <c r="I53" i="17"/>
  <c r="D1672" i="31"/>
  <c r="F1672" i="31" s="1"/>
  <c r="I57" i="17"/>
  <c r="D1675" i="31"/>
  <c r="F1675" i="31" s="1"/>
  <c r="I59" i="17"/>
  <c r="D1677" i="31"/>
  <c r="F1677" i="31" s="1"/>
  <c r="I76" i="17"/>
  <c r="D1688" i="31"/>
  <c r="F1688" i="31" s="1"/>
  <c r="I81" i="17"/>
  <c r="D1691" i="31"/>
  <c r="F1691" i="31" s="1"/>
  <c r="I84" i="17"/>
  <c r="D1693" i="31"/>
  <c r="F1693" i="31" s="1"/>
  <c r="I88" i="17"/>
  <c r="D1696" i="31"/>
  <c r="F1696" i="31" s="1"/>
  <c r="I91" i="17"/>
  <c r="D1698" i="31"/>
  <c r="F1698" i="31" s="1"/>
  <c r="I97" i="17"/>
  <c r="D1702" i="31"/>
  <c r="F1702" i="31" s="1"/>
  <c r="I23" i="17"/>
  <c r="D1649" i="31"/>
  <c r="F1649" i="31" s="1"/>
  <c r="I99" i="17"/>
  <c r="D1703" i="31"/>
  <c r="F1703" i="31" s="1"/>
  <c r="I31" i="17"/>
  <c r="D1656" i="31"/>
  <c r="F1656" i="31" s="1"/>
  <c r="I38" i="17"/>
  <c r="D1661" i="31"/>
  <c r="F1661" i="31" s="1"/>
  <c r="I79" i="17"/>
  <c r="D1690" i="31"/>
  <c r="F1690" i="31" s="1"/>
  <c r="I5" i="17"/>
  <c r="I233" i="16"/>
  <c r="G105" i="16"/>
  <c r="D1520" i="31" s="1"/>
  <c r="F1520" i="31" s="1"/>
  <c r="G221" i="16"/>
  <c r="G222" i="16"/>
  <c r="G223" i="16"/>
  <c r="G224" i="16"/>
  <c r="G225" i="16"/>
  <c r="G201" i="16"/>
  <c r="G202" i="16"/>
  <c r="G203" i="16"/>
  <c r="G181" i="16"/>
  <c r="G182" i="16"/>
  <c r="G183" i="16"/>
  <c r="G184" i="16"/>
  <c r="G139" i="16"/>
  <c r="G127" i="16"/>
  <c r="G128" i="16"/>
  <c r="G126" i="16"/>
  <c r="G122" i="16"/>
  <c r="G114" i="16"/>
  <c r="G115" i="16"/>
  <c r="G116" i="16"/>
  <c r="G117" i="16"/>
  <c r="G118" i="16"/>
  <c r="G112" i="16"/>
  <c r="D1526" i="31" s="1"/>
  <c r="F1526" i="31" s="1"/>
  <c r="G79" i="16"/>
  <c r="G80" i="16"/>
  <c r="G81" i="16"/>
  <c r="G82" i="16"/>
  <c r="G83" i="16"/>
  <c r="G84" i="16"/>
  <c r="G85" i="16"/>
  <c r="G86" i="16"/>
  <c r="G69" i="16"/>
  <c r="G70" i="16"/>
  <c r="G61" i="16"/>
  <c r="G62" i="16"/>
  <c r="G48" i="16"/>
  <c r="G49" i="16"/>
  <c r="G25" i="16"/>
  <c r="G26" i="16"/>
  <c r="G27" i="16"/>
  <c r="G227" i="16"/>
  <c r="G212" i="16"/>
  <c r="G214" i="16"/>
  <c r="G216" i="16"/>
  <c r="G218" i="16"/>
  <c r="G185" i="16"/>
  <c r="G187" i="16"/>
  <c r="G189" i="16"/>
  <c r="G191" i="16"/>
  <c r="G150" i="16"/>
  <c r="G152" i="16"/>
  <c r="G154" i="16"/>
  <c r="G156" i="16"/>
  <c r="G158" i="16"/>
  <c r="G160" i="16"/>
  <c r="G162" i="16"/>
  <c r="G164" i="16"/>
  <c r="G166" i="16"/>
  <c r="G168" i="16"/>
  <c r="G170" i="16"/>
  <c r="G172" i="16"/>
  <c r="G174" i="16"/>
  <c r="G176" i="16"/>
  <c r="G178" i="16"/>
  <c r="G211" i="16"/>
  <c r="G213" i="16"/>
  <c r="G215" i="16"/>
  <c r="G217" i="16"/>
  <c r="G220" i="16"/>
  <c r="G226" i="16"/>
  <c r="G151" i="16"/>
  <c r="G153" i="16"/>
  <c r="G155" i="16"/>
  <c r="G157" i="16"/>
  <c r="G159" i="16"/>
  <c r="G161" i="16"/>
  <c r="G163" i="16"/>
  <c r="G165" i="16"/>
  <c r="G167" i="16"/>
  <c r="G169" i="16"/>
  <c r="G171" i="16"/>
  <c r="G173" i="16"/>
  <c r="G175" i="16"/>
  <c r="G177" i="16"/>
  <c r="G179" i="16"/>
  <c r="G186" i="16"/>
  <c r="G188" i="16"/>
  <c r="G190" i="16"/>
  <c r="I190" i="16" l="1"/>
  <c r="D1597" i="31"/>
  <c r="F1597" i="31" s="1"/>
  <c r="I177" i="16"/>
  <c r="D1585" i="31"/>
  <c r="F1585" i="31" s="1"/>
  <c r="I169" i="16"/>
  <c r="D1577" i="31"/>
  <c r="F1577" i="31" s="1"/>
  <c r="I161" i="16"/>
  <c r="D1569" i="31"/>
  <c r="F1569" i="31" s="1"/>
  <c r="I215" i="16"/>
  <c r="D1620" i="31"/>
  <c r="F1620" i="31" s="1"/>
  <c r="I176" i="16"/>
  <c r="D1584" i="31"/>
  <c r="F1584" i="31" s="1"/>
  <c r="I168" i="16"/>
  <c r="D1576" i="31"/>
  <c r="F1576" i="31" s="1"/>
  <c r="I160" i="16"/>
  <c r="D1568" i="31"/>
  <c r="F1568" i="31" s="1"/>
  <c r="I156" i="16"/>
  <c r="D1564" i="31"/>
  <c r="F1564" i="31" s="1"/>
  <c r="I191" i="16"/>
  <c r="D1598" i="31"/>
  <c r="F1598" i="31" s="1"/>
  <c r="I187" i="16"/>
  <c r="D1594" i="31"/>
  <c r="F1594" i="31" s="1"/>
  <c r="I218" i="16"/>
  <c r="D1623" i="31"/>
  <c r="F1623" i="31" s="1"/>
  <c r="I214" i="16"/>
  <c r="D1619" i="31"/>
  <c r="F1619" i="31" s="1"/>
  <c r="I227" i="16"/>
  <c r="D1631" i="31"/>
  <c r="F1631" i="31" s="1"/>
  <c r="I26" i="16"/>
  <c r="D1449" i="31"/>
  <c r="F1449" i="31" s="1"/>
  <c r="I49" i="16"/>
  <c r="D1469" i="31"/>
  <c r="F1469" i="31" s="1"/>
  <c r="I62" i="16"/>
  <c r="D1481" i="31"/>
  <c r="F1481" i="31" s="1"/>
  <c r="I70" i="16"/>
  <c r="D1488" i="31"/>
  <c r="F1488" i="31" s="1"/>
  <c r="I86" i="16"/>
  <c r="D1503" i="31"/>
  <c r="F1503" i="31" s="1"/>
  <c r="I84" i="16"/>
  <c r="D1501" i="31"/>
  <c r="F1501" i="31" s="1"/>
  <c r="I82" i="16"/>
  <c r="D1499" i="31"/>
  <c r="F1499" i="31" s="1"/>
  <c r="I80" i="16"/>
  <c r="D1497" i="31"/>
  <c r="F1497" i="31" s="1"/>
  <c r="I115" i="16"/>
  <c r="D1528" i="31"/>
  <c r="F1528" i="31" s="1"/>
  <c r="I139" i="16"/>
  <c r="D1548" i="31"/>
  <c r="F1548" i="31" s="1"/>
  <c r="I186" i="16"/>
  <c r="D1593" i="31"/>
  <c r="F1593" i="31" s="1"/>
  <c r="I173" i="16"/>
  <c r="D1581" i="31"/>
  <c r="F1581" i="31" s="1"/>
  <c r="I165" i="16"/>
  <c r="D1573" i="31"/>
  <c r="F1573" i="31" s="1"/>
  <c r="I157" i="16"/>
  <c r="D1565" i="31"/>
  <c r="F1565" i="31" s="1"/>
  <c r="I153" i="16"/>
  <c r="D1561" i="31"/>
  <c r="F1561" i="31" s="1"/>
  <c r="I220" i="16"/>
  <c r="D1624" i="31"/>
  <c r="F1624" i="31" s="1"/>
  <c r="I211" i="16"/>
  <c r="D1616" i="31"/>
  <c r="F1616" i="31" s="1"/>
  <c r="I172" i="16"/>
  <c r="D1580" i="31"/>
  <c r="F1580" i="31" s="1"/>
  <c r="I164" i="16"/>
  <c r="D1572" i="31"/>
  <c r="F1572" i="31" s="1"/>
  <c r="I152" i="16"/>
  <c r="D1560" i="31"/>
  <c r="F1560" i="31" s="1"/>
  <c r="I117" i="16"/>
  <c r="D1530" i="31"/>
  <c r="F1530" i="31" s="1"/>
  <c r="I122" i="16"/>
  <c r="D1534" i="31"/>
  <c r="F1534" i="31" s="1"/>
  <c r="I128" i="16"/>
  <c r="D1539" i="31"/>
  <c r="F1539" i="31" s="1"/>
  <c r="I183" i="16"/>
  <c r="D1590" i="31"/>
  <c r="F1590" i="31" s="1"/>
  <c r="I181" i="16"/>
  <c r="D1588" i="31"/>
  <c r="F1588" i="31" s="1"/>
  <c r="I202" i="16"/>
  <c r="D1608" i="31"/>
  <c r="F1608" i="31" s="1"/>
  <c r="I225" i="16"/>
  <c r="D1629" i="31"/>
  <c r="F1629" i="31" s="1"/>
  <c r="I223" i="16"/>
  <c r="D1627" i="31"/>
  <c r="F1627" i="31" s="1"/>
  <c r="I221" i="16"/>
  <c r="D1625" i="31"/>
  <c r="F1625" i="31" s="1"/>
  <c r="I188" i="16"/>
  <c r="D1595" i="31"/>
  <c r="F1595" i="31" s="1"/>
  <c r="I179" i="16"/>
  <c r="D1587" i="31"/>
  <c r="F1587" i="31" s="1"/>
  <c r="I175" i="16"/>
  <c r="D1583" i="31"/>
  <c r="F1583" i="31" s="1"/>
  <c r="I171" i="16"/>
  <c r="D1579" i="31"/>
  <c r="F1579" i="31" s="1"/>
  <c r="I167" i="16"/>
  <c r="D1575" i="31"/>
  <c r="F1575" i="31" s="1"/>
  <c r="I163" i="16"/>
  <c r="D1571" i="31"/>
  <c r="F1571" i="31" s="1"/>
  <c r="I159" i="16"/>
  <c r="D1567" i="31"/>
  <c r="F1567" i="31" s="1"/>
  <c r="I155" i="16"/>
  <c r="D1563" i="31"/>
  <c r="F1563" i="31" s="1"/>
  <c r="I151" i="16"/>
  <c r="D1559" i="31"/>
  <c r="F1559" i="31" s="1"/>
  <c r="I226" i="16"/>
  <c r="D1630" i="31"/>
  <c r="F1630" i="31" s="1"/>
  <c r="I217" i="16"/>
  <c r="D1622" i="31"/>
  <c r="F1622" i="31" s="1"/>
  <c r="I213" i="16"/>
  <c r="D1618" i="31"/>
  <c r="F1618" i="31" s="1"/>
  <c r="I178" i="16"/>
  <c r="D1586" i="31"/>
  <c r="F1586" i="31" s="1"/>
  <c r="I174" i="16"/>
  <c r="D1582" i="31"/>
  <c r="F1582" i="31" s="1"/>
  <c r="I170" i="16"/>
  <c r="D1578" i="31"/>
  <c r="F1578" i="31" s="1"/>
  <c r="I166" i="16"/>
  <c r="D1574" i="31"/>
  <c r="F1574" i="31" s="1"/>
  <c r="I162" i="16"/>
  <c r="D1570" i="31"/>
  <c r="F1570" i="31" s="1"/>
  <c r="I158" i="16"/>
  <c r="D1566" i="31"/>
  <c r="F1566" i="31" s="1"/>
  <c r="I154" i="16"/>
  <c r="D1562" i="31"/>
  <c r="F1562" i="31" s="1"/>
  <c r="I150" i="16"/>
  <c r="D1558" i="31"/>
  <c r="F1558" i="31" s="1"/>
  <c r="I189" i="16"/>
  <c r="D1596" i="31"/>
  <c r="F1596" i="31" s="1"/>
  <c r="I185" i="16"/>
  <c r="D1592" i="31"/>
  <c r="F1592" i="31" s="1"/>
  <c r="I216" i="16"/>
  <c r="D1621" i="31"/>
  <c r="F1621" i="31" s="1"/>
  <c r="I212" i="16"/>
  <c r="D1617" i="31"/>
  <c r="F1617" i="31" s="1"/>
  <c r="I27" i="16"/>
  <c r="D1450" i="31"/>
  <c r="F1450" i="31" s="1"/>
  <c r="I25" i="16"/>
  <c r="D1448" i="31"/>
  <c r="F1448" i="31" s="1"/>
  <c r="I48" i="16"/>
  <c r="D1468" i="31"/>
  <c r="F1468" i="31" s="1"/>
  <c r="I61" i="16"/>
  <c r="D1480" i="31"/>
  <c r="F1480" i="31" s="1"/>
  <c r="I69" i="16"/>
  <c r="D1487" i="31"/>
  <c r="F1487" i="31" s="1"/>
  <c r="I85" i="16"/>
  <c r="D1502" i="31"/>
  <c r="F1502" i="31" s="1"/>
  <c r="I83" i="16"/>
  <c r="D1500" i="31"/>
  <c r="F1500" i="31" s="1"/>
  <c r="I81" i="16"/>
  <c r="D1498" i="31"/>
  <c r="F1498" i="31" s="1"/>
  <c r="I79" i="16"/>
  <c r="D1496" i="31"/>
  <c r="F1496" i="31" s="1"/>
  <c r="I118" i="16"/>
  <c r="D1531" i="31"/>
  <c r="F1531" i="31" s="1"/>
  <c r="I116" i="16"/>
  <c r="D1529" i="31"/>
  <c r="F1529" i="31" s="1"/>
  <c r="I114" i="16"/>
  <c r="D1527" i="31"/>
  <c r="F1527" i="31" s="1"/>
  <c r="I126" i="16"/>
  <c r="D1537" i="31"/>
  <c r="F1537" i="31" s="1"/>
  <c r="I127" i="16"/>
  <c r="D1538" i="31"/>
  <c r="F1538" i="31" s="1"/>
  <c r="I184" i="16"/>
  <c r="D1591" i="31"/>
  <c r="F1591" i="31" s="1"/>
  <c r="I182" i="16"/>
  <c r="D1589" i="31"/>
  <c r="F1589" i="31" s="1"/>
  <c r="I203" i="16"/>
  <c r="D1609" i="31"/>
  <c r="F1609" i="31" s="1"/>
  <c r="I201" i="16"/>
  <c r="D1607" i="31"/>
  <c r="F1607" i="31" s="1"/>
  <c r="I224" i="16"/>
  <c r="D1628" i="31"/>
  <c r="F1628" i="31" s="1"/>
  <c r="I222" i="16"/>
  <c r="D1626" i="31"/>
  <c r="F1626" i="31" s="1"/>
  <c r="G232" i="16"/>
  <c r="G230" i="16"/>
  <c r="G229" i="16"/>
  <c r="G228" i="16"/>
  <c r="G210" i="16"/>
  <c r="I208" i="16"/>
  <c r="G207" i="16"/>
  <c r="G206" i="16"/>
  <c r="G205" i="16"/>
  <c r="G204" i="16"/>
  <c r="G200" i="16"/>
  <c r="G199" i="16"/>
  <c r="G198" i="16"/>
  <c r="G197" i="16"/>
  <c r="G196" i="16"/>
  <c r="G195" i="16"/>
  <c r="G194" i="16"/>
  <c r="G192" i="16"/>
  <c r="G148" i="16"/>
  <c r="G146" i="16"/>
  <c r="G145" i="16"/>
  <c r="G144" i="16"/>
  <c r="G142" i="16"/>
  <c r="G141" i="16"/>
  <c r="G140" i="16"/>
  <c r="G138" i="16"/>
  <c r="G137" i="16"/>
  <c r="G135" i="16"/>
  <c r="G134" i="16"/>
  <c r="G133" i="16"/>
  <c r="G132" i="16"/>
  <c r="G131" i="16"/>
  <c r="G130" i="16"/>
  <c r="G124" i="16"/>
  <c r="G123" i="16"/>
  <c r="G121" i="16"/>
  <c r="G119" i="16"/>
  <c r="I112" i="16"/>
  <c r="G111" i="16"/>
  <c r="G110" i="16"/>
  <c r="G109" i="16"/>
  <c r="G108" i="16"/>
  <c r="G107" i="16"/>
  <c r="I105" i="16"/>
  <c r="G104" i="16"/>
  <c r="G103" i="16"/>
  <c r="G102" i="16"/>
  <c r="G100" i="16"/>
  <c r="G99" i="16"/>
  <c r="G98" i="16"/>
  <c r="G97" i="16"/>
  <c r="G96" i="16"/>
  <c r="G95" i="16"/>
  <c r="G93" i="16"/>
  <c r="G92" i="16"/>
  <c r="G91" i="16"/>
  <c r="G90" i="16"/>
  <c r="G89" i="16"/>
  <c r="G88" i="16"/>
  <c r="G87" i="16"/>
  <c r="G77" i="16"/>
  <c r="G76" i="16"/>
  <c r="G75" i="16"/>
  <c r="G74" i="16"/>
  <c r="G73" i="16"/>
  <c r="G72" i="16"/>
  <c r="G71" i="16"/>
  <c r="G68" i="16"/>
  <c r="G67" i="16"/>
  <c r="G66" i="16"/>
  <c r="G65" i="16"/>
  <c r="G64" i="16"/>
  <c r="G60" i="16"/>
  <c r="G59" i="16"/>
  <c r="G58" i="16"/>
  <c r="G57" i="16"/>
  <c r="G56" i="16"/>
  <c r="G55" i="16"/>
  <c r="G53" i="16"/>
  <c r="G52" i="16"/>
  <c r="G51" i="16"/>
  <c r="G50" i="16"/>
  <c r="G47" i="16"/>
  <c r="G46" i="16"/>
  <c r="G45" i="16"/>
  <c r="G44" i="16"/>
  <c r="G43" i="16"/>
  <c r="G42" i="16"/>
  <c r="G40" i="16"/>
  <c r="G39" i="16"/>
  <c r="G38" i="16"/>
  <c r="G37" i="16"/>
  <c r="G36" i="16"/>
  <c r="G35" i="16"/>
  <c r="G33" i="16"/>
  <c r="G32" i="16"/>
  <c r="G30" i="16"/>
  <c r="G29" i="16"/>
  <c r="G28" i="16"/>
  <c r="G24" i="16"/>
  <c r="G23" i="16"/>
  <c r="G22" i="16"/>
  <c r="G20" i="16"/>
  <c r="G19" i="16"/>
  <c r="G18" i="16"/>
  <c r="G17" i="16"/>
  <c r="G16" i="16"/>
  <c r="G15" i="16"/>
  <c r="G13" i="16"/>
  <c r="G12" i="16"/>
  <c r="G11" i="16"/>
  <c r="G10" i="16"/>
  <c r="G9" i="16"/>
  <c r="G8" i="16"/>
  <c r="I9" i="16" l="1"/>
  <c r="D1434" i="31"/>
  <c r="F1434" i="31" s="1"/>
  <c r="I13" i="16"/>
  <c r="D1438" i="31"/>
  <c r="F1438" i="31" s="1"/>
  <c r="I18" i="16"/>
  <c r="D1442" i="31"/>
  <c r="F1442" i="31" s="1"/>
  <c r="I28" i="16"/>
  <c r="D1451" i="31"/>
  <c r="F1451" i="31" s="1"/>
  <c r="I33" i="16"/>
  <c r="D1455" i="31"/>
  <c r="F1455" i="31" s="1"/>
  <c r="I38" i="16"/>
  <c r="D1459" i="31"/>
  <c r="F1459" i="31" s="1"/>
  <c r="I43" i="16"/>
  <c r="D1463" i="31"/>
  <c r="F1463" i="31" s="1"/>
  <c r="I47" i="16"/>
  <c r="D1467" i="31"/>
  <c r="F1467" i="31" s="1"/>
  <c r="I53" i="16"/>
  <c r="D1473" i="31"/>
  <c r="F1473" i="31" s="1"/>
  <c r="I58" i="16"/>
  <c r="D1477" i="31"/>
  <c r="F1477" i="31" s="1"/>
  <c r="I65" i="16"/>
  <c r="D1483" i="31"/>
  <c r="F1483" i="31" s="1"/>
  <c r="I71" i="16"/>
  <c r="D1489" i="31"/>
  <c r="F1489" i="31" s="1"/>
  <c r="I75" i="16"/>
  <c r="D1493" i="31"/>
  <c r="F1493" i="31" s="1"/>
  <c r="I88" i="16"/>
  <c r="D1505" i="31"/>
  <c r="F1505" i="31" s="1"/>
  <c r="I92" i="16"/>
  <c r="D1509" i="31"/>
  <c r="F1509" i="31" s="1"/>
  <c r="I97" i="16"/>
  <c r="D1513" i="31"/>
  <c r="F1513" i="31" s="1"/>
  <c r="I102" i="16"/>
  <c r="D1517" i="31"/>
  <c r="F1517" i="31" s="1"/>
  <c r="I107" i="16"/>
  <c r="D1521" i="31"/>
  <c r="F1521" i="31" s="1"/>
  <c r="I111" i="16"/>
  <c r="D1525" i="31"/>
  <c r="F1525" i="31" s="1"/>
  <c r="I123" i="16"/>
  <c r="D1535" i="31"/>
  <c r="F1535" i="31" s="1"/>
  <c r="I132" i="16"/>
  <c r="D1542" i="31"/>
  <c r="F1542" i="31" s="1"/>
  <c r="I134" i="16"/>
  <c r="D1544" i="31"/>
  <c r="F1544" i="31" s="1"/>
  <c r="I140" i="16"/>
  <c r="D1549" i="31"/>
  <c r="F1549" i="31" s="1"/>
  <c r="I142" i="16"/>
  <c r="D1551" i="31"/>
  <c r="F1551" i="31" s="1"/>
  <c r="I145" i="16"/>
  <c r="D1553" i="31"/>
  <c r="F1553" i="31" s="1"/>
  <c r="I148" i="16"/>
  <c r="D1555" i="31"/>
  <c r="F1555" i="31" s="1"/>
  <c r="I192" i="16"/>
  <c r="D1599" i="31"/>
  <c r="F1599" i="31" s="1"/>
  <c r="I195" i="16"/>
  <c r="D1601" i="31"/>
  <c r="F1601" i="31" s="1"/>
  <c r="I197" i="16"/>
  <c r="D1603" i="31"/>
  <c r="F1603" i="31" s="1"/>
  <c r="I199" i="16"/>
  <c r="D1605" i="31"/>
  <c r="F1605" i="31" s="1"/>
  <c r="I204" i="16"/>
  <c r="D1610" i="31"/>
  <c r="F1610" i="31" s="1"/>
  <c r="I206" i="16"/>
  <c r="D1612" i="31"/>
  <c r="F1612" i="31" s="1"/>
  <c r="I228" i="16"/>
  <c r="D1632" i="31"/>
  <c r="F1632" i="31" s="1"/>
  <c r="I230" i="16"/>
  <c r="D1634" i="31"/>
  <c r="F1634" i="31" s="1"/>
  <c r="I11" i="16"/>
  <c r="D1436" i="31"/>
  <c r="F1436" i="31" s="1"/>
  <c r="I16" i="16"/>
  <c r="D1440" i="31"/>
  <c r="F1440" i="31" s="1"/>
  <c r="I20" i="16"/>
  <c r="D1444" i="31"/>
  <c r="F1444" i="31" s="1"/>
  <c r="I23" i="16"/>
  <c r="D1446" i="31"/>
  <c r="F1446" i="31" s="1"/>
  <c r="I30" i="16"/>
  <c r="D1453" i="31"/>
  <c r="F1453" i="31" s="1"/>
  <c r="I36" i="16"/>
  <c r="D1457" i="31"/>
  <c r="F1457" i="31" s="1"/>
  <c r="I40" i="16"/>
  <c r="D1461" i="31"/>
  <c r="F1461" i="31" s="1"/>
  <c r="I45" i="16"/>
  <c r="D1465" i="31"/>
  <c r="F1465" i="31" s="1"/>
  <c r="I51" i="16"/>
  <c r="D1471" i="31"/>
  <c r="F1471" i="31" s="1"/>
  <c r="I56" i="16"/>
  <c r="D1475" i="31"/>
  <c r="F1475" i="31" s="1"/>
  <c r="I60" i="16"/>
  <c r="D1479" i="31"/>
  <c r="F1479" i="31" s="1"/>
  <c r="I67" i="16"/>
  <c r="D1485" i="31"/>
  <c r="F1485" i="31" s="1"/>
  <c r="I73" i="16"/>
  <c r="D1491" i="31"/>
  <c r="F1491" i="31" s="1"/>
  <c r="I77" i="16"/>
  <c r="D1495" i="31"/>
  <c r="F1495" i="31" s="1"/>
  <c r="I90" i="16"/>
  <c r="D1507" i="31"/>
  <c r="F1507" i="31" s="1"/>
  <c r="I95" i="16"/>
  <c r="D1511" i="31"/>
  <c r="F1511" i="31" s="1"/>
  <c r="I99" i="16"/>
  <c r="D1515" i="31"/>
  <c r="F1515" i="31" s="1"/>
  <c r="I104" i="16"/>
  <c r="D1519" i="31"/>
  <c r="F1519" i="31" s="1"/>
  <c r="I109" i="16"/>
  <c r="D1523" i="31"/>
  <c r="F1523" i="31" s="1"/>
  <c r="I119" i="16"/>
  <c r="D1532" i="31"/>
  <c r="F1532" i="31" s="1"/>
  <c r="I130" i="16"/>
  <c r="D1540" i="31"/>
  <c r="F1540" i="31" s="1"/>
  <c r="I137" i="16"/>
  <c r="D1546" i="31"/>
  <c r="F1546" i="31" s="1"/>
  <c r="I8" i="16"/>
  <c r="D1433" i="31"/>
  <c r="F1433" i="31" s="1"/>
  <c r="I10" i="16"/>
  <c r="D1435" i="31"/>
  <c r="F1435" i="31" s="1"/>
  <c r="I12" i="16"/>
  <c r="D1437" i="31"/>
  <c r="F1437" i="31" s="1"/>
  <c r="I15" i="16"/>
  <c r="D1439" i="31"/>
  <c r="F1439" i="31" s="1"/>
  <c r="I17" i="16"/>
  <c r="D1441" i="31"/>
  <c r="F1441" i="31" s="1"/>
  <c r="I19" i="16"/>
  <c r="D1443" i="31"/>
  <c r="F1443" i="31" s="1"/>
  <c r="I22" i="16"/>
  <c r="D1445" i="31"/>
  <c r="F1445" i="31" s="1"/>
  <c r="I24" i="16"/>
  <c r="D1447" i="31"/>
  <c r="F1447" i="31" s="1"/>
  <c r="I29" i="16"/>
  <c r="D1452" i="31"/>
  <c r="F1452" i="31" s="1"/>
  <c r="I32" i="16"/>
  <c r="D1454" i="31"/>
  <c r="F1454" i="31" s="1"/>
  <c r="I35" i="16"/>
  <c r="D1456" i="31"/>
  <c r="F1456" i="31" s="1"/>
  <c r="I37" i="16"/>
  <c r="D1458" i="31"/>
  <c r="F1458" i="31" s="1"/>
  <c r="I39" i="16"/>
  <c r="D1460" i="31"/>
  <c r="F1460" i="31" s="1"/>
  <c r="I42" i="16"/>
  <c r="D1462" i="31"/>
  <c r="F1462" i="31" s="1"/>
  <c r="I44" i="16"/>
  <c r="D1464" i="31"/>
  <c r="F1464" i="31" s="1"/>
  <c r="I46" i="16"/>
  <c r="D1466" i="31"/>
  <c r="F1466" i="31" s="1"/>
  <c r="I50" i="16"/>
  <c r="D1470" i="31"/>
  <c r="F1470" i="31" s="1"/>
  <c r="I52" i="16"/>
  <c r="D1472" i="31"/>
  <c r="F1472" i="31" s="1"/>
  <c r="I55" i="16"/>
  <c r="D1474" i="31"/>
  <c r="F1474" i="31" s="1"/>
  <c r="I57" i="16"/>
  <c r="D1476" i="31"/>
  <c r="F1476" i="31" s="1"/>
  <c r="I59" i="16"/>
  <c r="D1478" i="31"/>
  <c r="F1478" i="31" s="1"/>
  <c r="I64" i="16"/>
  <c r="D1482" i="31"/>
  <c r="F1482" i="31" s="1"/>
  <c r="I66" i="16"/>
  <c r="D1484" i="31"/>
  <c r="F1484" i="31" s="1"/>
  <c r="I68" i="16"/>
  <c r="D1486" i="31"/>
  <c r="F1486" i="31" s="1"/>
  <c r="I72" i="16"/>
  <c r="D1490" i="31"/>
  <c r="F1490" i="31" s="1"/>
  <c r="I74" i="16"/>
  <c r="D1492" i="31"/>
  <c r="F1492" i="31" s="1"/>
  <c r="I76" i="16"/>
  <c r="D1494" i="31"/>
  <c r="F1494" i="31" s="1"/>
  <c r="I87" i="16"/>
  <c r="D1504" i="31"/>
  <c r="F1504" i="31" s="1"/>
  <c r="I89" i="16"/>
  <c r="D1506" i="31"/>
  <c r="F1506" i="31" s="1"/>
  <c r="I91" i="16"/>
  <c r="D1508" i="31"/>
  <c r="F1508" i="31" s="1"/>
  <c r="I93" i="16"/>
  <c r="D1510" i="31"/>
  <c r="F1510" i="31" s="1"/>
  <c r="I96" i="16"/>
  <c r="D1512" i="31"/>
  <c r="F1512" i="31" s="1"/>
  <c r="I98" i="16"/>
  <c r="D1514" i="31"/>
  <c r="F1514" i="31" s="1"/>
  <c r="I100" i="16"/>
  <c r="D1516" i="31"/>
  <c r="F1516" i="31" s="1"/>
  <c r="I103" i="16"/>
  <c r="D1518" i="31"/>
  <c r="F1518" i="31" s="1"/>
  <c r="I108" i="16"/>
  <c r="D1522" i="31"/>
  <c r="F1522" i="31" s="1"/>
  <c r="I110" i="16"/>
  <c r="D1524" i="31"/>
  <c r="F1524" i="31" s="1"/>
  <c r="I121" i="16"/>
  <c r="D1533" i="31"/>
  <c r="F1533" i="31" s="1"/>
  <c r="I124" i="16"/>
  <c r="D1536" i="31"/>
  <c r="F1536" i="31" s="1"/>
  <c r="I131" i="16"/>
  <c r="D1541" i="31"/>
  <c r="F1541" i="31" s="1"/>
  <c r="I133" i="16"/>
  <c r="D1543" i="31"/>
  <c r="F1543" i="31" s="1"/>
  <c r="I135" i="16"/>
  <c r="D1545" i="31"/>
  <c r="F1545" i="31" s="1"/>
  <c r="I138" i="16"/>
  <c r="D1547" i="31"/>
  <c r="F1547" i="31" s="1"/>
  <c r="I141" i="16"/>
  <c r="D1550" i="31"/>
  <c r="F1550" i="31" s="1"/>
  <c r="I144" i="16"/>
  <c r="D1552" i="31"/>
  <c r="F1552" i="31" s="1"/>
  <c r="I146" i="16"/>
  <c r="D1554" i="31"/>
  <c r="F1554" i="31" s="1"/>
  <c r="I194" i="16"/>
  <c r="D1600" i="31"/>
  <c r="F1600" i="31" s="1"/>
  <c r="I196" i="16"/>
  <c r="D1602" i="31"/>
  <c r="F1602" i="31" s="1"/>
  <c r="I198" i="16"/>
  <c r="D1604" i="31"/>
  <c r="F1604" i="31" s="1"/>
  <c r="I200" i="16"/>
  <c r="D1606" i="31"/>
  <c r="F1606" i="31" s="1"/>
  <c r="I205" i="16"/>
  <c r="D1611" i="31"/>
  <c r="F1611" i="31" s="1"/>
  <c r="I207" i="16"/>
  <c r="D1613" i="31"/>
  <c r="F1613" i="31" s="1"/>
  <c r="I210" i="16"/>
  <c r="D1615" i="31"/>
  <c r="F1615" i="31" s="1"/>
  <c r="I229" i="16"/>
  <c r="D1633" i="31"/>
  <c r="F1633" i="31" s="1"/>
  <c r="I232" i="16"/>
  <c r="D1635" i="31"/>
  <c r="F1635" i="31" s="1"/>
  <c r="G9" i="15"/>
  <c r="G10" i="15"/>
  <c r="G11" i="15"/>
  <c r="G12" i="15"/>
  <c r="G13" i="15"/>
  <c r="G16" i="15"/>
  <c r="G17" i="15"/>
  <c r="G18" i="15"/>
  <c r="G19" i="15"/>
  <c r="G20" i="15"/>
  <c r="G21" i="15"/>
  <c r="G24" i="15"/>
  <c r="G25" i="15"/>
  <c r="G26" i="15"/>
  <c r="G27" i="15"/>
  <c r="G28" i="15"/>
  <c r="G31" i="15"/>
  <c r="G32" i="15"/>
  <c r="G35" i="15"/>
  <c r="G36" i="15"/>
  <c r="G37" i="15"/>
  <c r="G38" i="15"/>
  <c r="G39" i="15"/>
  <c r="G42" i="15"/>
  <c r="G43" i="15"/>
  <c r="G44" i="15"/>
  <c r="G45" i="15"/>
  <c r="G46" i="15"/>
  <c r="G47" i="15"/>
  <c r="G48" i="15"/>
  <c r="G49" i="15"/>
  <c r="G50" i="15"/>
  <c r="G53" i="15"/>
  <c r="G54" i="15"/>
  <c r="G55" i="15"/>
  <c r="G56" i="15"/>
  <c r="G57" i="15"/>
  <c r="G58" i="15"/>
  <c r="G61" i="15"/>
  <c r="G62" i="15"/>
  <c r="G63" i="15"/>
  <c r="G64" i="15"/>
  <c r="G65" i="15"/>
  <c r="G66" i="15"/>
  <c r="G67" i="15"/>
  <c r="G68" i="15"/>
  <c r="G69" i="15"/>
  <c r="G70" i="15"/>
  <c r="G71" i="15"/>
  <c r="G74" i="15"/>
  <c r="G75" i="15"/>
  <c r="G76" i="15"/>
  <c r="G77" i="15"/>
  <c r="G78" i="15"/>
  <c r="G79" i="15"/>
  <c r="G82" i="15"/>
  <c r="G83" i="15"/>
  <c r="G84" i="15"/>
  <c r="G87" i="15"/>
  <c r="G88" i="15"/>
  <c r="G89" i="15"/>
  <c r="G90" i="15"/>
  <c r="G91" i="15"/>
  <c r="G94" i="15"/>
  <c r="G97" i="15"/>
  <c r="G98" i="15"/>
  <c r="G99" i="15"/>
  <c r="G102" i="15"/>
  <c r="G103" i="15"/>
  <c r="G104" i="15"/>
  <c r="G105" i="15"/>
  <c r="G106" i="15"/>
  <c r="G111" i="15"/>
  <c r="G112" i="15"/>
  <c r="G115" i="15"/>
  <c r="G116" i="15"/>
  <c r="G117" i="15"/>
  <c r="G118" i="15"/>
  <c r="G119" i="15"/>
  <c r="G122" i="15"/>
  <c r="G123" i="15"/>
  <c r="G124" i="15"/>
  <c r="G125" i="15"/>
  <c r="G128" i="15"/>
  <c r="G129" i="15"/>
  <c r="G134" i="15"/>
  <c r="G135" i="15"/>
  <c r="G136" i="15"/>
  <c r="G137" i="15"/>
  <c r="G138" i="15"/>
  <c r="G139" i="15"/>
  <c r="G142" i="15"/>
  <c r="G143" i="15"/>
  <c r="G144" i="15"/>
  <c r="G145" i="15"/>
  <c r="G146" i="15"/>
  <c r="G147" i="15"/>
  <c r="G148" i="15"/>
  <c r="G149" i="15"/>
  <c r="G150" i="15"/>
  <c r="G151" i="15"/>
  <c r="G152" i="15"/>
  <c r="G155" i="15"/>
  <c r="G156" i="15"/>
  <c r="G157" i="15"/>
  <c r="G158" i="15"/>
  <c r="G159" i="15"/>
  <c r="G160" i="15"/>
  <c r="G163" i="15"/>
  <c r="G162" i="15"/>
  <c r="G154" i="15"/>
  <c r="G141" i="15"/>
  <c r="G133" i="15"/>
  <c r="G131" i="15"/>
  <c r="G127" i="15"/>
  <c r="G121" i="15"/>
  <c r="G114" i="15"/>
  <c r="G110" i="15"/>
  <c r="G108" i="15"/>
  <c r="G101" i="15"/>
  <c r="G96" i="15"/>
  <c r="G93" i="15"/>
  <c r="G86" i="15"/>
  <c r="G81" i="15"/>
  <c r="G73" i="15"/>
  <c r="G60" i="15"/>
  <c r="G52" i="15"/>
  <c r="G41" i="15"/>
  <c r="G34" i="15"/>
  <c r="G30" i="15"/>
  <c r="G23" i="15"/>
  <c r="G15" i="15"/>
  <c r="G8" i="15"/>
  <c r="F15" i="14"/>
  <c r="F16" i="14"/>
  <c r="F17" i="14"/>
  <c r="F18" i="14"/>
  <c r="F19" i="14"/>
  <c r="F20" i="14"/>
  <c r="F21" i="14"/>
  <c r="F24" i="14"/>
  <c r="F25" i="14"/>
  <c r="F26" i="14"/>
  <c r="F27" i="14"/>
  <c r="F28" i="14"/>
  <c r="F32" i="14"/>
  <c r="F33" i="14"/>
  <c r="F34" i="14"/>
  <c r="F35" i="14"/>
  <c r="F38" i="14"/>
  <c r="F39" i="14"/>
  <c r="F40" i="14"/>
  <c r="F41" i="14"/>
  <c r="F44" i="14"/>
  <c r="F45" i="14"/>
  <c r="F46" i="14"/>
  <c r="F47" i="14"/>
  <c r="F48" i="14"/>
  <c r="F51" i="14"/>
  <c r="F52" i="14"/>
  <c r="F53" i="14"/>
  <c r="F54" i="14"/>
  <c r="F55" i="14"/>
  <c r="F56" i="14"/>
  <c r="F57" i="14"/>
  <c r="F58" i="14"/>
  <c r="F59" i="14"/>
  <c r="F62" i="14"/>
  <c r="F63" i="14"/>
  <c r="F64" i="14"/>
  <c r="F65" i="14"/>
  <c r="F66" i="14"/>
  <c r="F69" i="14"/>
  <c r="F70" i="14"/>
  <c r="F71" i="14"/>
  <c r="F72" i="14"/>
  <c r="F73" i="14"/>
  <c r="F74" i="14"/>
  <c r="F77" i="14"/>
  <c r="F78" i="14"/>
  <c r="F79" i="14"/>
  <c r="F80" i="14"/>
  <c r="F83" i="14"/>
  <c r="F84" i="14"/>
  <c r="F85" i="14"/>
  <c r="F86" i="14"/>
  <c r="F89" i="14"/>
  <c r="F90" i="14"/>
  <c r="F91" i="14"/>
  <c r="F92" i="14"/>
  <c r="F95" i="14"/>
  <c r="F96" i="14"/>
  <c r="F97" i="14"/>
  <c r="F100" i="14"/>
  <c r="F103" i="14"/>
  <c r="F104" i="14"/>
  <c r="F105" i="14"/>
  <c r="F106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4" i="14"/>
  <c r="F137" i="14"/>
  <c r="F140" i="14"/>
  <c r="F141" i="14"/>
  <c r="F142" i="14"/>
  <c r="F144" i="14"/>
  <c r="F139" i="14"/>
  <c r="F136" i="14"/>
  <c r="F133" i="14"/>
  <c r="F108" i="14"/>
  <c r="F102" i="14"/>
  <c r="F99" i="14"/>
  <c r="F94" i="14"/>
  <c r="F88" i="14"/>
  <c r="F82" i="14"/>
  <c r="F76" i="14"/>
  <c r="F68" i="14"/>
  <c r="F61" i="14"/>
  <c r="F50" i="14"/>
  <c r="F43" i="14"/>
  <c r="F37" i="14"/>
  <c r="F31" i="14"/>
  <c r="F23" i="14"/>
  <c r="F14" i="14"/>
  <c r="F10" i="14"/>
  <c r="F11" i="14"/>
  <c r="F12" i="14"/>
  <c r="F9" i="14"/>
  <c r="F40" i="13"/>
  <c r="F39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9" i="13"/>
  <c r="F11" i="10"/>
  <c r="H21" i="12"/>
  <c r="H116" i="12"/>
  <c r="H22" i="12"/>
  <c r="H23" i="12"/>
  <c r="H24" i="12"/>
  <c r="H25" i="12"/>
  <c r="H26" i="12"/>
  <c r="H27" i="12"/>
  <c r="H28" i="12"/>
  <c r="H29" i="12"/>
  <c r="H30" i="12"/>
  <c r="H31" i="12"/>
  <c r="H33" i="12"/>
  <c r="H34" i="12"/>
  <c r="H35" i="12"/>
  <c r="H36" i="12"/>
  <c r="H37" i="12"/>
  <c r="H38" i="12"/>
  <c r="H39" i="12"/>
  <c r="H40" i="12"/>
  <c r="H41" i="12"/>
  <c r="H43" i="12"/>
  <c r="H44" i="12"/>
  <c r="H45" i="12"/>
  <c r="H46" i="12"/>
  <c r="H47" i="12"/>
  <c r="H48" i="12"/>
  <c r="H49" i="12"/>
  <c r="H50" i="12"/>
  <c r="H51" i="12"/>
  <c r="H53" i="12"/>
  <c r="H54" i="12"/>
  <c r="H55" i="12"/>
  <c r="H56" i="12"/>
  <c r="H57" i="12"/>
  <c r="H58" i="12"/>
  <c r="H59" i="12"/>
  <c r="H60" i="12"/>
  <c r="H61" i="12"/>
  <c r="H63" i="12"/>
  <c r="H64" i="12"/>
  <c r="H65" i="12"/>
  <c r="H66" i="12"/>
  <c r="H67" i="12"/>
  <c r="H68" i="12"/>
  <c r="H69" i="12"/>
  <c r="H70" i="12"/>
  <c r="H71" i="12"/>
  <c r="H73" i="12"/>
  <c r="H74" i="12"/>
  <c r="H75" i="12"/>
  <c r="H76" i="12"/>
  <c r="H77" i="12"/>
  <c r="H78" i="12"/>
  <c r="H79" i="12"/>
  <c r="H80" i="12"/>
  <c r="H81" i="12"/>
  <c r="H82" i="12"/>
  <c r="H83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6" i="12"/>
  <c r="H137" i="12"/>
  <c r="H138" i="12"/>
  <c r="H139" i="12"/>
  <c r="H141" i="12"/>
  <c r="H142" i="12"/>
  <c r="H143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5" i="12"/>
  <c r="H206" i="12"/>
  <c r="H207" i="12"/>
  <c r="H208" i="12"/>
  <c r="H209" i="12"/>
  <c r="H210" i="12"/>
  <c r="H212" i="12"/>
  <c r="H213" i="12"/>
  <c r="H214" i="12"/>
  <c r="H215" i="12"/>
  <c r="H216" i="12"/>
  <c r="H217" i="12"/>
  <c r="H219" i="12"/>
  <c r="H220" i="12"/>
  <c r="H221" i="12"/>
  <c r="H223" i="12"/>
  <c r="H224" i="12"/>
  <c r="H225" i="12"/>
  <c r="H227" i="12"/>
  <c r="H228" i="12"/>
  <c r="H229" i="12"/>
  <c r="H230" i="12"/>
  <c r="H231" i="12"/>
  <c r="H232" i="12"/>
  <c r="H234" i="12"/>
  <c r="H235" i="12"/>
  <c r="H236" i="12"/>
  <c r="H238" i="12"/>
  <c r="H239" i="12"/>
  <c r="H240" i="12"/>
  <c r="H241" i="12"/>
  <c r="H242" i="12"/>
  <c r="H244" i="12"/>
  <c r="H246" i="12"/>
  <c r="H248" i="12"/>
  <c r="H249" i="12"/>
  <c r="H250" i="12"/>
  <c r="H251" i="12"/>
  <c r="H252" i="12"/>
  <c r="H253" i="12"/>
  <c r="H254" i="12"/>
  <c r="H255" i="12"/>
  <c r="H256" i="12"/>
  <c r="H257" i="12"/>
  <c r="H258" i="12"/>
  <c r="H260" i="12"/>
  <c r="H261" i="12"/>
  <c r="H262" i="12"/>
  <c r="H263" i="12"/>
  <c r="H264" i="12"/>
  <c r="H265" i="12"/>
  <c r="H266" i="12"/>
  <c r="H267" i="12"/>
  <c r="H268" i="12"/>
  <c r="H269" i="12"/>
  <c r="H270" i="12"/>
  <c r="H272" i="12"/>
  <c r="H273" i="12"/>
  <c r="H274" i="12"/>
  <c r="H276" i="12"/>
  <c r="H277" i="12"/>
  <c r="H278" i="12"/>
  <c r="H279" i="12"/>
  <c r="H280" i="12"/>
  <c r="H282" i="12"/>
  <c r="H283" i="12"/>
  <c r="H284" i="12"/>
  <c r="H285" i="12"/>
  <c r="H286" i="12"/>
  <c r="H287" i="12"/>
  <c r="H288" i="12"/>
  <c r="H289" i="12"/>
  <c r="H291" i="12"/>
  <c r="H292" i="12"/>
  <c r="H293" i="12"/>
  <c r="H294" i="12"/>
  <c r="H295" i="12"/>
  <c r="H296" i="12"/>
  <c r="H297" i="12"/>
  <c r="H298" i="12"/>
  <c r="H300" i="12"/>
  <c r="H301" i="12"/>
  <c r="H303" i="12"/>
  <c r="H304" i="12"/>
  <c r="H306" i="12"/>
  <c r="H307" i="12"/>
  <c r="H308" i="12"/>
  <c r="H310" i="12"/>
  <c r="H311" i="12"/>
  <c r="H312" i="12"/>
  <c r="H313" i="12"/>
  <c r="H314" i="12"/>
  <c r="H315" i="12"/>
  <c r="H317" i="12"/>
  <c r="H318" i="12"/>
  <c r="H319" i="12"/>
  <c r="H320" i="12"/>
  <c r="H321" i="12"/>
  <c r="H322" i="12"/>
  <c r="H323" i="12"/>
  <c r="H324" i="12"/>
  <c r="H325" i="12"/>
  <c r="H326" i="12"/>
  <c r="H327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5" i="12"/>
  <c r="H376" i="12"/>
  <c r="H378" i="12"/>
  <c r="H379" i="12"/>
  <c r="H380" i="12"/>
  <c r="H381" i="12"/>
  <c r="H382" i="12"/>
  <c r="H383" i="12"/>
  <c r="H385" i="12"/>
  <c r="H386" i="12"/>
  <c r="H387" i="12"/>
  <c r="H388" i="12"/>
  <c r="H389" i="12"/>
  <c r="H390" i="12"/>
  <c r="H392" i="12"/>
  <c r="H393" i="12"/>
  <c r="H394" i="12"/>
  <c r="H395" i="12"/>
  <c r="H396" i="12"/>
  <c r="H397" i="12"/>
  <c r="H399" i="12"/>
  <c r="H401" i="12"/>
  <c r="H402" i="12"/>
  <c r="H403" i="12"/>
  <c r="H404" i="12"/>
  <c r="H405" i="12"/>
  <c r="H406" i="12"/>
  <c r="H407" i="12"/>
  <c r="H409" i="12"/>
  <c r="H410" i="12"/>
  <c r="H411" i="12"/>
  <c r="H412" i="12"/>
  <c r="H414" i="12"/>
  <c r="H415" i="12"/>
  <c r="H417" i="12"/>
  <c r="H418" i="12"/>
  <c r="H419" i="12"/>
  <c r="H420" i="12"/>
  <c r="H421" i="12"/>
  <c r="H422" i="12"/>
  <c r="H424" i="12"/>
  <c r="H425" i="12"/>
  <c r="H426" i="12"/>
  <c r="H428" i="12"/>
  <c r="H429" i="12"/>
  <c r="H430" i="12"/>
  <c r="H431" i="12"/>
  <c r="H433" i="12"/>
  <c r="H434" i="12"/>
  <c r="H435" i="12"/>
  <c r="H437" i="12"/>
  <c r="H438" i="12"/>
  <c r="H439" i="12"/>
  <c r="H440" i="12"/>
  <c r="H442" i="12"/>
  <c r="H443" i="12"/>
  <c r="H444" i="12"/>
  <c r="H446" i="12"/>
  <c r="H447" i="12"/>
  <c r="H448" i="12"/>
  <c r="H449" i="12"/>
  <c r="H451" i="12"/>
  <c r="H452" i="12"/>
  <c r="H453" i="12"/>
  <c r="H454" i="12"/>
  <c r="H456" i="12"/>
  <c r="H457" i="12"/>
  <c r="H458" i="12"/>
  <c r="H459" i="12"/>
  <c r="H460" i="12"/>
  <c r="H461" i="12"/>
  <c r="H462" i="12"/>
  <c r="H463" i="12"/>
  <c r="H465" i="12"/>
  <c r="H466" i="12"/>
  <c r="H467" i="12"/>
  <c r="H468" i="12"/>
  <c r="H469" i="12"/>
  <c r="H470" i="12"/>
  <c r="H471" i="12"/>
  <c r="H472" i="12"/>
  <c r="H473" i="12"/>
  <c r="H474" i="12"/>
  <c r="H475" i="12"/>
  <c r="H477" i="12"/>
  <c r="H478" i="12"/>
  <c r="H479" i="12"/>
  <c r="H481" i="12"/>
  <c r="H482" i="12"/>
  <c r="H483" i="12"/>
  <c r="H484" i="12"/>
  <c r="H485" i="12"/>
  <c r="H487" i="12"/>
  <c r="H488" i="12"/>
  <c r="H489" i="12"/>
  <c r="H490" i="12"/>
  <c r="H492" i="12"/>
  <c r="H493" i="12"/>
  <c r="H494" i="12"/>
  <c r="H496" i="12"/>
  <c r="H497" i="12"/>
  <c r="H498" i="12"/>
  <c r="H499" i="12"/>
  <c r="H501" i="12"/>
  <c r="H502" i="12"/>
  <c r="H503" i="12"/>
  <c r="H504" i="12"/>
  <c r="H506" i="12"/>
  <c r="H507" i="12"/>
  <c r="H508" i="12"/>
  <c r="H509" i="12"/>
  <c r="H510" i="12"/>
  <c r="H511" i="12"/>
  <c r="H512" i="12"/>
  <c r="H513" i="12"/>
  <c r="H515" i="12"/>
  <c r="H516" i="12"/>
  <c r="H517" i="12"/>
  <c r="H518" i="12"/>
  <c r="H519" i="12"/>
  <c r="H520" i="12"/>
  <c r="H522" i="12"/>
  <c r="H523" i="12"/>
  <c r="H524" i="12"/>
  <c r="H525" i="12"/>
  <c r="H526" i="12"/>
  <c r="H527" i="12"/>
  <c r="H528" i="12"/>
  <c r="H530" i="12"/>
  <c r="H531" i="12"/>
  <c r="H532" i="12"/>
  <c r="H534" i="12"/>
  <c r="H535" i="12"/>
  <c r="H536" i="12"/>
  <c r="H537" i="12"/>
  <c r="H538" i="12"/>
  <c r="H540" i="12"/>
  <c r="H541" i="12"/>
  <c r="H542" i="12"/>
  <c r="H543" i="12"/>
  <c r="H544" i="12"/>
  <c r="H545" i="12"/>
  <c r="H546" i="12"/>
  <c r="H547" i="12"/>
  <c r="H548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3" i="12"/>
  <c r="H564" i="12"/>
  <c r="H565" i="12"/>
  <c r="H566" i="12"/>
  <c r="H567" i="12"/>
  <c r="H569" i="12"/>
  <c r="H570" i="12"/>
  <c r="H571" i="12"/>
  <c r="H572" i="12"/>
  <c r="H573" i="12"/>
  <c r="H574" i="12"/>
  <c r="H576" i="12"/>
  <c r="H577" i="12"/>
  <c r="H579" i="12"/>
  <c r="G31" i="11"/>
  <c r="E288" i="31" s="1"/>
  <c r="G32" i="11"/>
  <c r="E289" i="31" s="1"/>
  <c r="G33" i="11"/>
  <c r="E290" i="31" s="1"/>
  <c r="G34" i="11"/>
  <c r="E291" i="31" s="1"/>
  <c r="G35" i="11"/>
  <c r="E292" i="31" s="1"/>
  <c r="G36" i="11"/>
  <c r="E293" i="31" s="1"/>
  <c r="G37" i="11"/>
  <c r="E294" i="31" s="1"/>
  <c r="G38" i="11"/>
  <c r="E295" i="31" s="1"/>
  <c r="G40" i="11"/>
  <c r="E296" i="31" s="1"/>
  <c r="G41" i="11"/>
  <c r="E297" i="31" s="1"/>
  <c r="G43" i="11"/>
  <c r="E298" i="31" s="1"/>
  <c r="G44" i="11"/>
  <c r="E299" i="31" s="1"/>
  <c r="G45" i="11"/>
  <c r="E300" i="31" s="1"/>
  <c r="G46" i="11"/>
  <c r="E301" i="31" s="1"/>
  <c r="G48" i="11"/>
  <c r="E302" i="31" s="1"/>
  <c r="G49" i="11"/>
  <c r="E303" i="31" s="1"/>
  <c r="G50" i="11"/>
  <c r="E304" i="31" s="1"/>
  <c r="G51" i="11"/>
  <c r="E305" i="31" s="1"/>
  <c r="G53" i="11"/>
  <c r="E306" i="31" s="1"/>
  <c r="G54" i="11"/>
  <c r="E307" i="31" s="1"/>
  <c r="G55" i="11"/>
  <c r="E308" i="31" s="1"/>
  <c r="G57" i="11"/>
  <c r="E309" i="31" s="1"/>
  <c r="G58" i="11"/>
  <c r="E310" i="31" s="1"/>
  <c r="G59" i="11"/>
  <c r="E311" i="31" s="1"/>
  <c r="G60" i="11"/>
  <c r="E312" i="31" s="1"/>
  <c r="G61" i="11"/>
  <c r="E313" i="31" s="1"/>
  <c r="G62" i="11"/>
  <c r="E314" i="31" s="1"/>
  <c r="G63" i="11"/>
  <c r="E315" i="31" s="1"/>
  <c r="G64" i="11"/>
  <c r="E316" i="31" s="1"/>
  <c r="G65" i="11"/>
  <c r="E317" i="31" s="1"/>
  <c r="G66" i="11"/>
  <c r="E318" i="31" s="1"/>
  <c r="G68" i="11"/>
  <c r="E319" i="31" s="1"/>
  <c r="G69" i="11"/>
  <c r="E320" i="31" s="1"/>
  <c r="G70" i="11"/>
  <c r="E321" i="31" s="1"/>
  <c r="G71" i="11"/>
  <c r="E322" i="31" s="1"/>
  <c r="G72" i="11"/>
  <c r="E323" i="31" s="1"/>
  <c r="G73" i="11"/>
  <c r="E324" i="31" s="1"/>
  <c r="G75" i="11"/>
  <c r="E325" i="31" s="1"/>
  <c r="G76" i="11"/>
  <c r="E326" i="31" s="1"/>
  <c r="G77" i="11"/>
  <c r="E327" i="31" s="1"/>
  <c r="G78" i="11"/>
  <c r="E328" i="31" s="1"/>
  <c r="G79" i="11"/>
  <c r="E329" i="31" s="1"/>
  <c r="G80" i="11"/>
  <c r="E330" i="31" s="1"/>
  <c r="G82" i="11"/>
  <c r="E331" i="31" s="1"/>
  <c r="G83" i="11"/>
  <c r="E332" i="31" s="1"/>
  <c r="G84" i="11"/>
  <c r="E333" i="31" s="1"/>
  <c r="G85" i="11"/>
  <c r="E334" i="31" s="1"/>
  <c r="G86" i="11"/>
  <c r="E335" i="31" s="1"/>
  <c r="G87" i="11"/>
  <c r="E336" i="31" s="1"/>
  <c r="G89" i="11"/>
  <c r="E337" i="31" s="1"/>
  <c r="G90" i="11"/>
  <c r="E338" i="31" s="1"/>
  <c r="G91" i="11"/>
  <c r="E339" i="31" s="1"/>
  <c r="G92" i="11"/>
  <c r="E340" i="31" s="1"/>
  <c r="G93" i="11"/>
  <c r="E341" i="31" s="1"/>
  <c r="G95" i="11"/>
  <c r="E342" i="31" s="1"/>
  <c r="G96" i="11"/>
  <c r="E343" i="31" s="1"/>
  <c r="G97" i="11"/>
  <c r="E344" i="31" s="1"/>
  <c r="G98" i="11"/>
  <c r="E345" i="31" s="1"/>
  <c r="G99" i="11"/>
  <c r="E346" i="31" s="1"/>
  <c r="G100" i="11"/>
  <c r="E347" i="31" s="1"/>
  <c r="G101" i="11"/>
  <c r="E348" i="31" s="1"/>
  <c r="G102" i="11"/>
  <c r="E349" i="31" s="1"/>
  <c r="G103" i="11"/>
  <c r="E350" i="31" s="1"/>
  <c r="G104" i="11"/>
  <c r="E351" i="31" s="1"/>
  <c r="G105" i="11"/>
  <c r="E352" i="31" s="1"/>
  <c r="G106" i="11"/>
  <c r="E353" i="31" s="1"/>
  <c r="G107" i="11"/>
  <c r="E354" i="31" s="1"/>
  <c r="G108" i="11"/>
  <c r="E355" i="31" s="1"/>
  <c r="G109" i="11"/>
  <c r="E356" i="31" s="1"/>
  <c r="G111" i="11"/>
  <c r="E357" i="31" s="1"/>
  <c r="G112" i="11"/>
  <c r="E358" i="31" s="1"/>
  <c r="G113" i="11"/>
  <c r="E359" i="31" s="1"/>
  <c r="G114" i="11"/>
  <c r="E360" i="31" s="1"/>
  <c r="G115" i="11"/>
  <c r="E361" i="31" s="1"/>
  <c r="G116" i="11"/>
  <c r="E362" i="31" s="1"/>
  <c r="G117" i="11"/>
  <c r="E363" i="31" s="1"/>
  <c r="G118" i="11"/>
  <c r="E364" i="31" s="1"/>
  <c r="G119" i="11"/>
  <c r="E365" i="31" s="1"/>
  <c r="G120" i="11"/>
  <c r="E366" i="31" s="1"/>
  <c r="G121" i="11"/>
  <c r="E367" i="31" s="1"/>
  <c r="G122" i="11"/>
  <c r="E368" i="31" s="1"/>
  <c r="G123" i="11"/>
  <c r="E369" i="31" s="1"/>
  <c r="G124" i="11"/>
  <c r="E370" i="31" s="1"/>
  <c r="G126" i="11"/>
  <c r="E371" i="31" s="1"/>
  <c r="G127" i="11"/>
  <c r="E372" i="31" s="1"/>
  <c r="G128" i="11"/>
  <c r="E373" i="31" s="1"/>
  <c r="G129" i="11"/>
  <c r="E374" i="31" s="1"/>
  <c r="G130" i="11"/>
  <c r="E375" i="31" s="1"/>
  <c r="G131" i="11"/>
  <c r="E376" i="31" s="1"/>
  <c r="G132" i="11"/>
  <c r="E377" i="31" s="1"/>
  <c r="G133" i="11"/>
  <c r="E378" i="31" s="1"/>
  <c r="G134" i="11"/>
  <c r="E379" i="31" s="1"/>
  <c r="G135" i="11"/>
  <c r="E380" i="31" s="1"/>
  <c r="G137" i="11"/>
  <c r="E381" i="31" s="1"/>
  <c r="G138" i="11"/>
  <c r="E382" i="31" s="1"/>
  <c r="G139" i="11"/>
  <c r="E383" i="31" s="1"/>
  <c r="G140" i="11"/>
  <c r="E384" i="31" s="1"/>
  <c r="G141" i="11"/>
  <c r="E385" i="31" s="1"/>
  <c r="G142" i="11"/>
  <c r="E386" i="31" s="1"/>
  <c r="G143" i="11"/>
  <c r="E387" i="31" s="1"/>
  <c r="G144" i="11"/>
  <c r="E388" i="31" s="1"/>
  <c r="G145" i="11"/>
  <c r="E389" i="31" s="1"/>
  <c r="G146" i="11"/>
  <c r="E390" i="31" s="1"/>
  <c r="G147" i="11"/>
  <c r="E391" i="31" s="1"/>
  <c r="G148" i="11"/>
  <c r="E392" i="31" s="1"/>
  <c r="G149" i="11"/>
  <c r="E393" i="31" s="1"/>
  <c r="G150" i="11"/>
  <c r="E394" i="31" s="1"/>
  <c r="G151" i="11"/>
  <c r="E395" i="31" s="1"/>
  <c r="G152" i="11"/>
  <c r="E396" i="31" s="1"/>
  <c r="G153" i="11"/>
  <c r="E397" i="31" s="1"/>
  <c r="G154" i="11"/>
  <c r="E398" i="31" s="1"/>
  <c r="G155" i="11"/>
  <c r="E399" i="31" s="1"/>
  <c r="G156" i="11"/>
  <c r="E400" i="31" s="1"/>
  <c r="G158" i="11"/>
  <c r="E401" i="31" s="1"/>
  <c r="G159" i="11"/>
  <c r="E402" i="31" s="1"/>
  <c r="G160" i="11"/>
  <c r="E403" i="31" s="1"/>
  <c r="G161" i="11"/>
  <c r="E404" i="31" s="1"/>
  <c r="G162" i="11"/>
  <c r="E405" i="31" s="1"/>
  <c r="G164" i="11"/>
  <c r="E406" i="31" s="1"/>
  <c r="G165" i="11"/>
  <c r="E407" i="31" s="1"/>
  <c r="G166" i="11"/>
  <c r="E408" i="31" s="1"/>
  <c r="G167" i="11"/>
  <c r="E409" i="31" s="1"/>
  <c r="G168" i="11"/>
  <c r="E410" i="31" s="1"/>
  <c r="G169" i="11"/>
  <c r="E411" i="31" s="1"/>
  <c r="G171" i="11"/>
  <c r="E412" i="31" s="1"/>
  <c r="G172" i="11"/>
  <c r="E413" i="31" s="1"/>
  <c r="G173" i="11"/>
  <c r="E414" i="31" s="1"/>
  <c r="G174" i="11"/>
  <c r="E415" i="31" s="1"/>
  <c r="G176" i="11"/>
  <c r="E416" i="31" s="1"/>
  <c r="G177" i="11"/>
  <c r="E417" i="31" s="1"/>
  <c r="G178" i="11"/>
  <c r="E418" i="31" s="1"/>
  <c r="G180" i="11"/>
  <c r="E419" i="31" s="1"/>
  <c r="G181" i="11"/>
  <c r="E420" i="31" s="1"/>
  <c r="G182" i="11"/>
  <c r="E421" i="31" s="1"/>
  <c r="G184" i="11"/>
  <c r="E422" i="31" s="1"/>
  <c r="G185" i="11"/>
  <c r="E423" i="31" s="1"/>
  <c r="G186" i="11"/>
  <c r="E424" i="31" s="1"/>
  <c r="G188" i="11"/>
  <c r="E425" i="31" s="1"/>
  <c r="G189" i="11"/>
  <c r="E426" i="31" s="1"/>
  <c r="G190" i="11"/>
  <c r="E427" i="31" s="1"/>
  <c r="G191" i="11"/>
  <c r="E428" i="31" s="1"/>
  <c r="G192" i="11"/>
  <c r="E429" i="31" s="1"/>
  <c r="G193" i="11"/>
  <c r="E430" i="31" s="1"/>
  <c r="G194" i="11"/>
  <c r="E431" i="31" s="1"/>
  <c r="G196" i="11"/>
  <c r="E432" i="31" s="1"/>
  <c r="G197" i="11"/>
  <c r="E433" i="31" s="1"/>
  <c r="G198" i="11"/>
  <c r="E434" i="31" s="1"/>
  <c r="G200" i="11"/>
  <c r="E435" i="31" s="1"/>
  <c r="G201" i="11"/>
  <c r="E436" i="31" s="1"/>
  <c r="G203" i="11"/>
  <c r="E437" i="31" s="1"/>
  <c r="G204" i="11"/>
  <c r="E438" i="31" s="1"/>
  <c r="G205" i="11"/>
  <c r="E439" i="31" s="1"/>
  <c r="G206" i="11"/>
  <c r="E440" i="31" s="1"/>
  <c r="G207" i="11"/>
  <c r="E441" i="31" s="1"/>
  <c r="G208" i="11"/>
  <c r="E442" i="31" s="1"/>
  <c r="G209" i="11"/>
  <c r="E443" i="31" s="1"/>
  <c r="G210" i="11"/>
  <c r="E444" i="31" s="1"/>
  <c r="G211" i="11"/>
  <c r="E445" i="31" s="1"/>
  <c r="G212" i="11"/>
  <c r="E446" i="31" s="1"/>
  <c r="G214" i="11"/>
  <c r="E447" i="31" s="1"/>
  <c r="G215" i="11"/>
  <c r="E448" i="31" s="1"/>
  <c r="G216" i="11"/>
  <c r="E449" i="31" s="1"/>
  <c r="G217" i="11"/>
  <c r="E450" i="31" s="1"/>
  <c r="G218" i="11"/>
  <c r="E451" i="31" s="1"/>
  <c r="G219" i="11"/>
  <c r="E452" i="31" s="1"/>
  <c r="G221" i="11"/>
  <c r="E453" i="31" s="1"/>
  <c r="G222" i="11"/>
  <c r="E454" i="31" s="1"/>
  <c r="G223" i="11"/>
  <c r="E455" i="31" s="1"/>
  <c r="G224" i="11"/>
  <c r="E456" i="31" s="1"/>
  <c r="G225" i="11"/>
  <c r="E457" i="31" s="1"/>
  <c r="G226" i="11"/>
  <c r="E458" i="31" s="1"/>
  <c r="G228" i="11"/>
  <c r="E459" i="31" s="1"/>
  <c r="G229" i="11"/>
  <c r="E460" i="31" s="1"/>
  <c r="G230" i="11"/>
  <c r="E461" i="31" s="1"/>
  <c r="G231" i="11"/>
  <c r="E462" i="31" s="1"/>
  <c r="G232" i="11"/>
  <c r="E463" i="31" s="1"/>
  <c r="G233" i="11"/>
  <c r="E464" i="31" s="1"/>
  <c r="G234" i="11"/>
  <c r="E465" i="31" s="1"/>
  <c r="G235" i="11"/>
  <c r="E466" i="31" s="1"/>
  <c r="G236" i="11"/>
  <c r="E467" i="31" s="1"/>
  <c r="G237" i="11"/>
  <c r="E468" i="31" s="1"/>
  <c r="G238" i="11"/>
  <c r="E469" i="31" s="1"/>
  <c r="G239" i="11"/>
  <c r="E470" i="31" s="1"/>
  <c r="G240" i="11"/>
  <c r="E471" i="31" s="1"/>
  <c r="G241" i="11"/>
  <c r="E472" i="31" s="1"/>
  <c r="G242" i="11"/>
  <c r="E473" i="31" s="1"/>
  <c r="G243" i="11"/>
  <c r="E474" i="31" s="1"/>
  <c r="G244" i="11"/>
  <c r="E475" i="31" s="1"/>
  <c r="G245" i="11"/>
  <c r="E476" i="31" s="1"/>
  <c r="G246" i="11"/>
  <c r="E477" i="31" s="1"/>
  <c r="G247" i="11"/>
  <c r="E478" i="31" s="1"/>
  <c r="G248" i="11"/>
  <c r="E479" i="31" s="1"/>
  <c r="G249" i="11"/>
  <c r="E480" i="31" s="1"/>
  <c r="G250" i="11"/>
  <c r="E481" i="31" s="1"/>
  <c r="G251" i="11"/>
  <c r="E482" i="31" s="1"/>
  <c r="G252" i="11"/>
  <c r="E483" i="31" s="1"/>
  <c r="G253" i="11"/>
  <c r="E484" i="31" s="1"/>
  <c r="G254" i="11"/>
  <c r="E485" i="31" s="1"/>
  <c r="G255" i="11"/>
  <c r="E486" i="31" s="1"/>
  <c r="G256" i="11"/>
  <c r="E487" i="31" s="1"/>
  <c r="G257" i="11"/>
  <c r="E488" i="31" s="1"/>
  <c r="G258" i="11"/>
  <c r="E489" i="31" s="1"/>
  <c r="G259" i="11"/>
  <c r="E490" i="31" s="1"/>
  <c r="G260" i="11"/>
  <c r="E491" i="31" s="1"/>
  <c r="G261" i="11"/>
  <c r="E492" i="31" s="1"/>
  <c r="G262" i="11"/>
  <c r="E493" i="31" s="1"/>
  <c r="G264" i="11"/>
  <c r="E494" i="31" s="1"/>
  <c r="G265" i="11"/>
  <c r="E495" i="31" s="1"/>
  <c r="G266" i="11"/>
  <c r="E496" i="31" s="1"/>
  <c r="G267" i="11"/>
  <c r="E497" i="31" s="1"/>
  <c r="G268" i="11"/>
  <c r="E498" i="31" s="1"/>
  <c r="G269" i="11"/>
  <c r="E499" i="31" s="1"/>
  <c r="G271" i="11"/>
  <c r="E500" i="31" s="1"/>
  <c r="G272" i="11"/>
  <c r="E501" i="31" s="1"/>
  <c r="G273" i="11"/>
  <c r="E502" i="31" s="1"/>
  <c r="G274" i="11"/>
  <c r="E503" i="31" s="1"/>
  <c r="G275" i="11"/>
  <c r="E504" i="31" s="1"/>
  <c r="G276" i="11"/>
  <c r="E505" i="31" s="1"/>
  <c r="G277" i="11"/>
  <c r="E506" i="31" s="1"/>
  <c r="G278" i="11"/>
  <c r="E507" i="31" s="1"/>
  <c r="G279" i="11"/>
  <c r="E508" i="31" s="1"/>
  <c r="G280" i="11"/>
  <c r="E509" i="31" s="1"/>
  <c r="G282" i="11"/>
  <c r="E510" i="31" s="1"/>
  <c r="G283" i="11"/>
  <c r="E511" i="31" s="1"/>
  <c r="G284" i="11"/>
  <c r="E512" i="31" s="1"/>
  <c r="G285" i="11"/>
  <c r="E513" i="31" s="1"/>
  <c r="G286" i="11"/>
  <c r="E514" i="31" s="1"/>
  <c r="G287" i="11"/>
  <c r="E515" i="31" s="1"/>
  <c r="G288" i="11"/>
  <c r="E516" i="31" s="1"/>
  <c r="G289" i="11"/>
  <c r="E517" i="31" s="1"/>
  <c r="G290" i="11"/>
  <c r="E518" i="31" s="1"/>
  <c r="G291" i="11"/>
  <c r="E519" i="31" s="1"/>
  <c r="G293" i="11"/>
  <c r="E520" i="31" s="1"/>
  <c r="G294" i="11"/>
  <c r="E521" i="31" s="1"/>
  <c r="G295" i="11"/>
  <c r="E522" i="31" s="1"/>
  <c r="G296" i="11"/>
  <c r="E523" i="31" s="1"/>
  <c r="G297" i="11"/>
  <c r="E524" i="31" s="1"/>
  <c r="G298" i="11"/>
  <c r="E525" i="31" s="1"/>
  <c r="G299" i="11"/>
  <c r="E526" i="31" s="1"/>
  <c r="G300" i="11"/>
  <c r="E527" i="31" s="1"/>
  <c r="G301" i="11"/>
  <c r="E528" i="31" s="1"/>
  <c r="G302" i="11"/>
  <c r="E529" i="31" s="1"/>
  <c r="G304" i="11"/>
  <c r="E530" i="31" s="1"/>
  <c r="G305" i="11"/>
  <c r="E531" i="31" s="1"/>
  <c r="G306" i="11"/>
  <c r="E532" i="31" s="1"/>
  <c r="G307" i="11"/>
  <c r="E533" i="31" s="1"/>
  <c r="G308" i="11"/>
  <c r="E534" i="31" s="1"/>
  <c r="G309" i="11"/>
  <c r="E535" i="31" s="1"/>
  <c r="G310" i="11"/>
  <c r="E536" i="31" s="1"/>
  <c r="G311" i="11"/>
  <c r="E537" i="31" s="1"/>
  <c r="G312" i="11"/>
  <c r="E538" i="31" s="1"/>
  <c r="G313" i="11"/>
  <c r="E539" i="31" s="1"/>
  <c r="G315" i="11"/>
  <c r="E540" i="31" s="1"/>
  <c r="G316" i="11"/>
  <c r="E541" i="31" s="1"/>
  <c r="G317" i="11"/>
  <c r="E542" i="31" s="1"/>
  <c r="G318" i="11"/>
  <c r="E543" i="31" s="1"/>
  <c r="G319" i="11"/>
  <c r="E544" i="31" s="1"/>
  <c r="G320" i="11"/>
  <c r="E545" i="31" s="1"/>
  <c r="G321" i="11"/>
  <c r="E546" i="31" s="1"/>
  <c r="G322" i="11"/>
  <c r="E547" i="31" s="1"/>
  <c r="G323" i="11"/>
  <c r="E548" i="31" s="1"/>
  <c r="G325" i="11"/>
  <c r="E549" i="31" s="1"/>
  <c r="G326" i="11"/>
  <c r="E550" i="31" s="1"/>
  <c r="G327" i="11"/>
  <c r="E551" i="31" s="1"/>
  <c r="G328" i="11"/>
  <c r="E552" i="31" s="1"/>
  <c r="G329" i="11"/>
  <c r="E553" i="31" s="1"/>
  <c r="G330" i="11"/>
  <c r="E554" i="31" s="1"/>
  <c r="G331" i="11"/>
  <c r="E555" i="31" s="1"/>
  <c r="G333" i="11"/>
  <c r="E556" i="31" s="1"/>
  <c r="G335" i="11"/>
  <c r="E557" i="31" s="1"/>
  <c r="G336" i="11"/>
  <c r="E558" i="31" s="1"/>
  <c r="G337" i="11"/>
  <c r="E559" i="31" s="1"/>
  <c r="G338" i="11"/>
  <c r="E560" i="31" s="1"/>
  <c r="G339" i="11"/>
  <c r="E561" i="31" s="1"/>
  <c r="G340" i="11"/>
  <c r="E562" i="31" s="1"/>
  <c r="G341" i="11"/>
  <c r="E563" i="31" s="1"/>
  <c r="G342" i="11"/>
  <c r="E564" i="31" s="1"/>
  <c r="G343" i="11"/>
  <c r="E565" i="31" s="1"/>
  <c r="G345" i="11"/>
  <c r="E566" i="31" s="1"/>
  <c r="G346" i="11"/>
  <c r="E567" i="31" s="1"/>
  <c r="G348" i="11"/>
  <c r="E568" i="31" s="1"/>
  <c r="G349" i="11"/>
  <c r="E569" i="31" s="1"/>
  <c r="G350" i="11"/>
  <c r="E570" i="31" s="1"/>
  <c r="G351" i="11"/>
  <c r="E571" i="31" s="1"/>
  <c r="G352" i="11"/>
  <c r="E572" i="31" s="1"/>
  <c r="G353" i="11"/>
  <c r="E573" i="31" s="1"/>
  <c r="G354" i="11"/>
  <c r="E574" i="31" s="1"/>
  <c r="G355" i="11"/>
  <c r="E575" i="31" s="1"/>
  <c r="G356" i="11"/>
  <c r="E576" i="31" s="1"/>
  <c r="G357" i="11"/>
  <c r="E577" i="31" s="1"/>
  <c r="G359" i="11"/>
  <c r="E578" i="31" s="1"/>
  <c r="G360" i="11"/>
  <c r="E579" i="31" s="1"/>
  <c r="G361" i="11"/>
  <c r="E580" i="31" s="1"/>
  <c r="G362" i="11"/>
  <c r="E581" i="31" s="1"/>
  <c r="G363" i="11"/>
  <c r="E582" i="31" s="1"/>
  <c r="G364" i="11"/>
  <c r="E583" i="31" s="1"/>
  <c r="G365" i="11"/>
  <c r="E584" i="31" s="1"/>
  <c r="G367" i="11"/>
  <c r="E585" i="31" s="1"/>
  <c r="G368" i="11"/>
  <c r="E586" i="31" s="1"/>
  <c r="G369" i="11"/>
  <c r="E587" i="31" s="1"/>
  <c r="G370" i="11"/>
  <c r="E588" i="31" s="1"/>
  <c r="G371" i="11"/>
  <c r="E589" i="31" s="1"/>
  <c r="G372" i="11"/>
  <c r="E590" i="31" s="1"/>
  <c r="G373" i="11"/>
  <c r="E591" i="31" s="1"/>
  <c r="G375" i="11"/>
  <c r="E592" i="31" s="1"/>
  <c r="G376" i="11"/>
  <c r="E593" i="31" s="1"/>
  <c r="G378" i="11"/>
  <c r="E594" i="31" s="1"/>
  <c r="G379" i="11"/>
  <c r="E595" i="31" s="1"/>
  <c r="G381" i="11"/>
  <c r="E596" i="31" s="1"/>
  <c r="G382" i="11"/>
  <c r="E597" i="31" s="1"/>
  <c r="G384" i="11"/>
  <c r="E598" i="31" s="1"/>
  <c r="G386" i="11"/>
  <c r="E599" i="31" s="1"/>
  <c r="G387" i="11"/>
  <c r="E600" i="31" s="1"/>
  <c r="G389" i="11"/>
  <c r="E601" i="31" s="1"/>
  <c r="G390" i="11"/>
  <c r="E602" i="31" s="1"/>
  <c r="G391" i="11"/>
  <c r="E603" i="31" s="1"/>
  <c r="G393" i="11"/>
  <c r="E604" i="31" s="1"/>
  <c r="G394" i="11"/>
  <c r="E605" i="31" s="1"/>
  <c r="G395" i="11"/>
  <c r="E606" i="31" s="1"/>
  <c r="G396" i="11"/>
  <c r="E607" i="31" s="1"/>
  <c r="G397" i="11"/>
  <c r="E608" i="31" s="1"/>
  <c r="G399" i="11"/>
  <c r="E609" i="31" s="1"/>
  <c r="G401" i="11"/>
  <c r="E610" i="31" s="1"/>
  <c r="G402" i="11"/>
  <c r="E611" i="31" s="1"/>
  <c r="G403" i="11"/>
  <c r="E612" i="31" s="1"/>
  <c r="G404" i="11"/>
  <c r="E613" i="31" s="1"/>
  <c r="G405" i="11"/>
  <c r="E614" i="31" s="1"/>
  <c r="G406" i="11"/>
  <c r="E615" i="31" s="1"/>
  <c r="G407" i="11"/>
  <c r="E616" i="31" s="1"/>
  <c r="G408" i="11"/>
  <c r="E617" i="31" s="1"/>
  <c r="G410" i="11"/>
  <c r="E618" i="31" s="1"/>
  <c r="G411" i="11"/>
  <c r="G412" i="11"/>
  <c r="I412" i="11" s="1"/>
  <c r="G413" i="11"/>
  <c r="E621" i="31" s="1"/>
  <c r="G414" i="11"/>
  <c r="E622" i="31" s="1"/>
  <c r="G415" i="11"/>
  <c r="E623" i="31" s="1"/>
  <c r="G416" i="11"/>
  <c r="E624" i="31" s="1"/>
  <c r="G417" i="11"/>
  <c r="E625" i="31" s="1"/>
  <c r="G419" i="11"/>
  <c r="E626" i="31" s="1"/>
  <c r="G420" i="11"/>
  <c r="E627" i="31" s="1"/>
  <c r="G421" i="11"/>
  <c r="E628" i="31" s="1"/>
  <c r="G422" i="11"/>
  <c r="E629" i="31" s="1"/>
  <c r="G423" i="11"/>
  <c r="E630" i="31" s="1"/>
  <c r="G424" i="11"/>
  <c r="E631" i="31" s="1"/>
  <c r="G426" i="11"/>
  <c r="E632" i="31" s="1"/>
  <c r="G427" i="11"/>
  <c r="E633" i="31" s="1"/>
  <c r="G428" i="11"/>
  <c r="E634" i="31" s="1"/>
  <c r="G429" i="11"/>
  <c r="E635" i="31" s="1"/>
  <c r="G430" i="11"/>
  <c r="E636" i="31" s="1"/>
  <c r="G431" i="11"/>
  <c r="E637" i="31" s="1"/>
  <c r="G432" i="11"/>
  <c r="E638" i="31" s="1"/>
  <c r="G433" i="11"/>
  <c r="E639" i="31" s="1"/>
  <c r="G434" i="11"/>
  <c r="E640" i="31" s="1"/>
  <c r="G436" i="11"/>
  <c r="E641" i="31" s="1"/>
  <c r="G437" i="11"/>
  <c r="E642" i="31" s="1"/>
  <c r="G438" i="11"/>
  <c r="E643" i="31" s="1"/>
  <c r="G439" i="11"/>
  <c r="E644" i="31" s="1"/>
  <c r="G441" i="11"/>
  <c r="E645" i="31" s="1"/>
  <c r="G442" i="11"/>
  <c r="E646" i="31" s="1"/>
  <c r="G443" i="11"/>
  <c r="E647" i="31" s="1"/>
  <c r="G444" i="11"/>
  <c r="E648" i="31" s="1"/>
  <c r="G446" i="11"/>
  <c r="E649" i="31" s="1"/>
  <c r="G447" i="11"/>
  <c r="E650" i="31" s="1"/>
  <c r="G30" i="11"/>
  <c r="E287" i="31" s="1"/>
  <c r="G27" i="11"/>
  <c r="E285" i="31" s="1"/>
  <c r="G28" i="11"/>
  <c r="E286" i="31" s="1"/>
  <c r="G26" i="11"/>
  <c r="E284" i="31" s="1"/>
  <c r="G20" i="11"/>
  <c r="E279" i="31" s="1"/>
  <c r="G21" i="11"/>
  <c r="E280" i="31" s="1"/>
  <c r="G22" i="11"/>
  <c r="E281" i="31" s="1"/>
  <c r="G23" i="11"/>
  <c r="E282" i="31" s="1"/>
  <c r="G24" i="11"/>
  <c r="E283" i="31" s="1"/>
  <c r="G19" i="11"/>
  <c r="E278" i="31" s="1"/>
  <c r="G10" i="11"/>
  <c r="E270" i="31" s="1"/>
  <c r="G11" i="11"/>
  <c r="E271" i="31" s="1"/>
  <c r="G12" i="11"/>
  <c r="E272" i="31" s="1"/>
  <c r="G13" i="11"/>
  <c r="E273" i="31" s="1"/>
  <c r="G14" i="11"/>
  <c r="E274" i="31" s="1"/>
  <c r="G15" i="11"/>
  <c r="E275" i="31" s="1"/>
  <c r="G16" i="11"/>
  <c r="E276" i="31" s="1"/>
  <c r="G17" i="11"/>
  <c r="E277" i="31" s="1"/>
  <c r="G9" i="11"/>
  <c r="E269" i="31" s="1"/>
  <c r="H10" i="10"/>
  <c r="F257" i="31" s="1"/>
  <c r="F12" i="10"/>
  <c r="F13" i="10"/>
  <c r="F14" i="10"/>
  <c r="H16" i="10"/>
  <c r="H17" i="10"/>
  <c r="H18" i="10"/>
  <c r="H19" i="10"/>
  <c r="H20" i="10"/>
  <c r="H21" i="10"/>
  <c r="H22" i="10"/>
  <c r="F114" i="9"/>
  <c r="F142" i="9"/>
  <c r="D183" i="31" s="1"/>
  <c r="F183" i="31" s="1"/>
  <c r="F126" i="9"/>
  <c r="D168" i="31" s="1"/>
  <c r="F168" i="31" s="1"/>
  <c r="F116" i="9"/>
  <c r="D159" i="31" s="1"/>
  <c r="F159" i="31" s="1"/>
  <c r="F100" i="9"/>
  <c r="D144" i="31" s="1"/>
  <c r="F144" i="31" s="1"/>
  <c r="F87" i="9"/>
  <c r="D132" i="31" s="1"/>
  <c r="F132" i="31" s="1"/>
  <c r="F77" i="9"/>
  <c r="D123" i="31" s="1"/>
  <c r="F123" i="31" s="1"/>
  <c r="F62" i="9"/>
  <c r="D109" i="31" s="1"/>
  <c r="F109" i="31" s="1"/>
  <c r="F52" i="9"/>
  <c r="D100" i="31" s="1"/>
  <c r="F100" i="31" s="1"/>
  <c r="F35" i="9"/>
  <c r="D84" i="31" s="1"/>
  <c r="F84" i="31" s="1"/>
  <c r="F17" i="9"/>
  <c r="D67" i="31" s="1"/>
  <c r="F67" i="31" s="1"/>
  <c r="F8" i="9"/>
  <c r="D59" i="31" s="1"/>
  <c r="F59" i="31" s="1"/>
  <c r="F16" i="8"/>
  <c r="F17" i="8"/>
  <c r="F18" i="8"/>
  <c r="F21" i="8"/>
  <c r="F22" i="8"/>
  <c r="F23" i="8"/>
  <c r="F15" i="8"/>
  <c r="F13" i="8"/>
  <c r="F12" i="8"/>
  <c r="F11" i="8"/>
  <c r="F10" i="8"/>
  <c r="F9" i="8"/>
  <c r="F8" i="8"/>
  <c r="F25" i="4"/>
  <c r="D23" i="31" s="1"/>
  <c r="F23" i="31" s="1"/>
  <c r="F26" i="4"/>
  <c r="D24" i="31" s="1"/>
  <c r="F24" i="31" s="1"/>
  <c r="F27" i="4"/>
  <c r="D25" i="31" s="1"/>
  <c r="F25" i="31" s="1"/>
  <c r="F28" i="4"/>
  <c r="D26" i="31" s="1"/>
  <c r="F26" i="31" s="1"/>
  <c r="F29" i="4"/>
  <c r="D27" i="31" s="1"/>
  <c r="F27" i="31" s="1"/>
  <c r="F30" i="4"/>
  <c r="D28" i="31" s="1"/>
  <c r="F28" i="31" s="1"/>
  <c r="D29" i="31"/>
  <c r="F29" i="31" s="1"/>
  <c r="F32" i="4"/>
  <c r="D30" i="31" s="1"/>
  <c r="F30" i="31" s="1"/>
  <c r="D31" i="31"/>
  <c r="F31" i="31" s="1"/>
  <c r="F33" i="4"/>
  <c r="D32" i="31" s="1"/>
  <c r="F32" i="31" s="1"/>
  <c r="F34" i="4"/>
  <c r="D33" i="31" s="1"/>
  <c r="F33" i="31" s="1"/>
  <c r="F35" i="4"/>
  <c r="D34" i="31" s="1"/>
  <c r="F34" i="31" s="1"/>
  <c r="F36" i="4"/>
  <c r="D35" i="31" s="1"/>
  <c r="F35" i="31" s="1"/>
  <c r="F37" i="4"/>
  <c r="D36" i="31" s="1"/>
  <c r="F36" i="31" s="1"/>
  <c r="F24" i="4"/>
  <c r="D22" i="31" s="1"/>
  <c r="F22" i="31" s="1"/>
  <c r="F9" i="4"/>
  <c r="D8" i="31" s="1"/>
  <c r="F8" i="31" s="1"/>
  <c r="F10" i="4"/>
  <c r="D9" i="31" s="1"/>
  <c r="F9" i="31" s="1"/>
  <c r="F11" i="4"/>
  <c r="D10" i="31" s="1"/>
  <c r="F10" i="31" s="1"/>
  <c r="F12" i="4"/>
  <c r="D11" i="31" s="1"/>
  <c r="F11" i="31" s="1"/>
  <c r="F13" i="4"/>
  <c r="D12" i="31" s="1"/>
  <c r="F12" i="31" s="1"/>
  <c r="F14" i="4"/>
  <c r="D13" i="31" s="1"/>
  <c r="F13" i="31" s="1"/>
  <c r="F15" i="4"/>
  <c r="D14" i="31" s="1"/>
  <c r="F14" i="31" s="1"/>
  <c r="F16" i="4"/>
  <c r="D15" i="31" s="1"/>
  <c r="F15" i="31" s="1"/>
  <c r="F17" i="4"/>
  <c r="D16" i="31" s="1"/>
  <c r="F16" i="31" s="1"/>
  <c r="F18" i="4"/>
  <c r="D17" i="31" s="1"/>
  <c r="F17" i="31" s="1"/>
  <c r="F19" i="4"/>
  <c r="D18" i="31" s="1"/>
  <c r="F18" i="31" s="1"/>
  <c r="F20" i="4"/>
  <c r="D19" i="31" s="1"/>
  <c r="F19" i="31" s="1"/>
  <c r="F21" i="4"/>
  <c r="D20" i="31" s="1"/>
  <c r="F20" i="31" s="1"/>
  <c r="F22" i="4"/>
  <c r="D21" i="31" s="1"/>
  <c r="F21" i="31" s="1"/>
  <c r="F8" i="4"/>
  <c r="H25" i="4"/>
  <c r="H26" i="4"/>
  <c r="H27" i="4"/>
  <c r="H28" i="4"/>
  <c r="H29" i="4"/>
  <c r="H30" i="4"/>
  <c r="H33" i="4"/>
  <c r="H34" i="4"/>
  <c r="H35" i="4"/>
  <c r="H36" i="4"/>
  <c r="H37" i="4"/>
  <c r="H24" i="4"/>
  <c r="H9" i="4"/>
  <c r="H10" i="4"/>
  <c r="H11" i="4"/>
  <c r="H12" i="4"/>
  <c r="H13" i="4"/>
  <c r="H17" i="4"/>
  <c r="H21" i="4"/>
  <c r="E619" i="31" l="1"/>
  <c r="E620" i="31"/>
  <c r="H32" i="4"/>
  <c r="H19" i="4"/>
  <c r="H15" i="4"/>
  <c r="H22" i="4"/>
  <c r="H20" i="4"/>
  <c r="H18" i="4"/>
  <c r="H16" i="4"/>
  <c r="H14" i="4"/>
  <c r="D158" i="31"/>
  <c r="F158" i="31" s="1"/>
  <c r="H114" i="9"/>
  <c r="I5" i="16"/>
  <c r="H10" i="8"/>
  <c r="D39" i="31"/>
  <c r="F39" i="31" s="1"/>
  <c r="H12" i="8"/>
  <c r="D41" i="31"/>
  <c r="F41" i="31" s="1"/>
  <c r="H22" i="8"/>
  <c r="D50" i="31"/>
  <c r="F50" i="31" s="1"/>
  <c r="H18" i="8"/>
  <c r="D46" i="31"/>
  <c r="F46" i="31" s="1"/>
  <c r="H16" i="8"/>
  <c r="D44" i="31"/>
  <c r="F44" i="31" s="1"/>
  <c r="H62" i="9"/>
  <c r="H116" i="9"/>
  <c r="H142" i="9"/>
  <c r="I15" i="11"/>
  <c r="D275" i="31"/>
  <c r="F275" i="31" s="1"/>
  <c r="I19" i="11"/>
  <c r="D278" i="31"/>
  <c r="F278" i="31" s="1"/>
  <c r="I26" i="11"/>
  <c r="D284" i="31"/>
  <c r="F284" i="31" s="1"/>
  <c r="I447" i="11"/>
  <c r="D650" i="31"/>
  <c r="F650" i="31" s="1"/>
  <c r="I442" i="11"/>
  <c r="D646" i="31"/>
  <c r="F646" i="31" s="1"/>
  <c r="I437" i="11"/>
  <c r="D642" i="31"/>
  <c r="F642" i="31" s="1"/>
  <c r="I432" i="11"/>
  <c r="D638" i="31"/>
  <c r="F638" i="31" s="1"/>
  <c r="I428" i="11"/>
  <c r="D634" i="31"/>
  <c r="F634" i="31" s="1"/>
  <c r="I423" i="11"/>
  <c r="D630" i="31"/>
  <c r="F630" i="31" s="1"/>
  <c r="I419" i="11"/>
  <c r="D626" i="31"/>
  <c r="F626" i="31" s="1"/>
  <c r="I407" i="11"/>
  <c r="D616" i="31"/>
  <c r="F616" i="31" s="1"/>
  <c r="I403" i="11"/>
  <c r="D612" i="31"/>
  <c r="F612" i="31" s="1"/>
  <c r="I395" i="11"/>
  <c r="D606" i="31"/>
  <c r="F606" i="31" s="1"/>
  <c r="I390" i="11"/>
  <c r="D602" i="31"/>
  <c r="F602" i="31" s="1"/>
  <c r="I384" i="11"/>
  <c r="D598" i="31"/>
  <c r="F598" i="31" s="1"/>
  <c r="I378" i="11"/>
  <c r="D594" i="31"/>
  <c r="F594" i="31" s="1"/>
  <c r="I372" i="11"/>
  <c r="D590" i="31"/>
  <c r="F590" i="31" s="1"/>
  <c r="I368" i="11"/>
  <c r="D586" i="31"/>
  <c r="F586" i="31" s="1"/>
  <c r="I363" i="11"/>
  <c r="D582" i="31"/>
  <c r="F582" i="31" s="1"/>
  <c r="I359" i="11"/>
  <c r="D578" i="31"/>
  <c r="F578" i="31" s="1"/>
  <c r="I354" i="11"/>
  <c r="D574" i="31"/>
  <c r="F574" i="31" s="1"/>
  <c r="I350" i="11"/>
  <c r="D570" i="31"/>
  <c r="F570" i="31" s="1"/>
  <c r="I342" i="11"/>
  <c r="D564" i="31"/>
  <c r="F564" i="31" s="1"/>
  <c r="I338" i="11"/>
  <c r="D560" i="31"/>
  <c r="F560" i="31" s="1"/>
  <c r="I333" i="11"/>
  <c r="D556" i="31"/>
  <c r="F556" i="31" s="1"/>
  <c r="I328" i="11"/>
  <c r="D552" i="31"/>
  <c r="F552" i="31" s="1"/>
  <c r="I321" i="11"/>
  <c r="D546" i="31"/>
  <c r="F546" i="31" s="1"/>
  <c r="I317" i="11"/>
  <c r="D542" i="31"/>
  <c r="F542" i="31" s="1"/>
  <c r="I312" i="11"/>
  <c r="D538" i="31"/>
  <c r="F538" i="31" s="1"/>
  <c r="I308" i="11"/>
  <c r="D534" i="31"/>
  <c r="F534" i="31" s="1"/>
  <c r="I301" i="11"/>
  <c r="D528" i="31"/>
  <c r="F528" i="31" s="1"/>
  <c r="I297" i="11"/>
  <c r="D524" i="31"/>
  <c r="F524" i="31" s="1"/>
  <c r="I293" i="11"/>
  <c r="D520" i="31"/>
  <c r="F520" i="31" s="1"/>
  <c r="I288" i="11"/>
  <c r="D516" i="31"/>
  <c r="F516" i="31" s="1"/>
  <c r="I284" i="11"/>
  <c r="D512" i="31"/>
  <c r="F512" i="31" s="1"/>
  <c r="I279" i="11"/>
  <c r="D508" i="31"/>
  <c r="F508" i="31" s="1"/>
  <c r="I275" i="11"/>
  <c r="D504" i="31"/>
  <c r="F504" i="31" s="1"/>
  <c r="I268" i="11"/>
  <c r="D498" i="31"/>
  <c r="F498" i="31" s="1"/>
  <c r="I264" i="11"/>
  <c r="D494" i="31"/>
  <c r="F494" i="31" s="1"/>
  <c r="I259" i="11"/>
  <c r="D490" i="31"/>
  <c r="F490" i="31" s="1"/>
  <c r="I255" i="11"/>
  <c r="D486" i="31"/>
  <c r="F486" i="31" s="1"/>
  <c r="I251" i="11"/>
  <c r="D482" i="31"/>
  <c r="F482" i="31" s="1"/>
  <c r="I247" i="11"/>
  <c r="D478" i="31"/>
  <c r="F478" i="31" s="1"/>
  <c r="I243" i="11"/>
  <c r="D474" i="31"/>
  <c r="F474" i="31" s="1"/>
  <c r="I239" i="11"/>
  <c r="D470" i="31"/>
  <c r="F470" i="31" s="1"/>
  <c r="I233" i="11"/>
  <c r="D464" i="31"/>
  <c r="F464" i="31" s="1"/>
  <c r="I229" i="11"/>
  <c r="D460" i="31"/>
  <c r="F460" i="31" s="1"/>
  <c r="I224" i="11"/>
  <c r="D456" i="31"/>
  <c r="F456" i="31" s="1"/>
  <c r="I219" i="11"/>
  <c r="D452" i="31"/>
  <c r="F452" i="31" s="1"/>
  <c r="I215" i="11"/>
  <c r="D448" i="31"/>
  <c r="F448" i="31" s="1"/>
  <c r="I210" i="11"/>
  <c r="D444" i="31"/>
  <c r="F444" i="31" s="1"/>
  <c r="I206" i="11"/>
  <c r="D440" i="31"/>
  <c r="F440" i="31" s="1"/>
  <c r="I201" i="11"/>
  <c r="D436" i="31"/>
  <c r="F436" i="31" s="1"/>
  <c r="I196" i="11"/>
  <c r="D432" i="31"/>
  <c r="F432" i="31" s="1"/>
  <c r="I189" i="11"/>
  <c r="D426" i="31"/>
  <c r="F426" i="31" s="1"/>
  <c r="I184" i="11"/>
  <c r="D422" i="31"/>
  <c r="F422" i="31" s="1"/>
  <c r="I178" i="11"/>
  <c r="D418" i="31"/>
  <c r="F418" i="31" s="1"/>
  <c r="I173" i="11"/>
  <c r="D414" i="31"/>
  <c r="F414" i="31" s="1"/>
  <c r="I168" i="11"/>
  <c r="D410" i="31"/>
  <c r="F410" i="31" s="1"/>
  <c r="I164" i="11"/>
  <c r="D406" i="31"/>
  <c r="F406" i="31" s="1"/>
  <c r="I159" i="11"/>
  <c r="D402" i="31"/>
  <c r="F402" i="31" s="1"/>
  <c r="I154" i="11"/>
  <c r="D398" i="31"/>
  <c r="F398" i="31" s="1"/>
  <c r="I148" i="11"/>
  <c r="D392" i="31"/>
  <c r="F392" i="31" s="1"/>
  <c r="I144" i="11"/>
  <c r="D388" i="31"/>
  <c r="F388" i="31" s="1"/>
  <c r="I140" i="11"/>
  <c r="D384" i="31"/>
  <c r="F384" i="31" s="1"/>
  <c r="I135" i="11"/>
  <c r="D380" i="31"/>
  <c r="F380" i="31" s="1"/>
  <c r="I131" i="11"/>
  <c r="D376" i="31"/>
  <c r="F376" i="31" s="1"/>
  <c r="I127" i="11"/>
  <c r="D372" i="31"/>
  <c r="F372" i="31" s="1"/>
  <c r="I122" i="11"/>
  <c r="D368" i="31"/>
  <c r="F368" i="31" s="1"/>
  <c r="I116" i="11"/>
  <c r="D362" i="31"/>
  <c r="F362" i="31" s="1"/>
  <c r="I112" i="11"/>
  <c r="D358" i="31"/>
  <c r="F358" i="31" s="1"/>
  <c r="I107" i="11"/>
  <c r="D354" i="31"/>
  <c r="F354" i="31" s="1"/>
  <c r="I103" i="11"/>
  <c r="D350" i="31"/>
  <c r="F350" i="31" s="1"/>
  <c r="I99" i="11"/>
  <c r="D346" i="31"/>
  <c r="F346" i="31" s="1"/>
  <c r="I95" i="11"/>
  <c r="D342" i="31"/>
  <c r="F342" i="31" s="1"/>
  <c r="I90" i="11"/>
  <c r="D338" i="31"/>
  <c r="F338" i="31" s="1"/>
  <c r="I85" i="11"/>
  <c r="D334" i="31"/>
  <c r="F334" i="31" s="1"/>
  <c r="I80" i="11"/>
  <c r="D330" i="31"/>
  <c r="F330" i="31" s="1"/>
  <c r="I76" i="11"/>
  <c r="D326" i="31"/>
  <c r="F326" i="31" s="1"/>
  <c r="I71" i="11"/>
  <c r="D322" i="31"/>
  <c r="F322" i="31" s="1"/>
  <c r="I64" i="11"/>
  <c r="D316" i="31"/>
  <c r="F316" i="31" s="1"/>
  <c r="I60" i="11"/>
  <c r="D312" i="31"/>
  <c r="F312" i="31" s="1"/>
  <c r="I55" i="11"/>
  <c r="D308" i="31"/>
  <c r="F308" i="31" s="1"/>
  <c r="I50" i="11"/>
  <c r="D304" i="31"/>
  <c r="F304" i="31" s="1"/>
  <c r="I45" i="11"/>
  <c r="D300" i="31"/>
  <c r="F300" i="31" s="1"/>
  <c r="I40" i="11"/>
  <c r="D296" i="31"/>
  <c r="F296" i="31" s="1"/>
  <c r="I33" i="11"/>
  <c r="D290" i="31"/>
  <c r="F290" i="31" s="1"/>
  <c r="J579" i="12"/>
  <c r="D1151" i="31"/>
  <c r="F1151" i="31" s="1"/>
  <c r="J573" i="12"/>
  <c r="D1147" i="31"/>
  <c r="F1147" i="31" s="1"/>
  <c r="J569" i="12"/>
  <c r="D1143" i="31"/>
  <c r="F1143" i="31" s="1"/>
  <c r="J564" i="12"/>
  <c r="D1139" i="31"/>
  <c r="F1139" i="31" s="1"/>
  <c r="J559" i="12"/>
  <c r="D1135" i="31"/>
  <c r="F1135" i="31" s="1"/>
  <c r="J555" i="12"/>
  <c r="D1131" i="31"/>
  <c r="F1131" i="31" s="1"/>
  <c r="J551" i="12"/>
  <c r="D1127" i="31"/>
  <c r="F1127" i="31" s="1"/>
  <c r="J546" i="12"/>
  <c r="D1123" i="31"/>
  <c r="F1123" i="31" s="1"/>
  <c r="J542" i="12"/>
  <c r="D1119" i="31"/>
  <c r="F1119" i="31" s="1"/>
  <c r="J537" i="12"/>
  <c r="D1115" i="31"/>
  <c r="F1115" i="31" s="1"/>
  <c r="J530" i="12"/>
  <c r="D1109" i="31"/>
  <c r="F1109" i="31" s="1"/>
  <c r="J525" i="12"/>
  <c r="D1105" i="31"/>
  <c r="F1105" i="31" s="1"/>
  <c r="J520" i="12"/>
  <c r="D1101" i="31"/>
  <c r="F1101" i="31" s="1"/>
  <c r="J516" i="12"/>
  <c r="D1097" i="31"/>
  <c r="F1097" i="31" s="1"/>
  <c r="J511" i="12"/>
  <c r="D1093" i="31"/>
  <c r="F1093" i="31" s="1"/>
  <c r="J507" i="12"/>
  <c r="D1089" i="31"/>
  <c r="F1089" i="31" s="1"/>
  <c r="J504" i="12"/>
  <c r="D1087" i="31"/>
  <c r="F1087" i="31" s="1"/>
  <c r="J499" i="12"/>
  <c r="D1083" i="31"/>
  <c r="F1083" i="31" s="1"/>
  <c r="J492" i="12"/>
  <c r="D1077" i="31"/>
  <c r="F1077" i="31" s="1"/>
  <c r="J487" i="12"/>
  <c r="D1073" i="31"/>
  <c r="F1073" i="31" s="1"/>
  <c r="J482" i="12"/>
  <c r="D1069" i="31"/>
  <c r="F1069" i="31" s="1"/>
  <c r="J477" i="12"/>
  <c r="D1065" i="31"/>
  <c r="F1065" i="31" s="1"/>
  <c r="J470" i="12"/>
  <c r="D1059" i="31"/>
  <c r="F1059" i="31" s="1"/>
  <c r="J466" i="12"/>
  <c r="D1055" i="31"/>
  <c r="F1055" i="31" s="1"/>
  <c r="J461" i="12"/>
  <c r="D1051" i="31"/>
  <c r="F1051" i="31" s="1"/>
  <c r="J457" i="12"/>
  <c r="D1047" i="31"/>
  <c r="F1047" i="31" s="1"/>
  <c r="J452" i="12"/>
  <c r="D1043" i="31"/>
  <c r="F1043" i="31" s="1"/>
  <c r="J444" i="12"/>
  <c r="D1037" i="31"/>
  <c r="F1037" i="31" s="1"/>
  <c r="J439" i="12"/>
  <c r="D1033" i="31"/>
  <c r="F1033" i="31" s="1"/>
  <c r="J434" i="12"/>
  <c r="D1029" i="31"/>
  <c r="F1029" i="31" s="1"/>
  <c r="J429" i="12"/>
  <c r="D1025" i="31"/>
  <c r="F1025" i="31" s="1"/>
  <c r="J424" i="12"/>
  <c r="D1021" i="31"/>
  <c r="F1021" i="31" s="1"/>
  <c r="J419" i="12"/>
  <c r="D1017" i="31"/>
  <c r="F1017" i="31" s="1"/>
  <c r="J414" i="12"/>
  <c r="D1013" i="31"/>
  <c r="F1013" i="31" s="1"/>
  <c r="J409" i="12"/>
  <c r="D1009" i="31"/>
  <c r="F1009" i="31" s="1"/>
  <c r="J404" i="12"/>
  <c r="D1005" i="31"/>
  <c r="F1005" i="31" s="1"/>
  <c r="J399" i="12"/>
  <c r="D1001" i="31"/>
  <c r="F1001" i="31" s="1"/>
  <c r="J392" i="12"/>
  <c r="D995" i="31"/>
  <c r="F995" i="31" s="1"/>
  <c r="J387" i="12"/>
  <c r="D991" i="31"/>
  <c r="F991" i="31" s="1"/>
  <c r="J382" i="12"/>
  <c r="D987" i="31"/>
  <c r="F987" i="31" s="1"/>
  <c r="J378" i="12"/>
  <c r="D983" i="31"/>
  <c r="F983" i="31" s="1"/>
  <c r="J372" i="12"/>
  <c r="D979" i="31"/>
  <c r="F979" i="31" s="1"/>
  <c r="J368" i="12"/>
  <c r="D975" i="31"/>
  <c r="F975" i="31" s="1"/>
  <c r="J364" i="12"/>
  <c r="D971" i="31"/>
  <c r="F971" i="31" s="1"/>
  <c r="J360" i="12"/>
  <c r="D967" i="31"/>
  <c r="F967" i="31" s="1"/>
  <c r="J356" i="12"/>
  <c r="D963" i="31"/>
  <c r="F963" i="31" s="1"/>
  <c r="J352" i="12"/>
  <c r="D959" i="31"/>
  <c r="F959" i="31" s="1"/>
  <c r="J346" i="12"/>
  <c r="D953" i="31"/>
  <c r="F953" i="31" s="1"/>
  <c r="J342" i="12"/>
  <c r="D949" i="31"/>
  <c r="F949" i="31" s="1"/>
  <c r="J338" i="12"/>
  <c r="D945" i="31"/>
  <c r="F945" i="31" s="1"/>
  <c r="J334" i="12"/>
  <c r="D941" i="31"/>
  <c r="F941" i="31" s="1"/>
  <c r="J330" i="12"/>
  <c r="D937" i="31"/>
  <c r="F937" i="31" s="1"/>
  <c r="J323" i="12"/>
  <c r="D931" i="31"/>
  <c r="F931" i="31" s="1"/>
  <c r="J319" i="12"/>
  <c r="D927" i="31"/>
  <c r="F927" i="31" s="1"/>
  <c r="J314" i="12"/>
  <c r="D923" i="31"/>
  <c r="F923" i="31" s="1"/>
  <c r="J310" i="12"/>
  <c r="D919" i="31"/>
  <c r="F919" i="31" s="1"/>
  <c r="J304" i="12"/>
  <c r="D915" i="31"/>
  <c r="F915" i="31" s="1"/>
  <c r="J298" i="12"/>
  <c r="D911" i="31"/>
  <c r="F911" i="31" s="1"/>
  <c r="J294" i="12"/>
  <c r="D907" i="31"/>
  <c r="F907" i="31" s="1"/>
  <c r="J289" i="12"/>
  <c r="D903" i="31"/>
  <c r="F903" i="31" s="1"/>
  <c r="J285" i="12"/>
  <c r="D899" i="31"/>
  <c r="F899" i="31" s="1"/>
  <c r="J280" i="12"/>
  <c r="D895" i="31"/>
  <c r="F895" i="31" s="1"/>
  <c r="J276" i="12"/>
  <c r="D891" i="31"/>
  <c r="F891" i="31" s="1"/>
  <c r="J270" i="12"/>
  <c r="D887" i="31"/>
  <c r="F887" i="31" s="1"/>
  <c r="J266" i="12"/>
  <c r="D883" i="31"/>
  <c r="F883" i="31" s="1"/>
  <c r="J260" i="12"/>
  <c r="D877" i="31"/>
  <c r="F877" i="31" s="1"/>
  <c r="J255" i="12"/>
  <c r="D873" i="31"/>
  <c r="F873" i="31" s="1"/>
  <c r="J251" i="12"/>
  <c r="D869" i="31"/>
  <c r="F869" i="31" s="1"/>
  <c r="J246" i="12"/>
  <c r="D865" i="31"/>
  <c r="F865" i="31" s="1"/>
  <c r="J240" i="12"/>
  <c r="D861" i="31"/>
  <c r="F861" i="31" s="1"/>
  <c r="J235" i="12"/>
  <c r="D857" i="31"/>
  <c r="F857" i="31" s="1"/>
  <c r="J230" i="12"/>
  <c r="D853" i="31"/>
  <c r="F853" i="31" s="1"/>
  <c r="J225" i="12"/>
  <c r="D849" i="31"/>
  <c r="F849" i="31" s="1"/>
  <c r="J217" i="12"/>
  <c r="D843" i="31"/>
  <c r="F843" i="31" s="1"/>
  <c r="J213" i="12"/>
  <c r="D839" i="31"/>
  <c r="F839" i="31" s="1"/>
  <c r="J208" i="12"/>
  <c r="D835" i="31"/>
  <c r="F835" i="31" s="1"/>
  <c r="J203" i="12"/>
  <c r="D831" i="31"/>
  <c r="F831" i="31" s="1"/>
  <c r="J199" i="12"/>
  <c r="D827" i="31"/>
  <c r="F827" i="31" s="1"/>
  <c r="J195" i="12"/>
  <c r="D823" i="31"/>
  <c r="F823" i="31" s="1"/>
  <c r="J191" i="12"/>
  <c r="D819" i="31"/>
  <c r="F819" i="31" s="1"/>
  <c r="J186" i="12"/>
  <c r="D815" i="31"/>
  <c r="F815" i="31" s="1"/>
  <c r="J182" i="12"/>
  <c r="D811" i="31"/>
  <c r="F811" i="31" s="1"/>
  <c r="J178" i="12"/>
  <c r="D807" i="31"/>
  <c r="F807" i="31" s="1"/>
  <c r="J171" i="12"/>
  <c r="D801" i="31"/>
  <c r="F801" i="31" s="1"/>
  <c r="J167" i="12"/>
  <c r="D797" i="31"/>
  <c r="F797" i="31" s="1"/>
  <c r="J163" i="12"/>
  <c r="D793" i="31"/>
  <c r="F793" i="31" s="1"/>
  <c r="J158" i="12"/>
  <c r="D789" i="31"/>
  <c r="F789" i="31" s="1"/>
  <c r="J154" i="12"/>
  <c r="D785" i="31"/>
  <c r="F785" i="31" s="1"/>
  <c r="J150" i="12"/>
  <c r="D781" i="31"/>
  <c r="F781" i="31" s="1"/>
  <c r="J146" i="12"/>
  <c r="D777" i="31"/>
  <c r="F777" i="31" s="1"/>
  <c r="J141" i="12"/>
  <c r="D773" i="31"/>
  <c r="F773" i="31" s="1"/>
  <c r="J138" i="12"/>
  <c r="D771" i="31"/>
  <c r="F771" i="31" s="1"/>
  <c r="J131" i="12"/>
  <c r="D765" i="31"/>
  <c r="F765" i="31" s="1"/>
  <c r="J127" i="12"/>
  <c r="D761" i="31"/>
  <c r="F761" i="31" s="1"/>
  <c r="J123" i="12"/>
  <c r="D757" i="31"/>
  <c r="F757" i="31" s="1"/>
  <c r="J119" i="12"/>
  <c r="D753" i="31"/>
  <c r="F753" i="31" s="1"/>
  <c r="J113" i="12"/>
  <c r="D748" i="31"/>
  <c r="F748" i="31" s="1"/>
  <c r="J109" i="12"/>
  <c r="D744" i="31"/>
  <c r="F744" i="31" s="1"/>
  <c r="J105" i="12"/>
  <c r="D740" i="31"/>
  <c r="F740" i="31" s="1"/>
  <c r="J99" i="12"/>
  <c r="D734" i="31"/>
  <c r="F734" i="31" s="1"/>
  <c r="J95" i="12"/>
  <c r="D730" i="31"/>
  <c r="F730" i="31" s="1"/>
  <c r="J91" i="12"/>
  <c r="D726" i="31"/>
  <c r="F726" i="31" s="1"/>
  <c r="J87" i="12"/>
  <c r="D722" i="31"/>
  <c r="F722" i="31" s="1"/>
  <c r="J82" i="12"/>
  <c r="D718" i="31"/>
  <c r="F718" i="31" s="1"/>
  <c r="J78" i="12"/>
  <c r="D714" i="31"/>
  <c r="F714" i="31" s="1"/>
  <c r="J74" i="12"/>
  <c r="D710" i="31"/>
  <c r="F710" i="31" s="1"/>
  <c r="J69" i="12"/>
  <c r="D706" i="31"/>
  <c r="F706" i="31" s="1"/>
  <c r="J65" i="12"/>
  <c r="D702" i="31"/>
  <c r="F702" i="31" s="1"/>
  <c r="J60" i="12"/>
  <c r="D698" i="31"/>
  <c r="F698" i="31" s="1"/>
  <c r="J56" i="12"/>
  <c r="D694" i="31"/>
  <c r="F694" i="31" s="1"/>
  <c r="J49" i="12"/>
  <c r="D688" i="31"/>
  <c r="F688" i="31" s="1"/>
  <c r="J45" i="12"/>
  <c r="D684" i="31"/>
  <c r="F684" i="31" s="1"/>
  <c r="J40" i="12"/>
  <c r="D680" i="31"/>
  <c r="F680" i="31" s="1"/>
  <c r="J38" i="12"/>
  <c r="D678" i="31"/>
  <c r="F678" i="31" s="1"/>
  <c r="J34" i="12"/>
  <c r="D674" i="31"/>
  <c r="F674" i="31" s="1"/>
  <c r="J29" i="12"/>
  <c r="D670" i="31"/>
  <c r="F670" i="31" s="1"/>
  <c r="J25" i="12"/>
  <c r="D666" i="31"/>
  <c r="F666" i="31" s="1"/>
  <c r="J23" i="12"/>
  <c r="D664" i="31"/>
  <c r="F664" i="31" s="1"/>
  <c r="J17" i="12"/>
  <c r="D659" i="31"/>
  <c r="F659" i="31" s="1"/>
  <c r="J15" i="12"/>
  <c r="D657" i="31"/>
  <c r="F657" i="31" s="1"/>
  <c r="J13" i="12"/>
  <c r="D655" i="31"/>
  <c r="F655" i="31" s="1"/>
  <c r="J11" i="12"/>
  <c r="D653" i="31"/>
  <c r="F653" i="31" s="1"/>
  <c r="J116" i="12"/>
  <c r="D750" i="31"/>
  <c r="F750" i="31" s="1"/>
  <c r="H9" i="13"/>
  <c r="D1152" i="31"/>
  <c r="F1152" i="31" s="1"/>
  <c r="H35" i="13"/>
  <c r="D1178" i="31"/>
  <c r="F1178" i="31" s="1"/>
  <c r="H31" i="13"/>
  <c r="D1174" i="31"/>
  <c r="F1174" i="31" s="1"/>
  <c r="H27" i="13"/>
  <c r="D1170" i="31"/>
  <c r="F1170" i="31" s="1"/>
  <c r="H21" i="13"/>
  <c r="D1164" i="31"/>
  <c r="F1164" i="31" s="1"/>
  <c r="H16" i="13"/>
  <c r="D1156" i="31"/>
  <c r="F1156" i="31" s="1"/>
  <c r="H39" i="13"/>
  <c r="D1182" i="31"/>
  <c r="F1182" i="31" s="1"/>
  <c r="H11" i="14"/>
  <c r="D1186" i="31"/>
  <c r="F1186" i="31" s="1"/>
  <c r="H43" i="14"/>
  <c r="D1212" i="31"/>
  <c r="F1212" i="31" s="1"/>
  <c r="H76" i="14"/>
  <c r="D1241" i="31"/>
  <c r="F1241" i="31" s="1"/>
  <c r="H99" i="14"/>
  <c r="D1260" i="31"/>
  <c r="F1260" i="31" s="1"/>
  <c r="H136" i="14"/>
  <c r="D1293" i="31"/>
  <c r="F1293" i="31" s="1"/>
  <c r="H141" i="14"/>
  <c r="D1297" i="31"/>
  <c r="F1297" i="31" s="1"/>
  <c r="H131" i="14"/>
  <c r="D1290" i="31"/>
  <c r="F1290" i="31" s="1"/>
  <c r="H127" i="14"/>
  <c r="D1286" i="31"/>
  <c r="F1286" i="31" s="1"/>
  <c r="H123" i="14"/>
  <c r="D1282" i="31"/>
  <c r="F1282" i="31" s="1"/>
  <c r="H119" i="14"/>
  <c r="D1278" i="31"/>
  <c r="F1278" i="31" s="1"/>
  <c r="H113" i="14"/>
  <c r="D1272" i="31"/>
  <c r="F1272" i="31" s="1"/>
  <c r="H109" i="14"/>
  <c r="D1268" i="31"/>
  <c r="F1268" i="31" s="1"/>
  <c r="H105" i="14"/>
  <c r="D1265" i="31"/>
  <c r="F1265" i="31" s="1"/>
  <c r="H97" i="14"/>
  <c r="D1259" i="31"/>
  <c r="F1259" i="31" s="1"/>
  <c r="H91" i="14"/>
  <c r="D1254" i="31"/>
  <c r="F1254" i="31" s="1"/>
  <c r="H85" i="14"/>
  <c r="D1249" i="31"/>
  <c r="F1249" i="31" s="1"/>
  <c r="H79" i="14"/>
  <c r="D1244" i="31"/>
  <c r="F1244" i="31" s="1"/>
  <c r="H73" i="14"/>
  <c r="D1239" i="31"/>
  <c r="F1239" i="31" s="1"/>
  <c r="H69" i="14"/>
  <c r="D1235" i="31"/>
  <c r="F1235" i="31" s="1"/>
  <c r="H63" i="14"/>
  <c r="D1230" i="31"/>
  <c r="F1230" i="31" s="1"/>
  <c r="H57" i="14"/>
  <c r="D1225" i="31"/>
  <c r="F1225" i="31" s="1"/>
  <c r="H53" i="14"/>
  <c r="D1221" i="31"/>
  <c r="F1221" i="31" s="1"/>
  <c r="H47" i="14"/>
  <c r="D1216" i="31"/>
  <c r="F1216" i="31" s="1"/>
  <c r="H39" i="14"/>
  <c r="D1209" i="31"/>
  <c r="F1209" i="31" s="1"/>
  <c r="H33" i="14"/>
  <c r="D1204" i="31"/>
  <c r="F1204" i="31" s="1"/>
  <c r="H26" i="14"/>
  <c r="D1199" i="31"/>
  <c r="F1199" i="31" s="1"/>
  <c r="H18" i="14"/>
  <c r="D1192" i="31"/>
  <c r="F1192" i="31" s="1"/>
  <c r="I8" i="15"/>
  <c r="D1300" i="31"/>
  <c r="F1300" i="31" s="1"/>
  <c r="I34" i="15"/>
  <c r="D1322" i="31"/>
  <c r="F1322" i="31" s="1"/>
  <c r="I73" i="15"/>
  <c r="D1357" i="31"/>
  <c r="F1357" i="31" s="1"/>
  <c r="I96" i="15"/>
  <c r="D1376" i="31"/>
  <c r="F1376" i="31" s="1"/>
  <c r="I114" i="15"/>
  <c r="D1390" i="31"/>
  <c r="F1390" i="31" s="1"/>
  <c r="I133" i="15"/>
  <c r="D1405" i="31"/>
  <c r="F1405" i="31" s="1"/>
  <c r="I163" i="15"/>
  <c r="D1432" i="31"/>
  <c r="F1432" i="31" s="1"/>
  <c r="I157" i="15"/>
  <c r="D1427" i="31"/>
  <c r="F1427" i="31" s="1"/>
  <c r="I151" i="15"/>
  <c r="D1422" i="31"/>
  <c r="F1422" i="31" s="1"/>
  <c r="I147" i="15"/>
  <c r="D1418" i="31"/>
  <c r="F1418" i="31" s="1"/>
  <c r="I143" i="15"/>
  <c r="D1414" i="31"/>
  <c r="F1414" i="31" s="1"/>
  <c r="I137" i="15"/>
  <c r="D1409" i="31"/>
  <c r="F1409" i="31" s="1"/>
  <c r="I129" i="15"/>
  <c r="D1403" i="31"/>
  <c r="F1403" i="31" s="1"/>
  <c r="I123" i="15"/>
  <c r="D1398" i="31"/>
  <c r="F1398" i="31" s="1"/>
  <c r="I115" i="15"/>
  <c r="D1391" i="31"/>
  <c r="F1391" i="31" s="1"/>
  <c r="I105" i="15"/>
  <c r="D1384" i="31"/>
  <c r="F1384" i="31" s="1"/>
  <c r="I99" i="15"/>
  <c r="D1379" i="31"/>
  <c r="F1379" i="31" s="1"/>
  <c r="I91" i="15"/>
  <c r="D1373" i="31"/>
  <c r="F1373" i="31" s="1"/>
  <c r="I89" i="15"/>
  <c r="D1371" i="31"/>
  <c r="F1371" i="31" s="1"/>
  <c r="I83" i="15"/>
  <c r="D1366" i="31"/>
  <c r="F1366" i="31" s="1"/>
  <c r="I77" i="15"/>
  <c r="D1361" i="31"/>
  <c r="F1361" i="31" s="1"/>
  <c r="I71" i="15"/>
  <c r="D1356" i="31"/>
  <c r="F1356" i="31" s="1"/>
  <c r="I67" i="15"/>
  <c r="D1352" i="31"/>
  <c r="F1352" i="31" s="1"/>
  <c r="I65" i="15"/>
  <c r="D1350" i="31"/>
  <c r="F1350" i="31" s="1"/>
  <c r="I63" i="15"/>
  <c r="D1348" i="31"/>
  <c r="F1348" i="31" s="1"/>
  <c r="I57" i="15"/>
  <c r="D1343" i="31"/>
  <c r="F1343" i="31" s="1"/>
  <c r="I55" i="15"/>
  <c r="D1341" i="31"/>
  <c r="F1341" i="31" s="1"/>
  <c r="I53" i="15"/>
  <c r="D1339" i="31"/>
  <c r="F1339" i="31" s="1"/>
  <c r="I49" i="15"/>
  <c r="D1336" i="31"/>
  <c r="F1336" i="31" s="1"/>
  <c r="I47" i="15"/>
  <c r="D1334" i="31"/>
  <c r="F1334" i="31" s="1"/>
  <c r="I45" i="15"/>
  <c r="D1332" i="31"/>
  <c r="F1332" i="31" s="1"/>
  <c r="I43" i="15"/>
  <c r="D1330" i="31"/>
  <c r="F1330" i="31" s="1"/>
  <c r="I39" i="15"/>
  <c r="D1327" i="31"/>
  <c r="F1327" i="31" s="1"/>
  <c r="I37" i="15"/>
  <c r="D1325" i="31"/>
  <c r="F1325" i="31" s="1"/>
  <c r="I35" i="15"/>
  <c r="D1323" i="31"/>
  <c r="F1323" i="31" s="1"/>
  <c r="I31" i="15"/>
  <c r="D1320" i="31"/>
  <c r="F1320" i="31" s="1"/>
  <c r="I27" i="15"/>
  <c r="D1317" i="31"/>
  <c r="F1317" i="31" s="1"/>
  <c r="I25" i="15"/>
  <c r="D1315" i="31"/>
  <c r="F1315" i="31" s="1"/>
  <c r="I21" i="15"/>
  <c r="D1312" i="31"/>
  <c r="F1312" i="31" s="1"/>
  <c r="I19" i="15"/>
  <c r="D1310" i="31"/>
  <c r="F1310" i="31" s="1"/>
  <c r="I17" i="15"/>
  <c r="D1308" i="31"/>
  <c r="F1308" i="31" s="1"/>
  <c r="I13" i="15"/>
  <c r="D1305" i="31"/>
  <c r="F1305" i="31" s="1"/>
  <c r="I11" i="15"/>
  <c r="D1303" i="31"/>
  <c r="F1303" i="31" s="1"/>
  <c r="I9" i="15"/>
  <c r="D1301" i="31"/>
  <c r="F1301" i="31" s="1"/>
  <c r="H8" i="4"/>
  <c r="D7" i="31"/>
  <c r="F7" i="31" s="1"/>
  <c r="H8" i="8"/>
  <c r="D37" i="31"/>
  <c r="F37" i="31" s="1"/>
  <c r="H15" i="8"/>
  <c r="D43" i="31"/>
  <c r="F43" i="31" s="1"/>
  <c r="H35" i="9"/>
  <c r="H87" i="9"/>
  <c r="H172" i="9"/>
  <c r="H13" i="10"/>
  <c r="D260" i="31"/>
  <c r="F260" i="31" s="1"/>
  <c r="I17" i="11"/>
  <c r="D277" i="31"/>
  <c r="F277" i="31" s="1"/>
  <c r="I13" i="11"/>
  <c r="D273" i="31"/>
  <c r="F273" i="31" s="1"/>
  <c r="I11" i="11"/>
  <c r="D271" i="31"/>
  <c r="F271" i="31" s="1"/>
  <c r="I23" i="11"/>
  <c r="D282" i="31"/>
  <c r="F282" i="31" s="1"/>
  <c r="I21" i="11"/>
  <c r="D280" i="31"/>
  <c r="F280" i="31" s="1"/>
  <c r="I27" i="11"/>
  <c r="D285" i="31"/>
  <c r="F285" i="31" s="1"/>
  <c r="I444" i="11"/>
  <c r="D648" i="31"/>
  <c r="F648" i="31" s="1"/>
  <c r="I439" i="11"/>
  <c r="D644" i="31"/>
  <c r="F644" i="31" s="1"/>
  <c r="I434" i="11"/>
  <c r="D640" i="31"/>
  <c r="F640" i="31" s="1"/>
  <c r="I430" i="11"/>
  <c r="D636" i="31"/>
  <c r="F636" i="31" s="1"/>
  <c r="I426" i="11"/>
  <c r="D632" i="31"/>
  <c r="F632" i="31" s="1"/>
  <c r="I421" i="11"/>
  <c r="D628" i="31"/>
  <c r="F628" i="31" s="1"/>
  <c r="I416" i="11"/>
  <c r="D624" i="31"/>
  <c r="F624" i="31" s="1"/>
  <c r="I414" i="11"/>
  <c r="D622" i="31"/>
  <c r="F622" i="31" s="1"/>
  <c r="I410" i="11"/>
  <c r="D618" i="31"/>
  <c r="F618" i="31" s="1"/>
  <c r="I405" i="11"/>
  <c r="D614" i="31"/>
  <c r="F614" i="31" s="1"/>
  <c r="I401" i="11"/>
  <c r="D610" i="31"/>
  <c r="F610" i="31" s="1"/>
  <c r="I397" i="11"/>
  <c r="D608" i="31"/>
  <c r="F608" i="31" s="1"/>
  <c r="I393" i="11"/>
  <c r="D604" i="31"/>
  <c r="F604" i="31" s="1"/>
  <c r="I387" i="11"/>
  <c r="D600" i="31"/>
  <c r="F600" i="31" s="1"/>
  <c r="I381" i="11"/>
  <c r="D596" i="31"/>
  <c r="F596" i="31" s="1"/>
  <c r="I375" i="11"/>
  <c r="D592" i="31"/>
  <c r="F592" i="31" s="1"/>
  <c r="I370" i="11"/>
  <c r="D588" i="31"/>
  <c r="F588" i="31" s="1"/>
  <c r="I365" i="11"/>
  <c r="D584" i="31"/>
  <c r="F584" i="31" s="1"/>
  <c r="I361" i="11"/>
  <c r="D580" i="31"/>
  <c r="F580" i="31" s="1"/>
  <c r="I356" i="11"/>
  <c r="D576" i="31"/>
  <c r="F576" i="31" s="1"/>
  <c r="I352" i="11"/>
  <c r="D572" i="31"/>
  <c r="F572" i="31" s="1"/>
  <c r="I348" i="11"/>
  <c r="D568" i="31"/>
  <c r="F568" i="31" s="1"/>
  <c r="I345" i="11"/>
  <c r="D566" i="31"/>
  <c r="F566" i="31" s="1"/>
  <c r="I340" i="11"/>
  <c r="D562" i="31"/>
  <c r="F562" i="31" s="1"/>
  <c r="I336" i="11"/>
  <c r="D558" i="31"/>
  <c r="F558" i="31" s="1"/>
  <c r="I330" i="11"/>
  <c r="D554" i="31"/>
  <c r="F554" i="31" s="1"/>
  <c r="I326" i="11"/>
  <c r="D550" i="31"/>
  <c r="F550" i="31" s="1"/>
  <c r="I323" i="11"/>
  <c r="D548" i="31"/>
  <c r="F548" i="31" s="1"/>
  <c r="I319" i="11"/>
  <c r="D544" i="31"/>
  <c r="F544" i="31" s="1"/>
  <c r="I315" i="11"/>
  <c r="D540" i="31"/>
  <c r="F540" i="31" s="1"/>
  <c r="I310" i="11"/>
  <c r="D536" i="31"/>
  <c r="F536" i="31" s="1"/>
  <c r="I306" i="11"/>
  <c r="D532" i="31"/>
  <c r="F532" i="31" s="1"/>
  <c r="I304" i="11"/>
  <c r="D530" i="31"/>
  <c r="F530" i="31" s="1"/>
  <c r="I299" i="11"/>
  <c r="D526" i="31"/>
  <c r="F526" i="31" s="1"/>
  <c r="I295" i="11"/>
  <c r="D522" i="31"/>
  <c r="F522" i="31" s="1"/>
  <c r="I290" i="11"/>
  <c r="D518" i="31"/>
  <c r="F518" i="31" s="1"/>
  <c r="I286" i="11"/>
  <c r="D514" i="31"/>
  <c r="F514" i="31" s="1"/>
  <c r="I282" i="11"/>
  <c r="D510" i="31"/>
  <c r="F510" i="31" s="1"/>
  <c r="I277" i="11"/>
  <c r="D506" i="31"/>
  <c r="F506" i="31" s="1"/>
  <c r="I273" i="11"/>
  <c r="D502" i="31"/>
  <c r="F502" i="31" s="1"/>
  <c r="I271" i="11"/>
  <c r="D500" i="31"/>
  <c r="F500" i="31" s="1"/>
  <c r="I266" i="11"/>
  <c r="D496" i="31"/>
  <c r="F496" i="31" s="1"/>
  <c r="I261" i="11"/>
  <c r="D492" i="31"/>
  <c r="F492" i="31" s="1"/>
  <c r="I257" i="11"/>
  <c r="D488" i="31"/>
  <c r="F488" i="31" s="1"/>
  <c r="I253" i="11"/>
  <c r="D484" i="31"/>
  <c r="F484" i="31" s="1"/>
  <c r="I249" i="11"/>
  <c r="D480" i="31"/>
  <c r="F480" i="31" s="1"/>
  <c r="I245" i="11"/>
  <c r="D476" i="31"/>
  <c r="F476" i="31" s="1"/>
  <c r="I241" i="11"/>
  <c r="D472" i="31"/>
  <c r="F472" i="31" s="1"/>
  <c r="I237" i="11"/>
  <c r="D468" i="31"/>
  <c r="F468" i="31" s="1"/>
  <c r="I235" i="11"/>
  <c r="D466" i="31"/>
  <c r="F466" i="31" s="1"/>
  <c r="I231" i="11"/>
  <c r="D462" i="31"/>
  <c r="F462" i="31" s="1"/>
  <c r="I226" i="11"/>
  <c r="D458" i="31"/>
  <c r="F458" i="31" s="1"/>
  <c r="I222" i="11"/>
  <c r="D454" i="31"/>
  <c r="F454" i="31" s="1"/>
  <c r="I217" i="11"/>
  <c r="D450" i="31"/>
  <c r="F450" i="31" s="1"/>
  <c r="I212" i="11"/>
  <c r="D446" i="31"/>
  <c r="F446" i="31" s="1"/>
  <c r="I208" i="11"/>
  <c r="D442" i="31"/>
  <c r="F442" i="31" s="1"/>
  <c r="I204" i="11"/>
  <c r="D438" i="31"/>
  <c r="F438" i="31" s="1"/>
  <c r="I198" i="11"/>
  <c r="D434" i="31"/>
  <c r="F434" i="31" s="1"/>
  <c r="I193" i="11"/>
  <c r="D430" i="31"/>
  <c r="F430" i="31" s="1"/>
  <c r="I191" i="11"/>
  <c r="D428" i="31"/>
  <c r="F428" i="31" s="1"/>
  <c r="I186" i="11"/>
  <c r="D424" i="31"/>
  <c r="F424" i="31" s="1"/>
  <c r="I181" i="11"/>
  <c r="D420" i="31"/>
  <c r="F420" i="31" s="1"/>
  <c r="I176" i="11"/>
  <c r="D416" i="31"/>
  <c r="F416" i="31" s="1"/>
  <c r="I171" i="11"/>
  <c r="D412" i="31"/>
  <c r="F412" i="31" s="1"/>
  <c r="I166" i="11"/>
  <c r="D408" i="31"/>
  <c r="F408" i="31" s="1"/>
  <c r="I161" i="11"/>
  <c r="D404" i="31"/>
  <c r="F404" i="31" s="1"/>
  <c r="I156" i="11"/>
  <c r="D400" i="31"/>
  <c r="F400" i="31" s="1"/>
  <c r="I152" i="11"/>
  <c r="D396" i="31"/>
  <c r="F396" i="31" s="1"/>
  <c r="I150" i="11"/>
  <c r="D394" i="31"/>
  <c r="F394" i="31" s="1"/>
  <c r="I146" i="11"/>
  <c r="D390" i="31"/>
  <c r="F390" i="31" s="1"/>
  <c r="I142" i="11"/>
  <c r="D386" i="31"/>
  <c r="F386" i="31" s="1"/>
  <c r="I138" i="11"/>
  <c r="D382" i="31"/>
  <c r="F382" i="31" s="1"/>
  <c r="I133" i="11"/>
  <c r="D378" i="31"/>
  <c r="F378" i="31" s="1"/>
  <c r="I129" i="11"/>
  <c r="D374" i="31"/>
  <c r="F374" i="31" s="1"/>
  <c r="I124" i="11"/>
  <c r="D370" i="31"/>
  <c r="F370" i="31" s="1"/>
  <c r="I120" i="11"/>
  <c r="D366" i="31"/>
  <c r="F366" i="31" s="1"/>
  <c r="I118" i="11"/>
  <c r="D364" i="31"/>
  <c r="F364" i="31" s="1"/>
  <c r="I114" i="11"/>
  <c r="D360" i="31"/>
  <c r="F360" i="31" s="1"/>
  <c r="I109" i="11"/>
  <c r="D356" i="31"/>
  <c r="F356" i="31" s="1"/>
  <c r="I105" i="11"/>
  <c r="D352" i="31"/>
  <c r="F352" i="31" s="1"/>
  <c r="I101" i="11"/>
  <c r="D348" i="31"/>
  <c r="F348" i="31" s="1"/>
  <c r="I97" i="11"/>
  <c r="D344" i="31"/>
  <c r="F344" i="31" s="1"/>
  <c r="I92" i="11"/>
  <c r="D340" i="31"/>
  <c r="F340" i="31" s="1"/>
  <c r="I87" i="11"/>
  <c r="D336" i="31"/>
  <c r="F336" i="31" s="1"/>
  <c r="I83" i="11"/>
  <c r="D332" i="31"/>
  <c r="F332" i="31" s="1"/>
  <c r="I78" i="11"/>
  <c r="D328" i="31"/>
  <c r="F328" i="31" s="1"/>
  <c r="I73" i="11"/>
  <c r="D324" i="31"/>
  <c r="F324" i="31" s="1"/>
  <c r="I69" i="11"/>
  <c r="D320" i="31"/>
  <c r="F320" i="31" s="1"/>
  <c r="I66" i="11"/>
  <c r="D318" i="31"/>
  <c r="F318" i="31" s="1"/>
  <c r="I62" i="11"/>
  <c r="D314" i="31"/>
  <c r="F314" i="31" s="1"/>
  <c r="I58" i="11"/>
  <c r="D310" i="31"/>
  <c r="F310" i="31" s="1"/>
  <c r="I53" i="11"/>
  <c r="D306" i="31"/>
  <c r="F306" i="31" s="1"/>
  <c r="I48" i="11"/>
  <c r="D302" i="31"/>
  <c r="F302" i="31" s="1"/>
  <c r="I43" i="11"/>
  <c r="D298" i="31"/>
  <c r="F298" i="31" s="1"/>
  <c r="I37" i="11"/>
  <c r="D294" i="31"/>
  <c r="F294" i="31" s="1"/>
  <c r="I35" i="11"/>
  <c r="D292" i="31"/>
  <c r="F292" i="31" s="1"/>
  <c r="I31" i="11"/>
  <c r="D288" i="31"/>
  <c r="F288" i="31" s="1"/>
  <c r="J576" i="12"/>
  <c r="D1149" i="31"/>
  <c r="F1149" i="31" s="1"/>
  <c r="J571" i="12"/>
  <c r="D1145" i="31"/>
  <c r="F1145" i="31" s="1"/>
  <c r="J566" i="12"/>
  <c r="D1141" i="31"/>
  <c r="F1141" i="31" s="1"/>
  <c r="J561" i="12"/>
  <c r="D1137" i="31"/>
  <c r="F1137" i="31" s="1"/>
  <c r="J557" i="12"/>
  <c r="D1133" i="31"/>
  <c r="F1133" i="31" s="1"/>
  <c r="J553" i="12"/>
  <c r="D1129" i="31"/>
  <c r="F1129" i="31" s="1"/>
  <c r="J548" i="12"/>
  <c r="D1125" i="31"/>
  <c r="F1125" i="31" s="1"/>
  <c r="J544" i="12"/>
  <c r="D1121" i="31"/>
  <c r="F1121" i="31" s="1"/>
  <c r="J540" i="12"/>
  <c r="D1117" i="31"/>
  <c r="F1117" i="31" s="1"/>
  <c r="J535" i="12"/>
  <c r="D1113" i="31"/>
  <c r="F1113" i="31" s="1"/>
  <c r="J532" i="12"/>
  <c r="D1111" i="31"/>
  <c r="F1111" i="31" s="1"/>
  <c r="J527" i="12"/>
  <c r="D1107" i="31"/>
  <c r="F1107" i="31" s="1"/>
  <c r="J523" i="12"/>
  <c r="D1103" i="31"/>
  <c r="F1103" i="31" s="1"/>
  <c r="J518" i="12"/>
  <c r="D1099" i="31"/>
  <c r="F1099" i="31" s="1"/>
  <c r="J513" i="12"/>
  <c r="D1095" i="31"/>
  <c r="F1095" i="31" s="1"/>
  <c r="J509" i="12"/>
  <c r="D1091" i="31"/>
  <c r="F1091" i="31" s="1"/>
  <c r="J502" i="12"/>
  <c r="D1085" i="31"/>
  <c r="F1085" i="31" s="1"/>
  <c r="J497" i="12"/>
  <c r="D1081" i="31"/>
  <c r="F1081" i="31" s="1"/>
  <c r="J494" i="12"/>
  <c r="D1079" i="31"/>
  <c r="F1079" i="31" s="1"/>
  <c r="J489" i="12"/>
  <c r="D1075" i="31"/>
  <c r="F1075" i="31" s="1"/>
  <c r="J484" i="12"/>
  <c r="D1071" i="31"/>
  <c r="F1071" i="31" s="1"/>
  <c r="J479" i="12"/>
  <c r="D1067" i="31"/>
  <c r="F1067" i="31" s="1"/>
  <c r="J474" i="12"/>
  <c r="D1063" i="31"/>
  <c r="F1063" i="31" s="1"/>
  <c r="J472" i="12"/>
  <c r="D1061" i="31"/>
  <c r="F1061" i="31" s="1"/>
  <c r="J468" i="12"/>
  <c r="D1057" i="31"/>
  <c r="F1057" i="31" s="1"/>
  <c r="J463" i="12"/>
  <c r="D1053" i="31"/>
  <c r="F1053" i="31" s="1"/>
  <c r="J459" i="12"/>
  <c r="D1049" i="31"/>
  <c r="F1049" i="31" s="1"/>
  <c r="J454" i="12"/>
  <c r="D1045" i="31"/>
  <c r="F1045" i="31" s="1"/>
  <c r="J449" i="12"/>
  <c r="D1041" i="31"/>
  <c r="F1041" i="31" s="1"/>
  <c r="J447" i="12"/>
  <c r="D1039" i="31"/>
  <c r="F1039" i="31" s="1"/>
  <c r="J442" i="12"/>
  <c r="D1035" i="31"/>
  <c r="F1035" i="31" s="1"/>
  <c r="J437" i="12"/>
  <c r="D1031" i="31"/>
  <c r="F1031" i="31" s="1"/>
  <c r="J431" i="12"/>
  <c r="D1027" i="31"/>
  <c r="F1027" i="31" s="1"/>
  <c r="J426" i="12"/>
  <c r="D1023" i="31"/>
  <c r="F1023" i="31" s="1"/>
  <c r="J421" i="12"/>
  <c r="D1019" i="31"/>
  <c r="F1019" i="31" s="1"/>
  <c r="J417" i="12"/>
  <c r="D1015" i="31"/>
  <c r="F1015" i="31" s="1"/>
  <c r="J411" i="12"/>
  <c r="D1011" i="31"/>
  <c r="F1011" i="31" s="1"/>
  <c r="J406" i="12"/>
  <c r="D1007" i="31"/>
  <c r="F1007" i="31" s="1"/>
  <c r="J402" i="12"/>
  <c r="D1003" i="31"/>
  <c r="F1003" i="31" s="1"/>
  <c r="J396" i="12"/>
  <c r="D999" i="31"/>
  <c r="F999" i="31" s="1"/>
  <c r="J394" i="12"/>
  <c r="D997" i="31"/>
  <c r="F997" i="31" s="1"/>
  <c r="J389" i="12"/>
  <c r="D993" i="31"/>
  <c r="F993" i="31" s="1"/>
  <c r="J385" i="12"/>
  <c r="D989" i="31"/>
  <c r="F989" i="31" s="1"/>
  <c r="J380" i="12"/>
  <c r="D985" i="31"/>
  <c r="F985" i="31" s="1"/>
  <c r="J375" i="12"/>
  <c r="D981" i="31"/>
  <c r="F981" i="31" s="1"/>
  <c r="J370" i="12"/>
  <c r="D977" i="31"/>
  <c r="F977" i="31" s="1"/>
  <c r="J366" i="12"/>
  <c r="D973" i="31"/>
  <c r="F973" i="31" s="1"/>
  <c r="J362" i="12"/>
  <c r="D969" i="31"/>
  <c r="F969" i="31" s="1"/>
  <c r="J358" i="12"/>
  <c r="D965" i="31"/>
  <c r="F965" i="31" s="1"/>
  <c r="J354" i="12"/>
  <c r="D961" i="31"/>
  <c r="F961" i="31" s="1"/>
  <c r="J350" i="12"/>
  <c r="D957" i="31"/>
  <c r="F957" i="31" s="1"/>
  <c r="J348" i="12"/>
  <c r="D955" i="31"/>
  <c r="F955" i="31" s="1"/>
  <c r="J344" i="12"/>
  <c r="D951" i="31"/>
  <c r="F951" i="31" s="1"/>
  <c r="J340" i="12"/>
  <c r="D947" i="31"/>
  <c r="F947" i="31" s="1"/>
  <c r="J336" i="12"/>
  <c r="D943" i="31"/>
  <c r="F943" i="31" s="1"/>
  <c r="J332" i="12"/>
  <c r="D939" i="31"/>
  <c r="F939" i="31" s="1"/>
  <c r="J327" i="12"/>
  <c r="D935" i="31"/>
  <c r="F935" i="31" s="1"/>
  <c r="J325" i="12"/>
  <c r="D933" i="31"/>
  <c r="F933" i="31" s="1"/>
  <c r="J321" i="12"/>
  <c r="D929" i="31"/>
  <c r="F929" i="31" s="1"/>
  <c r="J317" i="12"/>
  <c r="D925" i="31"/>
  <c r="F925" i="31" s="1"/>
  <c r="J312" i="12"/>
  <c r="D921" i="31"/>
  <c r="F921" i="31" s="1"/>
  <c r="J307" i="12"/>
  <c r="D917" i="31"/>
  <c r="F917" i="31" s="1"/>
  <c r="J301" i="12"/>
  <c r="D913" i="31"/>
  <c r="F913" i="31" s="1"/>
  <c r="J296" i="12"/>
  <c r="D909" i="31"/>
  <c r="F909" i="31" s="1"/>
  <c r="J292" i="12"/>
  <c r="D905" i="31"/>
  <c r="F905" i="31" s="1"/>
  <c r="J287" i="12"/>
  <c r="D901" i="31"/>
  <c r="F901" i="31" s="1"/>
  <c r="J283" i="12"/>
  <c r="D897" i="31"/>
  <c r="F897" i="31" s="1"/>
  <c r="J278" i="12"/>
  <c r="D893" i="31"/>
  <c r="F893" i="31" s="1"/>
  <c r="J273" i="12"/>
  <c r="D889" i="31"/>
  <c r="F889" i="31" s="1"/>
  <c r="J268" i="12"/>
  <c r="D885" i="31"/>
  <c r="F885" i="31" s="1"/>
  <c r="J264" i="12"/>
  <c r="D881" i="31"/>
  <c r="F881" i="31" s="1"/>
  <c r="J262" i="12"/>
  <c r="D879" i="31"/>
  <c r="F879" i="31" s="1"/>
  <c r="J257" i="12"/>
  <c r="D875" i="31"/>
  <c r="F875" i="31" s="1"/>
  <c r="J253" i="12"/>
  <c r="D871" i="31"/>
  <c r="F871" i="31" s="1"/>
  <c r="J249" i="12"/>
  <c r="D867" i="31"/>
  <c r="F867" i="31" s="1"/>
  <c r="J242" i="12"/>
  <c r="D863" i="31"/>
  <c r="F863" i="31" s="1"/>
  <c r="J238" i="12"/>
  <c r="D859" i="31"/>
  <c r="F859" i="31" s="1"/>
  <c r="J232" i="12"/>
  <c r="D855" i="31"/>
  <c r="F855" i="31" s="1"/>
  <c r="J228" i="12"/>
  <c r="D851" i="31"/>
  <c r="F851" i="31" s="1"/>
  <c r="J223" i="12"/>
  <c r="D847" i="31"/>
  <c r="F847" i="31" s="1"/>
  <c r="J220" i="12"/>
  <c r="D845" i="31"/>
  <c r="F845" i="31" s="1"/>
  <c r="J215" i="12"/>
  <c r="D841" i="31"/>
  <c r="F841" i="31" s="1"/>
  <c r="J210" i="12"/>
  <c r="D837" i="31"/>
  <c r="F837" i="31" s="1"/>
  <c r="J206" i="12"/>
  <c r="D833" i="31"/>
  <c r="F833" i="31" s="1"/>
  <c r="J201" i="12"/>
  <c r="D829" i="31"/>
  <c r="F829" i="31" s="1"/>
  <c r="J197" i="12"/>
  <c r="D825" i="31"/>
  <c r="F825" i="31" s="1"/>
  <c r="J193" i="12"/>
  <c r="D821" i="31"/>
  <c r="F821" i="31" s="1"/>
  <c r="J188" i="12"/>
  <c r="D817" i="31"/>
  <c r="F817" i="31" s="1"/>
  <c r="J184" i="12"/>
  <c r="D813" i="31"/>
  <c r="F813" i="31" s="1"/>
  <c r="J180" i="12"/>
  <c r="D809" i="31"/>
  <c r="F809" i="31" s="1"/>
  <c r="J175" i="12"/>
  <c r="D805" i="31"/>
  <c r="F805" i="31" s="1"/>
  <c r="J173" i="12"/>
  <c r="D803" i="31"/>
  <c r="F803" i="31" s="1"/>
  <c r="J169" i="12"/>
  <c r="D799" i="31"/>
  <c r="F799" i="31" s="1"/>
  <c r="J165" i="12"/>
  <c r="D795" i="31"/>
  <c r="F795" i="31" s="1"/>
  <c r="J161" i="12"/>
  <c r="D791" i="31"/>
  <c r="F791" i="31" s="1"/>
  <c r="J156" i="12"/>
  <c r="D787" i="31"/>
  <c r="F787" i="31" s="1"/>
  <c r="J152" i="12"/>
  <c r="D783" i="31"/>
  <c r="F783" i="31" s="1"/>
  <c r="J148" i="12"/>
  <c r="D779" i="31"/>
  <c r="F779" i="31" s="1"/>
  <c r="J143" i="12"/>
  <c r="D775" i="31"/>
  <c r="F775" i="31" s="1"/>
  <c r="J136" i="12"/>
  <c r="D769" i="31"/>
  <c r="F769" i="31" s="1"/>
  <c r="J133" i="12"/>
  <c r="D767" i="31"/>
  <c r="F767" i="31" s="1"/>
  <c r="J129" i="12"/>
  <c r="D763" i="31"/>
  <c r="F763" i="31" s="1"/>
  <c r="J125" i="12"/>
  <c r="D759" i="31"/>
  <c r="F759" i="31" s="1"/>
  <c r="J121" i="12"/>
  <c r="D755" i="31"/>
  <c r="F755" i="31" s="1"/>
  <c r="J117" i="12"/>
  <c r="D751" i="31"/>
  <c r="F751" i="31" s="1"/>
  <c r="J111" i="12"/>
  <c r="D746" i="31"/>
  <c r="F746" i="31" s="1"/>
  <c r="J107" i="12"/>
  <c r="D742" i="31"/>
  <c r="F742" i="31" s="1"/>
  <c r="J103" i="12"/>
  <c r="D738" i="31"/>
  <c r="F738" i="31" s="1"/>
  <c r="J101" i="12"/>
  <c r="D736" i="31"/>
  <c r="F736" i="31" s="1"/>
  <c r="J97" i="12"/>
  <c r="D732" i="31"/>
  <c r="F732" i="31" s="1"/>
  <c r="J93" i="12"/>
  <c r="D728" i="31"/>
  <c r="F728" i="31" s="1"/>
  <c r="J89" i="12"/>
  <c r="D724" i="31"/>
  <c r="F724" i="31" s="1"/>
  <c r="J85" i="12"/>
  <c r="D720" i="31"/>
  <c r="F720" i="31" s="1"/>
  <c r="J80" i="12"/>
  <c r="D716" i="31"/>
  <c r="F716" i="31" s="1"/>
  <c r="J76" i="12"/>
  <c r="D712" i="31"/>
  <c r="F712" i="31" s="1"/>
  <c r="J71" i="12"/>
  <c r="D708" i="31"/>
  <c r="F708" i="31" s="1"/>
  <c r="J67" i="12"/>
  <c r="D704" i="31"/>
  <c r="F704" i="31" s="1"/>
  <c r="J63" i="12"/>
  <c r="D700" i="31"/>
  <c r="F700" i="31" s="1"/>
  <c r="J58" i="12"/>
  <c r="D696" i="31"/>
  <c r="F696" i="31" s="1"/>
  <c r="J54" i="12"/>
  <c r="D692" i="31"/>
  <c r="F692" i="31" s="1"/>
  <c r="J51" i="12"/>
  <c r="D690" i="31"/>
  <c r="F690" i="31" s="1"/>
  <c r="J47" i="12"/>
  <c r="D686" i="31"/>
  <c r="F686" i="31" s="1"/>
  <c r="J43" i="12"/>
  <c r="D682" i="31"/>
  <c r="F682" i="31" s="1"/>
  <c r="J36" i="12"/>
  <c r="D676" i="31"/>
  <c r="F676" i="31" s="1"/>
  <c r="J31" i="12"/>
  <c r="D672" i="31"/>
  <c r="F672" i="31" s="1"/>
  <c r="J27" i="12"/>
  <c r="D668" i="31"/>
  <c r="F668" i="31" s="1"/>
  <c r="J19" i="12"/>
  <c r="D661" i="31"/>
  <c r="F661" i="31" s="1"/>
  <c r="H37" i="13"/>
  <c r="D1180" i="31"/>
  <c r="F1180" i="31" s="1"/>
  <c r="H33" i="13"/>
  <c r="D1176" i="31"/>
  <c r="F1176" i="31" s="1"/>
  <c r="H29" i="13"/>
  <c r="D1172" i="31"/>
  <c r="F1172" i="31" s="1"/>
  <c r="H25" i="13"/>
  <c r="D1168" i="31"/>
  <c r="F1168" i="31" s="1"/>
  <c r="H23" i="13"/>
  <c r="D1166" i="31"/>
  <c r="F1166" i="31" s="1"/>
  <c r="H19" i="13"/>
  <c r="D1162" i="31"/>
  <c r="F1162" i="31" s="1"/>
  <c r="H13" i="13"/>
  <c r="D1154" i="31"/>
  <c r="F1154" i="31" s="1"/>
  <c r="H9" i="14"/>
  <c r="D1184" i="31"/>
  <c r="F1184" i="31" s="1"/>
  <c r="H14" i="14"/>
  <c r="D1188" i="31"/>
  <c r="F1188" i="31" s="1"/>
  <c r="H31" i="14"/>
  <c r="D1202" i="31"/>
  <c r="F1202" i="31" s="1"/>
  <c r="H61" i="14"/>
  <c r="D1228" i="31"/>
  <c r="F1228" i="31" s="1"/>
  <c r="H88" i="14"/>
  <c r="D1251" i="31"/>
  <c r="F1251" i="31" s="1"/>
  <c r="H108" i="14"/>
  <c r="D1267" i="31"/>
  <c r="F1267" i="31" s="1"/>
  <c r="H144" i="14"/>
  <c r="D1299" i="31"/>
  <c r="F1299" i="31" s="1"/>
  <c r="H137" i="14"/>
  <c r="D1294" i="31"/>
  <c r="F1294" i="31" s="1"/>
  <c r="H129" i="14"/>
  <c r="D1288" i="31"/>
  <c r="F1288" i="31" s="1"/>
  <c r="H125" i="14"/>
  <c r="D1284" i="31"/>
  <c r="F1284" i="31" s="1"/>
  <c r="H121" i="14"/>
  <c r="D1280" i="31"/>
  <c r="F1280" i="31" s="1"/>
  <c r="H117" i="14"/>
  <c r="D1276" i="31"/>
  <c r="F1276" i="31" s="1"/>
  <c r="H115" i="14"/>
  <c r="D1274" i="31"/>
  <c r="F1274" i="31" s="1"/>
  <c r="H111" i="14"/>
  <c r="D1270" i="31"/>
  <c r="F1270" i="31" s="1"/>
  <c r="H103" i="14"/>
  <c r="D1263" i="31"/>
  <c r="F1263" i="31" s="1"/>
  <c r="H95" i="14"/>
  <c r="D1257" i="31"/>
  <c r="F1257" i="31" s="1"/>
  <c r="H89" i="14"/>
  <c r="D1252" i="31"/>
  <c r="F1252" i="31" s="1"/>
  <c r="H83" i="14"/>
  <c r="D1247" i="31"/>
  <c r="F1247" i="31" s="1"/>
  <c r="H77" i="14"/>
  <c r="D1242" i="31"/>
  <c r="F1242" i="31" s="1"/>
  <c r="H71" i="14"/>
  <c r="D1237" i="31"/>
  <c r="F1237" i="31" s="1"/>
  <c r="H65" i="14"/>
  <c r="D1232" i="31"/>
  <c r="F1232" i="31" s="1"/>
  <c r="H59" i="14"/>
  <c r="D1227" i="31"/>
  <c r="F1227" i="31" s="1"/>
  <c r="H55" i="14"/>
  <c r="D1223" i="31"/>
  <c r="F1223" i="31" s="1"/>
  <c r="H51" i="14"/>
  <c r="D1219" i="31"/>
  <c r="F1219" i="31" s="1"/>
  <c r="H45" i="14"/>
  <c r="D1214" i="31"/>
  <c r="F1214" i="31" s="1"/>
  <c r="H41" i="14"/>
  <c r="D1211" i="31"/>
  <c r="F1211" i="31" s="1"/>
  <c r="H35" i="14"/>
  <c r="D1206" i="31"/>
  <c r="F1206" i="31" s="1"/>
  <c r="H28" i="14"/>
  <c r="D1201" i="31"/>
  <c r="F1201" i="31" s="1"/>
  <c r="H24" i="14"/>
  <c r="D1197" i="31"/>
  <c r="F1197" i="31" s="1"/>
  <c r="H20" i="14"/>
  <c r="D1194" i="31"/>
  <c r="F1194" i="31" s="1"/>
  <c r="H16" i="14"/>
  <c r="D1190" i="31"/>
  <c r="F1190" i="31" s="1"/>
  <c r="I23" i="15"/>
  <c r="D1313" i="31"/>
  <c r="F1313" i="31" s="1"/>
  <c r="I52" i="15"/>
  <c r="D1338" i="31"/>
  <c r="F1338" i="31" s="1"/>
  <c r="I86" i="15"/>
  <c r="D1368" i="31"/>
  <c r="F1368" i="31" s="1"/>
  <c r="I108" i="15"/>
  <c r="D1386" i="31"/>
  <c r="F1386" i="31" s="1"/>
  <c r="I127" i="15"/>
  <c r="D1401" i="31"/>
  <c r="F1401" i="31" s="1"/>
  <c r="I154" i="15"/>
  <c r="D1424" i="31"/>
  <c r="F1424" i="31" s="1"/>
  <c r="I159" i="15"/>
  <c r="D1429" i="31"/>
  <c r="F1429" i="31" s="1"/>
  <c r="I155" i="15"/>
  <c r="D1425" i="31"/>
  <c r="F1425" i="31" s="1"/>
  <c r="I149" i="15"/>
  <c r="D1420" i="31"/>
  <c r="F1420" i="31" s="1"/>
  <c r="I145" i="15"/>
  <c r="D1416" i="31"/>
  <c r="F1416" i="31" s="1"/>
  <c r="I139" i="15"/>
  <c r="D1411" i="31"/>
  <c r="F1411" i="31" s="1"/>
  <c r="I135" i="15"/>
  <c r="D1407" i="31"/>
  <c r="F1407" i="31" s="1"/>
  <c r="I125" i="15"/>
  <c r="D1400" i="31"/>
  <c r="F1400" i="31" s="1"/>
  <c r="I119" i="15"/>
  <c r="D1395" i="31"/>
  <c r="F1395" i="31" s="1"/>
  <c r="I117" i="15"/>
  <c r="D1393" i="31"/>
  <c r="F1393" i="31" s="1"/>
  <c r="I111" i="15"/>
  <c r="D1388" i="31"/>
  <c r="F1388" i="31" s="1"/>
  <c r="I103" i="15"/>
  <c r="D1382" i="31"/>
  <c r="F1382" i="31" s="1"/>
  <c r="I97" i="15"/>
  <c r="D1377" i="31"/>
  <c r="F1377" i="31" s="1"/>
  <c r="I87" i="15"/>
  <c r="D1369" i="31"/>
  <c r="F1369" i="31" s="1"/>
  <c r="I79" i="15"/>
  <c r="D1363" i="31"/>
  <c r="F1363" i="31" s="1"/>
  <c r="I75" i="15"/>
  <c r="D1359" i="31"/>
  <c r="F1359" i="31" s="1"/>
  <c r="I69" i="15"/>
  <c r="D1354" i="31"/>
  <c r="F1354" i="31" s="1"/>
  <c r="I61" i="15"/>
  <c r="D1346" i="31"/>
  <c r="F1346" i="31" s="1"/>
  <c r="H9" i="8"/>
  <c r="D38" i="31"/>
  <c r="F38" i="31" s="1"/>
  <c r="H11" i="8"/>
  <c r="D40" i="31"/>
  <c r="F40" i="31" s="1"/>
  <c r="H13" i="8"/>
  <c r="D42" i="31"/>
  <c r="F42" i="31" s="1"/>
  <c r="H23" i="8"/>
  <c r="D51" i="31"/>
  <c r="F51" i="31" s="1"/>
  <c r="H21" i="8"/>
  <c r="D49" i="31"/>
  <c r="F49" i="31" s="1"/>
  <c r="H17" i="8"/>
  <c r="D45" i="31"/>
  <c r="F45" i="31" s="1"/>
  <c r="H8" i="9"/>
  <c r="H17" i="9"/>
  <c r="H52" i="9"/>
  <c r="H77" i="9"/>
  <c r="H100" i="9"/>
  <c r="H126" i="9"/>
  <c r="H202" i="9"/>
  <c r="H14" i="10"/>
  <c r="D261" i="31"/>
  <c r="F261" i="31" s="1"/>
  <c r="H12" i="10"/>
  <c r="D259" i="31"/>
  <c r="F259" i="31" s="1"/>
  <c r="I9" i="11"/>
  <c r="D269" i="31"/>
  <c r="F269" i="31" s="1"/>
  <c r="I16" i="11"/>
  <c r="D276" i="31"/>
  <c r="F276" i="31" s="1"/>
  <c r="I14" i="11"/>
  <c r="D274" i="31"/>
  <c r="F274" i="31" s="1"/>
  <c r="I12" i="11"/>
  <c r="D272" i="31"/>
  <c r="F272" i="31" s="1"/>
  <c r="I10" i="11"/>
  <c r="D270" i="31"/>
  <c r="F270" i="31" s="1"/>
  <c r="I24" i="11"/>
  <c r="D283" i="31"/>
  <c r="F283" i="31" s="1"/>
  <c r="I22" i="11"/>
  <c r="D281" i="31"/>
  <c r="F281" i="31" s="1"/>
  <c r="I20" i="11"/>
  <c r="D279" i="31"/>
  <c r="F279" i="31" s="1"/>
  <c r="I28" i="11"/>
  <c r="D286" i="31"/>
  <c r="F286" i="31" s="1"/>
  <c r="I30" i="11"/>
  <c r="D287" i="31"/>
  <c r="F287" i="31" s="1"/>
  <c r="I446" i="11"/>
  <c r="D649" i="31"/>
  <c r="F649" i="31" s="1"/>
  <c r="I443" i="11"/>
  <c r="D647" i="31"/>
  <c r="F647" i="31" s="1"/>
  <c r="I441" i="11"/>
  <c r="D645" i="31"/>
  <c r="F645" i="31" s="1"/>
  <c r="I438" i="11"/>
  <c r="D643" i="31"/>
  <c r="F643" i="31" s="1"/>
  <c r="I436" i="11"/>
  <c r="D641" i="31"/>
  <c r="F641" i="31" s="1"/>
  <c r="I433" i="11"/>
  <c r="D639" i="31"/>
  <c r="F639" i="31" s="1"/>
  <c r="I431" i="11"/>
  <c r="D637" i="31"/>
  <c r="F637" i="31" s="1"/>
  <c r="I429" i="11"/>
  <c r="D635" i="31"/>
  <c r="F635" i="31" s="1"/>
  <c r="I427" i="11"/>
  <c r="D633" i="31"/>
  <c r="F633" i="31" s="1"/>
  <c r="I424" i="11"/>
  <c r="D631" i="31"/>
  <c r="F631" i="31" s="1"/>
  <c r="I422" i="11"/>
  <c r="D629" i="31"/>
  <c r="F629" i="31" s="1"/>
  <c r="I420" i="11"/>
  <c r="D627" i="31"/>
  <c r="F627" i="31" s="1"/>
  <c r="I417" i="11"/>
  <c r="D625" i="31"/>
  <c r="F625" i="31" s="1"/>
  <c r="I415" i="11"/>
  <c r="D623" i="31"/>
  <c r="F623" i="31" s="1"/>
  <c r="I413" i="11"/>
  <c r="D621" i="31"/>
  <c r="F621" i="31" s="1"/>
  <c r="I411" i="11"/>
  <c r="D620" i="31"/>
  <c r="F620" i="31" s="1"/>
  <c r="D619" i="31"/>
  <c r="F619" i="31" s="1"/>
  <c r="I408" i="11"/>
  <c r="D617" i="31"/>
  <c r="F617" i="31" s="1"/>
  <c r="I406" i="11"/>
  <c r="D615" i="31"/>
  <c r="F615" i="31" s="1"/>
  <c r="I404" i="11"/>
  <c r="D613" i="31"/>
  <c r="F613" i="31" s="1"/>
  <c r="I402" i="11"/>
  <c r="D611" i="31"/>
  <c r="F611" i="31" s="1"/>
  <c r="I399" i="11"/>
  <c r="D609" i="31"/>
  <c r="F609" i="31" s="1"/>
  <c r="I396" i="11"/>
  <c r="D607" i="31"/>
  <c r="F607" i="31" s="1"/>
  <c r="I394" i="11"/>
  <c r="D605" i="31"/>
  <c r="F605" i="31" s="1"/>
  <c r="I391" i="11"/>
  <c r="D603" i="31"/>
  <c r="F603" i="31" s="1"/>
  <c r="I389" i="11"/>
  <c r="D601" i="31"/>
  <c r="F601" i="31" s="1"/>
  <c r="I386" i="11"/>
  <c r="D599" i="31"/>
  <c r="F599" i="31" s="1"/>
  <c r="I382" i="11"/>
  <c r="D597" i="31"/>
  <c r="F597" i="31" s="1"/>
  <c r="I379" i="11"/>
  <c r="D595" i="31"/>
  <c r="F595" i="31" s="1"/>
  <c r="I376" i="11"/>
  <c r="D593" i="31"/>
  <c r="F593" i="31" s="1"/>
  <c r="I373" i="11"/>
  <c r="D591" i="31"/>
  <c r="F591" i="31" s="1"/>
  <c r="I371" i="11"/>
  <c r="D589" i="31"/>
  <c r="F589" i="31" s="1"/>
  <c r="I369" i="11"/>
  <c r="D587" i="31"/>
  <c r="F587" i="31" s="1"/>
  <c r="I367" i="11"/>
  <c r="D585" i="31"/>
  <c r="F585" i="31" s="1"/>
  <c r="I364" i="11"/>
  <c r="D583" i="31"/>
  <c r="F583" i="31" s="1"/>
  <c r="I362" i="11"/>
  <c r="D581" i="31"/>
  <c r="F581" i="31" s="1"/>
  <c r="I360" i="11"/>
  <c r="D579" i="31"/>
  <c r="F579" i="31" s="1"/>
  <c r="I357" i="11"/>
  <c r="D577" i="31"/>
  <c r="F577" i="31" s="1"/>
  <c r="I355" i="11"/>
  <c r="D575" i="31"/>
  <c r="F575" i="31" s="1"/>
  <c r="I353" i="11"/>
  <c r="D573" i="31"/>
  <c r="F573" i="31" s="1"/>
  <c r="I351" i="11"/>
  <c r="D571" i="31"/>
  <c r="F571" i="31" s="1"/>
  <c r="I349" i="11"/>
  <c r="D569" i="31"/>
  <c r="F569" i="31" s="1"/>
  <c r="I346" i="11"/>
  <c r="D567" i="31"/>
  <c r="F567" i="31" s="1"/>
  <c r="I343" i="11"/>
  <c r="D565" i="31"/>
  <c r="F565" i="31" s="1"/>
  <c r="I341" i="11"/>
  <c r="D563" i="31"/>
  <c r="F563" i="31" s="1"/>
  <c r="I339" i="11"/>
  <c r="D561" i="31"/>
  <c r="F561" i="31" s="1"/>
  <c r="I337" i="11"/>
  <c r="D559" i="31"/>
  <c r="F559" i="31" s="1"/>
  <c r="I335" i="11"/>
  <c r="D557" i="31"/>
  <c r="F557" i="31" s="1"/>
  <c r="I331" i="11"/>
  <c r="D555" i="31"/>
  <c r="F555" i="31" s="1"/>
  <c r="I329" i="11"/>
  <c r="D553" i="31"/>
  <c r="F553" i="31" s="1"/>
  <c r="I327" i="11"/>
  <c r="D551" i="31"/>
  <c r="F551" i="31" s="1"/>
  <c r="I325" i="11"/>
  <c r="D549" i="31"/>
  <c r="F549" i="31" s="1"/>
  <c r="I322" i="11"/>
  <c r="D547" i="31"/>
  <c r="F547" i="31" s="1"/>
  <c r="I320" i="11"/>
  <c r="D545" i="31"/>
  <c r="F545" i="31" s="1"/>
  <c r="I318" i="11"/>
  <c r="D543" i="31"/>
  <c r="F543" i="31" s="1"/>
  <c r="I316" i="11"/>
  <c r="D541" i="31"/>
  <c r="F541" i="31" s="1"/>
  <c r="I313" i="11"/>
  <c r="D539" i="31"/>
  <c r="F539" i="31" s="1"/>
  <c r="I311" i="11"/>
  <c r="D537" i="31"/>
  <c r="F537" i="31" s="1"/>
  <c r="I309" i="11"/>
  <c r="D535" i="31"/>
  <c r="F535" i="31" s="1"/>
  <c r="I307" i="11"/>
  <c r="D533" i="31"/>
  <c r="F533" i="31" s="1"/>
  <c r="I305" i="11"/>
  <c r="D531" i="31"/>
  <c r="F531" i="31" s="1"/>
  <c r="I302" i="11"/>
  <c r="D529" i="31"/>
  <c r="F529" i="31" s="1"/>
  <c r="I300" i="11"/>
  <c r="D527" i="31"/>
  <c r="F527" i="31" s="1"/>
  <c r="I298" i="11"/>
  <c r="D525" i="31"/>
  <c r="F525" i="31" s="1"/>
  <c r="I296" i="11"/>
  <c r="D523" i="31"/>
  <c r="F523" i="31" s="1"/>
  <c r="I294" i="11"/>
  <c r="D521" i="31"/>
  <c r="F521" i="31" s="1"/>
  <c r="I291" i="11"/>
  <c r="D519" i="31"/>
  <c r="F519" i="31" s="1"/>
  <c r="I289" i="11"/>
  <c r="D517" i="31"/>
  <c r="F517" i="31" s="1"/>
  <c r="I287" i="11"/>
  <c r="D515" i="31"/>
  <c r="F515" i="31" s="1"/>
  <c r="I285" i="11"/>
  <c r="D513" i="31"/>
  <c r="F513" i="31" s="1"/>
  <c r="I283" i="11"/>
  <c r="D511" i="31"/>
  <c r="F511" i="31" s="1"/>
  <c r="I280" i="11"/>
  <c r="D509" i="31"/>
  <c r="F509" i="31" s="1"/>
  <c r="I278" i="11"/>
  <c r="D507" i="31"/>
  <c r="F507" i="31" s="1"/>
  <c r="I276" i="11"/>
  <c r="D505" i="31"/>
  <c r="F505" i="31" s="1"/>
  <c r="I274" i="11"/>
  <c r="D503" i="31"/>
  <c r="F503" i="31" s="1"/>
  <c r="I272" i="11"/>
  <c r="D501" i="31"/>
  <c r="F501" i="31" s="1"/>
  <c r="I269" i="11"/>
  <c r="D499" i="31"/>
  <c r="F499" i="31" s="1"/>
  <c r="I267" i="11"/>
  <c r="D497" i="31"/>
  <c r="F497" i="31" s="1"/>
  <c r="I265" i="11"/>
  <c r="D495" i="31"/>
  <c r="F495" i="31" s="1"/>
  <c r="I262" i="11"/>
  <c r="D493" i="31"/>
  <c r="F493" i="31" s="1"/>
  <c r="I260" i="11"/>
  <c r="D491" i="31"/>
  <c r="F491" i="31" s="1"/>
  <c r="I258" i="11"/>
  <c r="D489" i="31"/>
  <c r="F489" i="31" s="1"/>
  <c r="I256" i="11"/>
  <c r="D487" i="31"/>
  <c r="F487" i="31" s="1"/>
  <c r="I254" i="11"/>
  <c r="D485" i="31"/>
  <c r="F485" i="31" s="1"/>
  <c r="I252" i="11"/>
  <c r="D483" i="31"/>
  <c r="F483" i="31" s="1"/>
  <c r="I250" i="11"/>
  <c r="D481" i="31"/>
  <c r="F481" i="31" s="1"/>
  <c r="I248" i="11"/>
  <c r="D479" i="31"/>
  <c r="F479" i="31" s="1"/>
  <c r="I246" i="11"/>
  <c r="D477" i="31"/>
  <c r="F477" i="31" s="1"/>
  <c r="I244" i="11"/>
  <c r="D475" i="31"/>
  <c r="F475" i="31" s="1"/>
  <c r="I242" i="11"/>
  <c r="D473" i="31"/>
  <c r="F473" i="31" s="1"/>
  <c r="I240" i="11"/>
  <c r="D471" i="31"/>
  <c r="F471" i="31" s="1"/>
  <c r="I238" i="11"/>
  <c r="D469" i="31"/>
  <c r="F469" i="31" s="1"/>
  <c r="I236" i="11"/>
  <c r="D467" i="31"/>
  <c r="F467" i="31" s="1"/>
  <c r="I234" i="11"/>
  <c r="D465" i="31"/>
  <c r="F465" i="31" s="1"/>
  <c r="I232" i="11"/>
  <c r="D463" i="31"/>
  <c r="F463" i="31" s="1"/>
  <c r="I230" i="11"/>
  <c r="D461" i="31"/>
  <c r="F461" i="31" s="1"/>
  <c r="I228" i="11"/>
  <c r="D459" i="31"/>
  <c r="F459" i="31" s="1"/>
  <c r="I225" i="11"/>
  <c r="D457" i="31"/>
  <c r="F457" i="31" s="1"/>
  <c r="I223" i="11"/>
  <c r="D455" i="31"/>
  <c r="F455" i="31" s="1"/>
  <c r="I221" i="11"/>
  <c r="D453" i="31"/>
  <c r="F453" i="31" s="1"/>
  <c r="I218" i="11"/>
  <c r="D451" i="31"/>
  <c r="F451" i="31" s="1"/>
  <c r="I216" i="11"/>
  <c r="D449" i="31"/>
  <c r="F449" i="31" s="1"/>
  <c r="I214" i="11"/>
  <c r="D447" i="31"/>
  <c r="F447" i="31" s="1"/>
  <c r="I211" i="11"/>
  <c r="D445" i="31"/>
  <c r="F445" i="31" s="1"/>
  <c r="I209" i="11"/>
  <c r="D443" i="31"/>
  <c r="F443" i="31" s="1"/>
  <c r="I207" i="11"/>
  <c r="D441" i="31"/>
  <c r="F441" i="31" s="1"/>
  <c r="I205" i="11"/>
  <c r="D439" i="31"/>
  <c r="F439" i="31" s="1"/>
  <c r="I203" i="11"/>
  <c r="D437" i="31"/>
  <c r="F437" i="31" s="1"/>
  <c r="I200" i="11"/>
  <c r="D435" i="31"/>
  <c r="F435" i="31" s="1"/>
  <c r="I197" i="11"/>
  <c r="D433" i="31"/>
  <c r="F433" i="31" s="1"/>
  <c r="I194" i="11"/>
  <c r="D431" i="31"/>
  <c r="F431" i="31" s="1"/>
  <c r="I192" i="11"/>
  <c r="D429" i="31"/>
  <c r="F429" i="31" s="1"/>
  <c r="I190" i="11"/>
  <c r="D427" i="31"/>
  <c r="F427" i="31" s="1"/>
  <c r="I188" i="11"/>
  <c r="D425" i="31"/>
  <c r="F425" i="31" s="1"/>
  <c r="I185" i="11"/>
  <c r="D423" i="31"/>
  <c r="F423" i="31" s="1"/>
  <c r="I182" i="11"/>
  <c r="D421" i="31"/>
  <c r="F421" i="31" s="1"/>
  <c r="I180" i="11"/>
  <c r="D419" i="31"/>
  <c r="F419" i="31" s="1"/>
  <c r="I177" i="11"/>
  <c r="D417" i="31"/>
  <c r="F417" i="31" s="1"/>
  <c r="I174" i="11"/>
  <c r="D415" i="31"/>
  <c r="F415" i="31" s="1"/>
  <c r="I172" i="11"/>
  <c r="D413" i="31"/>
  <c r="F413" i="31" s="1"/>
  <c r="I169" i="11"/>
  <c r="D411" i="31"/>
  <c r="F411" i="31" s="1"/>
  <c r="I167" i="11"/>
  <c r="D409" i="31"/>
  <c r="F409" i="31" s="1"/>
  <c r="I165" i="11"/>
  <c r="D407" i="31"/>
  <c r="F407" i="31" s="1"/>
  <c r="I162" i="11"/>
  <c r="D405" i="31"/>
  <c r="F405" i="31" s="1"/>
  <c r="I160" i="11"/>
  <c r="D403" i="31"/>
  <c r="F403" i="31" s="1"/>
  <c r="I158" i="11"/>
  <c r="D401" i="31"/>
  <c r="F401" i="31" s="1"/>
  <c r="I155" i="11"/>
  <c r="D399" i="31"/>
  <c r="F399" i="31" s="1"/>
  <c r="I153" i="11"/>
  <c r="D397" i="31"/>
  <c r="F397" i="31" s="1"/>
  <c r="I151" i="11"/>
  <c r="D395" i="31"/>
  <c r="F395" i="31" s="1"/>
  <c r="I149" i="11"/>
  <c r="D393" i="31"/>
  <c r="F393" i="31" s="1"/>
  <c r="I147" i="11"/>
  <c r="D391" i="31"/>
  <c r="F391" i="31" s="1"/>
  <c r="I145" i="11"/>
  <c r="D389" i="31"/>
  <c r="F389" i="31" s="1"/>
  <c r="I143" i="11"/>
  <c r="D387" i="31"/>
  <c r="F387" i="31" s="1"/>
  <c r="I141" i="11"/>
  <c r="D385" i="31"/>
  <c r="F385" i="31" s="1"/>
  <c r="I139" i="11"/>
  <c r="D383" i="31"/>
  <c r="F383" i="31" s="1"/>
  <c r="I137" i="11"/>
  <c r="D381" i="31"/>
  <c r="F381" i="31" s="1"/>
  <c r="I134" i="11"/>
  <c r="D379" i="31"/>
  <c r="F379" i="31" s="1"/>
  <c r="I132" i="11"/>
  <c r="D377" i="31"/>
  <c r="F377" i="31" s="1"/>
  <c r="I130" i="11"/>
  <c r="D375" i="31"/>
  <c r="F375" i="31" s="1"/>
  <c r="I128" i="11"/>
  <c r="D373" i="31"/>
  <c r="F373" i="31" s="1"/>
  <c r="I126" i="11"/>
  <c r="D371" i="31"/>
  <c r="F371" i="31" s="1"/>
  <c r="I123" i="11"/>
  <c r="D369" i="31"/>
  <c r="F369" i="31" s="1"/>
  <c r="I121" i="11"/>
  <c r="D367" i="31"/>
  <c r="F367" i="31" s="1"/>
  <c r="I119" i="11"/>
  <c r="D365" i="31"/>
  <c r="F365" i="31" s="1"/>
  <c r="I117" i="11"/>
  <c r="D363" i="31"/>
  <c r="F363" i="31" s="1"/>
  <c r="I115" i="11"/>
  <c r="D361" i="31"/>
  <c r="F361" i="31" s="1"/>
  <c r="I113" i="11"/>
  <c r="D359" i="31"/>
  <c r="F359" i="31" s="1"/>
  <c r="I111" i="11"/>
  <c r="D357" i="31"/>
  <c r="F357" i="31" s="1"/>
  <c r="I108" i="11"/>
  <c r="D355" i="31"/>
  <c r="F355" i="31" s="1"/>
  <c r="I106" i="11"/>
  <c r="D353" i="31"/>
  <c r="F353" i="31" s="1"/>
  <c r="I104" i="11"/>
  <c r="D351" i="31"/>
  <c r="F351" i="31" s="1"/>
  <c r="I102" i="11"/>
  <c r="D349" i="31"/>
  <c r="F349" i="31" s="1"/>
  <c r="I100" i="11"/>
  <c r="D347" i="31"/>
  <c r="F347" i="31" s="1"/>
  <c r="I98" i="11"/>
  <c r="D345" i="31"/>
  <c r="F345" i="31" s="1"/>
  <c r="I96" i="11"/>
  <c r="D343" i="31"/>
  <c r="F343" i="31" s="1"/>
  <c r="I93" i="11"/>
  <c r="D341" i="31"/>
  <c r="F341" i="31" s="1"/>
  <c r="I91" i="11"/>
  <c r="D339" i="31"/>
  <c r="F339" i="31" s="1"/>
  <c r="I89" i="11"/>
  <c r="D337" i="31"/>
  <c r="F337" i="31" s="1"/>
  <c r="I86" i="11"/>
  <c r="D335" i="31"/>
  <c r="F335" i="31" s="1"/>
  <c r="I84" i="11"/>
  <c r="D333" i="31"/>
  <c r="F333" i="31" s="1"/>
  <c r="I82" i="11"/>
  <c r="D331" i="31"/>
  <c r="F331" i="31" s="1"/>
  <c r="I79" i="11"/>
  <c r="D329" i="31"/>
  <c r="F329" i="31" s="1"/>
  <c r="I77" i="11"/>
  <c r="D327" i="31"/>
  <c r="F327" i="31" s="1"/>
  <c r="I75" i="11"/>
  <c r="D325" i="31"/>
  <c r="F325" i="31" s="1"/>
  <c r="I72" i="11"/>
  <c r="D323" i="31"/>
  <c r="F323" i="31" s="1"/>
  <c r="I70" i="11"/>
  <c r="D321" i="31"/>
  <c r="F321" i="31" s="1"/>
  <c r="I68" i="11"/>
  <c r="D319" i="31"/>
  <c r="F319" i="31" s="1"/>
  <c r="I65" i="11"/>
  <c r="D317" i="31"/>
  <c r="F317" i="31" s="1"/>
  <c r="I63" i="11"/>
  <c r="D315" i="31"/>
  <c r="F315" i="31" s="1"/>
  <c r="I61" i="11"/>
  <c r="D313" i="31"/>
  <c r="F313" i="31" s="1"/>
  <c r="I59" i="11"/>
  <c r="D311" i="31"/>
  <c r="F311" i="31" s="1"/>
  <c r="I57" i="11"/>
  <c r="D309" i="31"/>
  <c r="F309" i="31" s="1"/>
  <c r="I54" i="11"/>
  <c r="D307" i="31"/>
  <c r="F307" i="31" s="1"/>
  <c r="I51" i="11"/>
  <c r="D305" i="31"/>
  <c r="F305" i="31" s="1"/>
  <c r="I49" i="11"/>
  <c r="D303" i="31"/>
  <c r="F303" i="31" s="1"/>
  <c r="I46" i="11"/>
  <c r="D301" i="31"/>
  <c r="F301" i="31" s="1"/>
  <c r="I44" i="11"/>
  <c r="D299" i="31"/>
  <c r="F299" i="31" s="1"/>
  <c r="I41" i="11"/>
  <c r="D297" i="31"/>
  <c r="F297" i="31" s="1"/>
  <c r="I38" i="11"/>
  <c r="D295" i="31"/>
  <c r="F295" i="31" s="1"/>
  <c r="I36" i="11"/>
  <c r="D293" i="31"/>
  <c r="F293" i="31" s="1"/>
  <c r="I34" i="11"/>
  <c r="D291" i="31"/>
  <c r="F291" i="31" s="1"/>
  <c r="I32" i="11"/>
  <c r="D289" i="31"/>
  <c r="F289" i="31" s="1"/>
  <c r="J9" i="12"/>
  <c r="D651" i="31"/>
  <c r="F651" i="31" s="1"/>
  <c r="J577" i="12"/>
  <c r="D1150" i="31"/>
  <c r="F1150" i="31" s="1"/>
  <c r="J574" i="12"/>
  <c r="D1148" i="31"/>
  <c r="F1148" i="31" s="1"/>
  <c r="J572" i="12"/>
  <c r="D1146" i="31"/>
  <c r="F1146" i="31" s="1"/>
  <c r="J570" i="12"/>
  <c r="D1144" i="31"/>
  <c r="F1144" i="31" s="1"/>
  <c r="J567" i="12"/>
  <c r="D1142" i="31"/>
  <c r="F1142" i="31" s="1"/>
  <c r="J565" i="12"/>
  <c r="D1140" i="31"/>
  <c r="F1140" i="31" s="1"/>
  <c r="J563" i="12"/>
  <c r="D1138" i="31"/>
  <c r="F1138" i="31" s="1"/>
  <c r="J560" i="12"/>
  <c r="D1136" i="31"/>
  <c r="F1136" i="31" s="1"/>
  <c r="J558" i="12"/>
  <c r="D1134" i="31"/>
  <c r="F1134" i="31" s="1"/>
  <c r="J556" i="12"/>
  <c r="D1132" i="31"/>
  <c r="F1132" i="31" s="1"/>
  <c r="J554" i="12"/>
  <c r="D1130" i="31"/>
  <c r="F1130" i="31" s="1"/>
  <c r="J552" i="12"/>
  <c r="D1128" i="31"/>
  <c r="F1128" i="31" s="1"/>
  <c r="J550" i="12"/>
  <c r="D1126" i="31"/>
  <c r="F1126" i="31" s="1"/>
  <c r="J547" i="12"/>
  <c r="D1124" i="31"/>
  <c r="F1124" i="31" s="1"/>
  <c r="J545" i="12"/>
  <c r="D1122" i="31"/>
  <c r="F1122" i="31" s="1"/>
  <c r="J543" i="12"/>
  <c r="D1120" i="31"/>
  <c r="F1120" i="31" s="1"/>
  <c r="J541" i="12"/>
  <c r="D1118" i="31"/>
  <c r="F1118" i="31" s="1"/>
  <c r="J538" i="12"/>
  <c r="D1116" i="31"/>
  <c r="F1116" i="31" s="1"/>
  <c r="J536" i="12"/>
  <c r="D1114" i="31"/>
  <c r="F1114" i="31" s="1"/>
  <c r="J534" i="12"/>
  <c r="D1112" i="31"/>
  <c r="F1112" i="31" s="1"/>
  <c r="J531" i="12"/>
  <c r="D1110" i="31"/>
  <c r="F1110" i="31" s="1"/>
  <c r="J528" i="12"/>
  <c r="D1108" i="31"/>
  <c r="F1108" i="31" s="1"/>
  <c r="J526" i="12"/>
  <c r="D1106" i="31"/>
  <c r="F1106" i="31" s="1"/>
  <c r="J524" i="12"/>
  <c r="D1104" i="31"/>
  <c r="F1104" i="31" s="1"/>
  <c r="J522" i="12"/>
  <c r="D1102" i="31"/>
  <c r="F1102" i="31" s="1"/>
  <c r="J519" i="12"/>
  <c r="D1100" i="31"/>
  <c r="F1100" i="31" s="1"/>
  <c r="J517" i="12"/>
  <c r="D1098" i="31"/>
  <c r="F1098" i="31" s="1"/>
  <c r="J515" i="12"/>
  <c r="D1096" i="31"/>
  <c r="F1096" i="31" s="1"/>
  <c r="J512" i="12"/>
  <c r="D1094" i="31"/>
  <c r="F1094" i="31" s="1"/>
  <c r="J510" i="12"/>
  <c r="D1092" i="31"/>
  <c r="F1092" i="31" s="1"/>
  <c r="J508" i="12"/>
  <c r="D1090" i="31"/>
  <c r="F1090" i="31" s="1"/>
  <c r="J506" i="12"/>
  <c r="D1088" i="31"/>
  <c r="F1088" i="31" s="1"/>
  <c r="J503" i="12"/>
  <c r="D1086" i="31"/>
  <c r="F1086" i="31" s="1"/>
  <c r="J501" i="12"/>
  <c r="D1084" i="31"/>
  <c r="F1084" i="31" s="1"/>
  <c r="J498" i="12"/>
  <c r="D1082" i="31"/>
  <c r="F1082" i="31" s="1"/>
  <c r="J496" i="12"/>
  <c r="D1080" i="31"/>
  <c r="F1080" i="31" s="1"/>
  <c r="J493" i="12"/>
  <c r="D1078" i="31"/>
  <c r="F1078" i="31" s="1"/>
  <c r="J490" i="12"/>
  <c r="D1076" i="31"/>
  <c r="F1076" i="31" s="1"/>
  <c r="J488" i="12"/>
  <c r="D1074" i="31"/>
  <c r="F1074" i="31" s="1"/>
  <c r="J485" i="12"/>
  <c r="D1072" i="31"/>
  <c r="F1072" i="31" s="1"/>
  <c r="J483" i="12"/>
  <c r="D1070" i="31"/>
  <c r="F1070" i="31" s="1"/>
  <c r="J481" i="12"/>
  <c r="D1068" i="31"/>
  <c r="F1068" i="31" s="1"/>
  <c r="J478" i="12"/>
  <c r="D1066" i="31"/>
  <c r="F1066" i="31" s="1"/>
  <c r="J475" i="12"/>
  <c r="D1064" i="31"/>
  <c r="F1064" i="31" s="1"/>
  <c r="J473" i="12"/>
  <c r="D1062" i="31"/>
  <c r="F1062" i="31" s="1"/>
  <c r="J471" i="12"/>
  <c r="D1060" i="31"/>
  <c r="F1060" i="31" s="1"/>
  <c r="J469" i="12"/>
  <c r="D1058" i="31"/>
  <c r="F1058" i="31" s="1"/>
  <c r="J467" i="12"/>
  <c r="D1056" i="31"/>
  <c r="F1056" i="31" s="1"/>
  <c r="J465" i="12"/>
  <c r="D1054" i="31"/>
  <c r="F1054" i="31" s="1"/>
  <c r="J462" i="12"/>
  <c r="D1052" i="31"/>
  <c r="F1052" i="31" s="1"/>
  <c r="J460" i="12"/>
  <c r="D1050" i="31"/>
  <c r="F1050" i="31" s="1"/>
  <c r="J458" i="12"/>
  <c r="D1048" i="31"/>
  <c r="F1048" i="31" s="1"/>
  <c r="J456" i="12"/>
  <c r="D1046" i="31"/>
  <c r="F1046" i="31" s="1"/>
  <c r="J453" i="12"/>
  <c r="D1044" i="31"/>
  <c r="F1044" i="31" s="1"/>
  <c r="J451" i="12"/>
  <c r="D1042" i="31"/>
  <c r="F1042" i="31" s="1"/>
  <c r="J448" i="12"/>
  <c r="D1040" i="31"/>
  <c r="F1040" i="31" s="1"/>
  <c r="J446" i="12"/>
  <c r="D1038" i="31"/>
  <c r="F1038" i="31" s="1"/>
  <c r="J443" i="12"/>
  <c r="D1036" i="31"/>
  <c r="F1036" i="31" s="1"/>
  <c r="J440" i="12"/>
  <c r="D1034" i="31"/>
  <c r="F1034" i="31" s="1"/>
  <c r="J438" i="12"/>
  <c r="D1032" i="31"/>
  <c r="F1032" i="31" s="1"/>
  <c r="J435" i="12"/>
  <c r="D1030" i="31"/>
  <c r="F1030" i="31" s="1"/>
  <c r="J433" i="12"/>
  <c r="D1028" i="31"/>
  <c r="F1028" i="31" s="1"/>
  <c r="J430" i="12"/>
  <c r="D1026" i="31"/>
  <c r="F1026" i="31" s="1"/>
  <c r="J428" i="12"/>
  <c r="D1024" i="31"/>
  <c r="F1024" i="31" s="1"/>
  <c r="J425" i="12"/>
  <c r="D1022" i="31"/>
  <c r="F1022" i="31" s="1"/>
  <c r="J422" i="12"/>
  <c r="D1020" i="31"/>
  <c r="F1020" i="31" s="1"/>
  <c r="J420" i="12"/>
  <c r="D1018" i="31"/>
  <c r="F1018" i="31" s="1"/>
  <c r="J418" i="12"/>
  <c r="D1016" i="31"/>
  <c r="F1016" i="31" s="1"/>
  <c r="J415" i="12"/>
  <c r="D1014" i="31"/>
  <c r="F1014" i="31" s="1"/>
  <c r="J412" i="12"/>
  <c r="D1012" i="31"/>
  <c r="F1012" i="31" s="1"/>
  <c r="J410" i="12"/>
  <c r="D1010" i="31"/>
  <c r="F1010" i="31" s="1"/>
  <c r="J407" i="12"/>
  <c r="D1008" i="31"/>
  <c r="F1008" i="31" s="1"/>
  <c r="J405" i="12"/>
  <c r="D1006" i="31"/>
  <c r="F1006" i="31" s="1"/>
  <c r="J403" i="12"/>
  <c r="D1004" i="31"/>
  <c r="F1004" i="31" s="1"/>
  <c r="J401" i="12"/>
  <c r="D1002" i="31"/>
  <c r="F1002" i="31" s="1"/>
  <c r="J397" i="12"/>
  <c r="D1000" i="31"/>
  <c r="F1000" i="31" s="1"/>
  <c r="J395" i="12"/>
  <c r="D998" i="31"/>
  <c r="F998" i="31" s="1"/>
  <c r="J393" i="12"/>
  <c r="D996" i="31"/>
  <c r="F996" i="31" s="1"/>
  <c r="J390" i="12"/>
  <c r="D994" i="31"/>
  <c r="F994" i="31" s="1"/>
  <c r="J388" i="12"/>
  <c r="D992" i="31"/>
  <c r="F992" i="31" s="1"/>
  <c r="J386" i="12"/>
  <c r="D990" i="31"/>
  <c r="F990" i="31" s="1"/>
  <c r="J383" i="12"/>
  <c r="D988" i="31"/>
  <c r="F988" i="31" s="1"/>
  <c r="J381" i="12"/>
  <c r="D986" i="31"/>
  <c r="F986" i="31" s="1"/>
  <c r="J379" i="12"/>
  <c r="D984" i="31"/>
  <c r="F984" i="31" s="1"/>
  <c r="J376" i="12"/>
  <c r="D982" i="31"/>
  <c r="F982" i="31" s="1"/>
  <c r="J373" i="12"/>
  <c r="D980" i="31"/>
  <c r="F980" i="31" s="1"/>
  <c r="J371" i="12"/>
  <c r="D978" i="31"/>
  <c r="F978" i="31" s="1"/>
  <c r="J369" i="12"/>
  <c r="D976" i="31"/>
  <c r="F976" i="31" s="1"/>
  <c r="J367" i="12"/>
  <c r="D974" i="31"/>
  <c r="F974" i="31" s="1"/>
  <c r="J365" i="12"/>
  <c r="D972" i="31"/>
  <c r="F972" i="31" s="1"/>
  <c r="J363" i="12"/>
  <c r="D970" i="31"/>
  <c r="F970" i="31" s="1"/>
  <c r="J361" i="12"/>
  <c r="D968" i="31"/>
  <c r="F968" i="31" s="1"/>
  <c r="J359" i="12"/>
  <c r="D966" i="31"/>
  <c r="F966" i="31" s="1"/>
  <c r="J357" i="12"/>
  <c r="D964" i="31"/>
  <c r="F964" i="31" s="1"/>
  <c r="J355" i="12"/>
  <c r="D962" i="31"/>
  <c r="F962" i="31" s="1"/>
  <c r="J353" i="12"/>
  <c r="D960" i="31"/>
  <c r="F960" i="31" s="1"/>
  <c r="J351" i="12"/>
  <c r="D958" i="31"/>
  <c r="F958" i="31" s="1"/>
  <c r="J349" i="12"/>
  <c r="D956" i="31"/>
  <c r="F956" i="31" s="1"/>
  <c r="J347" i="12"/>
  <c r="D954" i="31"/>
  <c r="F954" i="31" s="1"/>
  <c r="J345" i="12"/>
  <c r="D952" i="31"/>
  <c r="F952" i="31" s="1"/>
  <c r="J343" i="12"/>
  <c r="D950" i="31"/>
  <c r="F950" i="31" s="1"/>
  <c r="J341" i="12"/>
  <c r="D948" i="31"/>
  <c r="F948" i="31" s="1"/>
  <c r="J339" i="12"/>
  <c r="D946" i="31"/>
  <c r="F946" i="31" s="1"/>
  <c r="J337" i="12"/>
  <c r="D944" i="31"/>
  <c r="F944" i="31" s="1"/>
  <c r="J335" i="12"/>
  <c r="D942" i="31"/>
  <c r="F942" i="31" s="1"/>
  <c r="J333" i="12"/>
  <c r="D940" i="31"/>
  <c r="F940" i="31" s="1"/>
  <c r="J331" i="12"/>
  <c r="D938" i="31"/>
  <c r="F938" i="31" s="1"/>
  <c r="J329" i="12"/>
  <c r="D936" i="31"/>
  <c r="F936" i="31" s="1"/>
  <c r="J326" i="12"/>
  <c r="D934" i="31"/>
  <c r="F934" i="31" s="1"/>
  <c r="J324" i="12"/>
  <c r="D932" i="31"/>
  <c r="F932" i="31" s="1"/>
  <c r="J322" i="12"/>
  <c r="D930" i="31"/>
  <c r="F930" i="31" s="1"/>
  <c r="J320" i="12"/>
  <c r="D928" i="31"/>
  <c r="F928" i="31" s="1"/>
  <c r="J318" i="12"/>
  <c r="D926" i="31"/>
  <c r="F926" i="31" s="1"/>
  <c r="J315" i="12"/>
  <c r="D924" i="31"/>
  <c r="F924" i="31" s="1"/>
  <c r="J313" i="12"/>
  <c r="D922" i="31"/>
  <c r="F922" i="31" s="1"/>
  <c r="J311" i="12"/>
  <c r="D920" i="31"/>
  <c r="F920" i="31" s="1"/>
  <c r="J308" i="12"/>
  <c r="D918" i="31"/>
  <c r="F918" i="31" s="1"/>
  <c r="J306" i="12"/>
  <c r="D916" i="31"/>
  <c r="F916" i="31" s="1"/>
  <c r="J303" i="12"/>
  <c r="D914" i="31"/>
  <c r="F914" i="31" s="1"/>
  <c r="J300" i="12"/>
  <c r="D912" i="31"/>
  <c r="F912" i="31" s="1"/>
  <c r="J297" i="12"/>
  <c r="D910" i="31"/>
  <c r="F910" i="31" s="1"/>
  <c r="J295" i="12"/>
  <c r="D908" i="31"/>
  <c r="F908" i="31" s="1"/>
  <c r="J293" i="12"/>
  <c r="D906" i="31"/>
  <c r="F906" i="31" s="1"/>
  <c r="J291" i="12"/>
  <c r="D904" i="31"/>
  <c r="F904" i="31" s="1"/>
  <c r="J288" i="12"/>
  <c r="D902" i="31"/>
  <c r="F902" i="31" s="1"/>
  <c r="J286" i="12"/>
  <c r="D900" i="31"/>
  <c r="F900" i="31" s="1"/>
  <c r="J284" i="12"/>
  <c r="D898" i="31"/>
  <c r="F898" i="31" s="1"/>
  <c r="J282" i="12"/>
  <c r="D896" i="31"/>
  <c r="F896" i="31" s="1"/>
  <c r="J279" i="12"/>
  <c r="D894" i="31"/>
  <c r="F894" i="31" s="1"/>
  <c r="J277" i="12"/>
  <c r="D892" i="31"/>
  <c r="F892" i="31" s="1"/>
  <c r="J274" i="12"/>
  <c r="D890" i="31"/>
  <c r="F890" i="31" s="1"/>
  <c r="J272" i="12"/>
  <c r="D888" i="31"/>
  <c r="F888" i="31" s="1"/>
  <c r="J269" i="12"/>
  <c r="D886" i="31"/>
  <c r="F886" i="31" s="1"/>
  <c r="J267" i="12"/>
  <c r="D884" i="31"/>
  <c r="F884" i="31" s="1"/>
  <c r="J265" i="12"/>
  <c r="D882" i="31"/>
  <c r="F882" i="31" s="1"/>
  <c r="J263" i="12"/>
  <c r="D880" i="31"/>
  <c r="F880" i="31" s="1"/>
  <c r="J261" i="12"/>
  <c r="D878" i="31"/>
  <c r="F878" i="31" s="1"/>
  <c r="J258" i="12"/>
  <c r="D876" i="31"/>
  <c r="F876" i="31" s="1"/>
  <c r="J256" i="12"/>
  <c r="D874" i="31"/>
  <c r="F874" i="31" s="1"/>
  <c r="J254" i="12"/>
  <c r="D872" i="31"/>
  <c r="F872" i="31" s="1"/>
  <c r="J252" i="12"/>
  <c r="D870" i="31"/>
  <c r="F870" i="31" s="1"/>
  <c r="J250" i="12"/>
  <c r="D868" i="31"/>
  <c r="F868" i="31" s="1"/>
  <c r="J248" i="12"/>
  <c r="D866" i="31"/>
  <c r="F866" i="31" s="1"/>
  <c r="J244" i="12"/>
  <c r="D864" i="31"/>
  <c r="F864" i="31" s="1"/>
  <c r="J241" i="12"/>
  <c r="D862" i="31"/>
  <c r="F862" i="31" s="1"/>
  <c r="J239" i="12"/>
  <c r="D860" i="31"/>
  <c r="F860" i="31" s="1"/>
  <c r="J236" i="12"/>
  <c r="D858" i="31"/>
  <c r="F858" i="31" s="1"/>
  <c r="J234" i="12"/>
  <c r="D856" i="31"/>
  <c r="F856" i="31" s="1"/>
  <c r="J231" i="12"/>
  <c r="D854" i="31"/>
  <c r="F854" i="31" s="1"/>
  <c r="J229" i="12"/>
  <c r="D852" i="31"/>
  <c r="F852" i="31" s="1"/>
  <c r="J227" i="12"/>
  <c r="D850" i="31"/>
  <c r="F850" i="31" s="1"/>
  <c r="J224" i="12"/>
  <c r="D848" i="31"/>
  <c r="F848" i="31" s="1"/>
  <c r="J221" i="12"/>
  <c r="D846" i="31"/>
  <c r="F846" i="31" s="1"/>
  <c r="J219" i="12"/>
  <c r="D844" i="31"/>
  <c r="F844" i="31" s="1"/>
  <c r="J216" i="12"/>
  <c r="D842" i="31"/>
  <c r="F842" i="31" s="1"/>
  <c r="J214" i="12"/>
  <c r="D840" i="31"/>
  <c r="F840" i="31" s="1"/>
  <c r="J212" i="12"/>
  <c r="D838" i="31"/>
  <c r="F838" i="31" s="1"/>
  <c r="J209" i="12"/>
  <c r="D836" i="31"/>
  <c r="F836" i="31" s="1"/>
  <c r="J207" i="12"/>
  <c r="D834" i="31"/>
  <c r="F834" i="31" s="1"/>
  <c r="J205" i="12"/>
  <c r="D832" i="31"/>
  <c r="F832" i="31" s="1"/>
  <c r="J202" i="12"/>
  <c r="D830" i="31"/>
  <c r="F830" i="31" s="1"/>
  <c r="J200" i="12"/>
  <c r="D828" i="31"/>
  <c r="F828" i="31" s="1"/>
  <c r="J198" i="12"/>
  <c r="D826" i="31"/>
  <c r="F826" i="31" s="1"/>
  <c r="J196" i="12"/>
  <c r="D824" i="31"/>
  <c r="F824" i="31" s="1"/>
  <c r="J194" i="12"/>
  <c r="D822" i="31"/>
  <c r="F822" i="31" s="1"/>
  <c r="J192" i="12"/>
  <c r="D820" i="31"/>
  <c r="F820" i="31" s="1"/>
  <c r="J189" i="12"/>
  <c r="D818" i="31"/>
  <c r="F818" i="31" s="1"/>
  <c r="J187" i="12"/>
  <c r="D816" i="31"/>
  <c r="F816" i="31" s="1"/>
  <c r="J185" i="12"/>
  <c r="D814" i="31"/>
  <c r="F814" i="31" s="1"/>
  <c r="J183" i="12"/>
  <c r="D812" i="31"/>
  <c r="F812" i="31" s="1"/>
  <c r="J181" i="12"/>
  <c r="D810" i="31"/>
  <c r="F810" i="31" s="1"/>
  <c r="J179" i="12"/>
  <c r="D808" i="31"/>
  <c r="F808" i="31" s="1"/>
  <c r="J177" i="12"/>
  <c r="D806" i="31"/>
  <c r="F806" i="31" s="1"/>
  <c r="J174" i="12"/>
  <c r="D804" i="31"/>
  <c r="F804" i="31" s="1"/>
  <c r="J172" i="12"/>
  <c r="D802" i="31"/>
  <c r="F802" i="31" s="1"/>
  <c r="J170" i="12"/>
  <c r="D800" i="31"/>
  <c r="F800" i="31" s="1"/>
  <c r="J168" i="12"/>
  <c r="D798" i="31"/>
  <c r="F798" i="31" s="1"/>
  <c r="J166" i="12"/>
  <c r="D796" i="31"/>
  <c r="F796" i="31" s="1"/>
  <c r="J164" i="12"/>
  <c r="D794" i="31"/>
  <c r="F794" i="31" s="1"/>
  <c r="J162" i="12"/>
  <c r="D792" i="31"/>
  <c r="F792" i="31" s="1"/>
  <c r="J159" i="12"/>
  <c r="D790" i="31"/>
  <c r="F790" i="31" s="1"/>
  <c r="J157" i="12"/>
  <c r="D788" i="31"/>
  <c r="F788" i="31" s="1"/>
  <c r="J155" i="12"/>
  <c r="D786" i="31"/>
  <c r="F786" i="31" s="1"/>
  <c r="J153" i="12"/>
  <c r="D784" i="31"/>
  <c r="F784" i="31" s="1"/>
  <c r="J151" i="12"/>
  <c r="D782" i="31"/>
  <c r="F782" i="31" s="1"/>
  <c r="J149" i="12"/>
  <c r="D780" i="31"/>
  <c r="F780" i="31" s="1"/>
  <c r="J147" i="12"/>
  <c r="D778" i="31"/>
  <c r="F778" i="31" s="1"/>
  <c r="J145" i="12"/>
  <c r="D776" i="31"/>
  <c r="F776" i="31" s="1"/>
  <c r="J142" i="12"/>
  <c r="D774" i="31"/>
  <c r="F774" i="31" s="1"/>
  <c r="J139" i="12"/>
  <c r="D772" i="31"/>
  <c r="F772" i="31" s="1"/>
  <c r="J137" i="12"/>
  <c r="D770" i="31"/>
  <c r="F770" i="31" s="1"/>
  <c r="J134" i="12"/>
  <c r="D768" i="31"/>
  <c r="F768" i="31" s="1"/>
  <c r="J132" i="12"/>
  <c r="D766" i="31"/>
  <c r="F766" i="31" s="1"/>
  <c r="J130" i="12"/>
  <c r="D764" i="31"/>
  <c r="F764" i="31" s="1"/>
  <c r="J128" i="12"/>
  <c r="D762" i="31"/>
  <c r="F762" i="31" s="1"/>
  <c r="J126" i="12"/>
  <c r="D760" i="31"/>
  <c r="F760" i="31" s="1"/>
  <c r="J124" i="12"/>
  <c r="D758" i="31"/>
  <c r="F758" i="31" s="1"/>
  <c r="J122" i="12"/>
  <c r="D756" i="31"/>
  <c r="F756" i="31" s="1"/>
  <c r="J120" i="12"/>
  <c r="D754" i="31"/>
  <c r="F754" i="31" s="1"/>
  <c r="J118" i="12"/>
  <c r="D752" i="31"/>
  <c r="F752" i="31" s="1"/>
  <c r="J114" i="12"/>
  <c r="D749" i="31"/>
  <c r="F749" i="31" s="1"/>
  <c r="J112" i="12"/>
  <c r="D747" i="31"/>
  <c r="F747" i="31" s="1"/>
  <c r="J110" i="12"/>
  <c r="D745" i="31"/>
  <c r="F745" i="31" s="1"/>
  <c r="J108" i="12"/>
  <c r="D743" i="31"/>
  <c r="F743" i="31" s="1"/>
  <c r="J106" i="12"/>
  <c r="D741" i="31"/>
  <c r="F741" i="31" s="1"/>
  <c r="J104" i="12"/>
  <c r="D739" i="31"/>
  <c r="F739" i="31" s="1"/>
  <c r="J102" i="12"/>
  <c r="D737" i="31"/>
  <c r="F737" i="31" s="1"/>
  <c r="J100" i="12"/>
  <c r="D735" i="31"/>
  <c r="F735" i="31" s="1"/>
  <c r="J98" i="12"/>
  <c r="D733" i="31"/>
  <c r="F733" i="31" s="1"/>
  <c r="J96" i="12"/>
  <c r="D731" i="31"/>
  <c r="F731" i="31" s="1"/>
  <c r="J94" i="12"/>
  <c r="D729" i="31"/>
  <c r="F729" i="31" s="1"/>
  <c r="J92" i="12"/>
  <c r="D727" i="31"/>
  <c r="F727" i="31" s="1"/>
  <c r="J90" i="12"/>
  <c r="D725" i="31"/>
  <c r="F725" i="31" s="1"/>
  <c r="J88" i="12"/>
  <c r="D723" i="31"/>
  <c r="F723" i="31" s="1"/>
  <c r="J86" i="12"/>
  <c r="D721" i="31"/>
  <c r="F721" i="31" s="1"/>
  <c r="J83" i="12"/>
  <c r="D719" i="31"/>
  <c r="F719" i="31" s="1"/>
  <c r="J81" i="12"/>
  <c r="D717" i="31"/>
  <c r="F717" i="31" s="1"/>
  <c r="J79" i="12"/>
  <c r="D715" i="31"/>
  <c r="F715" i="31" s="1"/>
  <c r="J77" i="12"/>
  <c r="D713" i="31"/>
  <c r="F713" i="31" s="1"/>
  <c r="J75" i="12"/>
  <c r="D711" i="31"/>
  <c r="F711" i="31" s="1"/>
  <c r="J73" i="12"/>
  <c r="D709" i="31"/>
  <c r="F709" i="31" s="1"/>
  <c r="J70" i="12"/>
  <c r="D707" i="31"/>
  <c r="F707" i="31" s="1"/>
  <c r="J68" i="12"/>
  <c r="D705" i="31"/>
  <c r="F705" i="31" s="1"/>
  <c r="J66" i="12"/>
  <c r="D703" i="31"/>
  <c r="F703" i="31" s="1"/>
  <c r="J64" i="12"/>
  <c r="D701" i="31"/>
  <c r="F701" i="31" s="1"/>
  <c r="J61" i="12"/>
  <c r="D699" i="31"/>
  <c r="F699" i="31" s="1"/>
  <c r="J59" i="12"/>
  <c r="D697" i="31"/>
  <c r="F697" i="31" s="1"/>
  <c r="J57" i="12"/>
  <c r="D695" i="31"/>
  <c r="F695" i="31" s="1"/>
  <c r="J55" i="12"/>
  <c r="D693" i="31"/>
  <c r="F693" i="31" s="1"/>
  <c r="J53" i="12"/>
  <c r="D691" i="31"/>
  <c r="F691" i="31" s="1"/>
  <c r="J50" i="12"/>
  <c r="D689" i="31"/>
  <c r="F689" i="31" s="1"/>
  <c r="J48" i="12"/>
  <c r="D687" i="31"/>
  <c r="F687" i="31" s="1"/>
  <c r="J46" i="12"/>
  <c r="D685" i="31"/>
  <c r="F685" i="31" s="1"/>
  <c r="J44" i="12"/>
  <c r="D683" i="31"/>
  <c r="F683" i="31" s="1"/>
  <c r="J41" i="12"/>
  <c r="D681" i="31"/>
  <c r="F681" i="31" s="1"/>
  <c r="J39" i="12"/>
  <c r="D679" i="31"/>
  <c r="F679" i="31" s="1"/>
  <c r="J37" i="12"/>
  <c r="D677" i="31"/>
  <c r="F677" i="31" s="1"/>
  <c r="J35" i="12"/>
  <c r="D675" i="31"/>
  <c r="F675" i="31" s="1"/>
  <c r="J33" i="12"/>
  <c r="D673" i="31"/>
  <c r="F673" i="31" s="1"/>
  <c r="J30" i="12"/>
  <c r="D671" i="31"/>
  <c r="F671" i="31" s="1"/>
  <c r="J28" i="12"/>
  <c r="D669" i="31"/>
  <c r="F669" i="31" s="1"/>
  <c r="J26" i="12"/>
  <c r="D667" i="31"/>
  <c r="F667" i="31" s="1"/>
  <c r="J24" i="12"/>
  <c r="D665" i="31"/>
  <c r="F665" i="31" s="1"/>
  <c r="J22" i="12"/>
  <c r="D663" i="31"/>
  <c r="F663" i="31" s="1"/>
  <c r="J18" i="12"/>
  <c r="D660" i="31"/>
  <c r="F660" i="31" s="1"/>
  <c r="J16" i="12"/>
  <c r="D658" i="31"/>
  <c r="F658" i="31" s="1"/>
  <c r="J14" i="12"/>
  <c r="D656" i="31"/>
  <c r="F656" i="31" s="1"/>
  <c r="J12" i="12"/>
  <c r="D654" i="31"/>
  <c r="F654" i="31" s="1"/>
  <c r="J10" i="12"/>
  <c r="D652" i="31"/>
  <c r="F652" i="31" s="1"/>
  <c r="J21" i="12"/>
  <c r="D662" i="31"/>
  <c r="F662" i="31" s="1"/>
  <c r="H11" i="10"/>
  <c r="D258" i="31"/>
  <c r="F258" i="31" s="1"/>
  <c r="H38" i="13"/>
  <c r="D1181" i="31"/>
  <c r="F1181" i="31" s="1"/>
  <c r="H36" i="13"/>
  <c r="D1179" i="31"/>
  <c r="F1179" i="31" s="1"/>
  <c r="H34" i="13"/>
  <c r="D1177" i="31"/>
  <c r="F1177" i="31" s="1"/>
  <c r="H32" i="13"/>
  <c r="D1175" i="31"/>
  <c r="F1175" i="31" s="1"/>
  <c r="H30" i="13"/>
  <c r="D1173" i="31"/>
  <c r="F1173" i="31" s="1"/>
  <c r="H28" i="13"/>
  <c r="D1171" i="31"/>
  <c r="F1171" i="31" s="1"/>
  <c r="H26" i="13"/>
  <c r="D1169" i="31"/>
  <c r="F1169" i="31" s="1"/>
  <c r="H24" i="13"/>
  <c r="D1167" i="31"/>
  <c r="F1167" i="31" s="1"/>
  <c r="H22" i="13"/>
  <c r="D1165" i="31"/>
  <c r="F1165" i="31" s="1"/>
  <c r="H20" i="13"/>
  <c r="D1163" i="31"/>
  <c r="F1163" i="31" s="1"/>
  <c r="H18" i="13"/>
  <c r="D1161" i="31"/>
  <c r="F1161" i="31" s="1"/>
  <c r="H15" i="13"/>
  <c r="D1155" i="31"/>
  <c r="F1155" i="31" s="1"/>
  <c r="H11" i="13"/>
  <c r="D1153" i="31"/>
  <c r="F1153" i="31" s="1"/>
  <c r="H40" i="13"/>
  <c r="D1183" i="31"/>
  <c r="F1183" i="31" s="1"/>
  <c r="H12" i="14"/>
  <c r="D1187" i="31"/>
  <c r="F1187" i="31" s="1"/>
  <c r="H10" i="14"/>
  <c r="D1185" i="31"/>
  <c r="F1185" i="31" s="1"/>
  <c r="H23" i="14"/>
  <c r="D1196" i="31"/>
  <c r="F1196" i="31" s="1"/>
  <c r="H37" i="14"/>
  <c r="D1207" i="31"/>
  <c r="F1207" i="31" s="1"/>
  <c r="H50" i="14"/>
  <c r="D1218" i="31"/>
  <c r="F1218" i="31" s="1"/>
  <c r="H68" i="14"/>
  <c r="D1234" i="31"/>
  <c r="F1234" i="31" s="1"/>
  <c r="H82" i="14"/>
  <c r="D1246" i="31"/>
  <c r="F1246" i="31" s="1"/>
  <c r="H94" i="14"/>
  <c r="D1256" i="31"/>
  <c r="F1256" i="31" s="1"/>
  <c r="H102" i="14"/>
  <c r="D1262" i="31"/>
  <c r="F1262" i="31" s="1"/>
  <c r="H133" i="14"/>
  <c r="D1291" i="31"/>
  <c r="F1291" i="31" s="1"/>
  <c r="H139" i="14"/>
  <c r="D1295" i="31"/>
  <c r="F1295" i="31" s="1"/>
  <c r="H142" i="14"/>
  <c r="D1298" i="31"/>
  <c r="F1298" i="31" s="1"/>
  <c r="H140" i="14"/>
  <c r="D1296" i="31"/>
  <c r="F1296" i="31" s="1"/>
  <c r="H134" i="14"/>
  <c r="D1292" i="31"/>
  <c r="F1292" i="31" s="1"/>
  <c r="H130" i="14"/>
  <c r="D1289" i="31"/>
  <c r="F1289" i="31" s="1"/>
  <c r="H128" i="14"/>
  <c r="D1287" i="31"/>
  <c r="F1287" i="31" s="1"/>
  <c r="H126" i="14"/>
  <c r="D1285" i="31"/>
  <c r="F1285" i="31" s="1"/>
  <c r="H124" i="14"/>
  <c r="D1283" i="31"/>
  <c r="F1283" i="31" s="1"/>
  <c r="H122" i="14"/>
  <c r="D1281" i="31"/>
  <c r="F1281" i="31" s="1"/>
  <c r="H120" i="14"/>
  <c r="D1279" i="31"/>
  <c r="F1279" i="31" s="1"/>
  <c r="H118" i="14"/>
  <c r="D1277" i="31"/>
  <c r="F1277" i="31" s="1"/>
  <c r="H116" i="14"/>
  <c r="D1275" i="31"/>
  <c r="F1275" i="31" s="1"/>
  <c r="H114" i="14"/>
  <c r="D1273" i="31"/>
  <c r="F1273" i="31" s="1"/>
  <c r="H112" i="14"/>
  <c r="D1271" i="31"/>
  <c r="F1271" i="31" s="1"/>
  <c r="H110" i="14"/>
  <c r="D1269" i="31"/>
  <c r="F1269" i="31" s="1"/>
  <c r="H106" i="14"/>
  <c r="D1266" i="31"/>
  <c r="F1266" i="31" s="1"/>
  <c r="H104" i="14"/>
  <c r="D1264" i="31"/>
  <c r="F1264" i="31" s="1"/>
  <c r="H100" i="14"/>
  <c r="D1261" i="31"/>
  <c r="F1261" i="31" s="1"/>
  <c r="H96" i="14"/>
  <c r="D1258" i="31"/>
  <c r="F1258" i="31" s="1"/>
  <c r="H92" i="14"/>
  <c r="D1255" i="31"/>
  <c r="F1255" i="31" s="1"/>
  <c r="H90" i="14"/>
  <c r="D1253" i="31"/>
  <c r="F1253" i="31" s="1"/>
  <c r="H86" i="14"/>
  <c r="D1250" i="31"/>
  <c r="F1250" i="31" s="1"/>
  <c r="H84" i="14"/>
  <c r="D1248" i="31"/>
  <c r="F1248" i="31" s="1"/>
  <c r="H80" i="14"/>
  <c r="D1245" i="31"/>
  <c r="F1245" i="31" s="1"/>
  <c r="H78" i="14"/>
  <c r="D1243" i="31"/>
  <c r="F1243" i="31" s="1"/>
  <c r="H74" i="14"/>
  <c r="D1240" i="31"/>
  <c r="F1240" i="31" s="1"/>
  <c r="H72" i="14"/>
  <c r="D1238" i="31"/>
  <c r="F1238" i="31" s="1"/>
  <c r="H70" i="14"/>
  <c r="D1236" i="31"/>
  <c r="F1236" i="31" s="1"/>
  <c r="H66" i="14"/>
  <c r="D1233" i="31"/>
  <c r="F1233" i="31" s="1"/>
  <c r="H64" i="14"/>
  <c r="D1231" i="31"/>
  <c r="F1231" i="31" s="1"/>
  <c r="H62" i="14"/>
  <c r="D1229" i="31"/>
  <c r="F1229" i="31" s="1"/>
  <c r="H58" i="14"/>
  <c r="D1226" i="31"/>
  <c r="F1226" i="31" s="1"/>
  <c r="H56" i="14"/>
  <c r="D1224" i="31"/>
  <c r="F1224" i="31" s="1"/>
  <c r="H54" i="14"/>
  <c r="D1222" i="31"/>
  <c r="F1222" i="31" s="1"/>
  <c r="H52" i="14"/>
  <c r="D1220" i="31"/>
  <c r="F1220" i="31" s="1"/>
  <c r="H48" i="14"/>
  <c r="D1217" i="31"/>
  <c r="F1217" i="31" s="1"/>
  <c r="H46" i="14"/>
  <c r="D1215" i="31"/>
  <c r="F1215" i="31" s="1"/>
  <c r="H44" i="14"/>
  <c r="D1213" i="31"/>
  <c r="F1213" i="31" s="1"/>
  <c r="H40" i="14"/>
  <c r="D1210" i="31"/>
  <c r="F1210" i="31" s="1"/>
  <c r="H38" i="14"/>
  <c r="D1208" i="31"/>
  <c r="F1208" i="31" s="1"/>
  <c r="H34" i="14"/>
  <c r="D1205" i="31"/>
  <c r="F1205" i="31" s="1"/>
  <c r="H32" i="14"/>
  <c r="D1203" i="31"/>
  <c r="F1203" i="31" s="1"/>
  <c r="H27" i="14"/>
  <c r="D1200" i="31"/>
  <c r="F1200" i="31" s="1"/>
  <c r="H25" i="14"/>
  <c r="D1198" i="31"/>
  <c r="F1198" i="31" s="1"/>
  <c r="H21" i="14"/>
  <c r="D1195" i="31"/>
  <c r="F1195" i="31" s="1"/>
  <c r="H19" i="14"/>
  <c r="D1193" i="31"/>
  <c r="F1193" i="31" s="1"/>
  <c r="H17" i="14"/>
  <c r="D1191" i="31"/>
  <c r="F1191" i="31" s="1"/>
  <c r="H15" i="14"/>
  <c r="D1189" i="31"/>
  <c r="F1189" i="31" s="1"/>
  <c r="I15" i="15"/>
  <c r="D1306" i="31"/>
  <c r="F1306" i="31" s="1"/>
  <c r="I30" i="15"/>
  <c r="D1319" i="31"/>
  <c r="F1319" i="31" s="1"/>
  <c r="I41" i="15"/>
  <c r="D1328" i="31"/>
  <c r="F1328" i="31" s="1"/>
  <c r="I60" i="15"/>
  <c r="D1345" i="31"/>
  <c r="F1345" i="31" s="1"/>
  <c r="I81" i="15"/>
  <c r="D1364" i="31"/>
  <c r="F1364" i="31" s="1"/>
  <c r="I93" i="15"/>
  <c r="D1374" i="31"/>
  <c r="F1374" i="31" s="1"/>
  <c r="I101" i="15"/>
  <c r="D1380" i="31"/>
  <c r="F1380" i="31" s="1"/>
  <c r="I110" i="15"/>
  <c r="D1387" i="31"/>
  <c r="F1387" i="31" s="1"/>
  <c r="I121" i="15"/>
  <c r="D1396" i="31"/>
  <c r="F1396" i="31" s="1"/>
  <c r="I131" i="15"/>
  <c r="D1404" i="31"/>
  <c r="F1404" i="31" s="1"/>
  <c r="I141" i="15"/>
  <c r="D1412" i="31"/>
  <c r="F1412" i="31" s="1"/>
  <c r="I162" i="15"/>
  <c r="D1431" i="31"/>
  <c r="F1431" i="31" s="1"/>
  <c r="I160" i="15"/>
  <c r="D1430" i="31"/>
  <c r="F1430" i="31" s="1"/>
  <c r="I158" i="15"/>
  <c r="D1428" i="31"/>
  <c r="F1428" i="31" s="1"/>
  <c r="I156" i="15"/>
  <c r="D1426" i="31"/>
  <c r="F1426" i="31" s="1"/>
  <c r="I152" i="15"/>
  <c r="D1423" i="31"/>
  <c r="F1423" i="31" s="1"/>
  <c r="I150" i="15"/>
  <c r="D1421" i="31"/>
  <c r="F1421" i="31" s="1"/>
  <c r="I148" i="15"/>
  <c r="D1419" i="31"/>
  <c r="F1419" i="31" s="1"/>
  <c r="I146" i="15"/>
  <c r="D1417" i="31"/>
  <c r="F1417" i="31" s="1"/>
  <c r="I144" i="15"/>
  <c r="D1415" i="31"/>
  <c r="F1415" i="31" s="1"/>
  <c r="I142" i="15"/>
  <c r="D1413" i="31"/>
  <c r="F1413" i="31" s="1"/>
  <c r="I138" i="15"/>
  <c r="D1410" i="31"/>
  <c r="F1410" i="31" s="1"/>
  <c r="I136" i="15"/>
  <c r="D1408" i="31"/>
  <c r="F1408" i="31" s="1"/>
  <c r="I134" i="15"/>
  <c r="D1406" i="31"/>
  <c r="F1406" i="31" s="1"/>
  <c r="I128" i="15"/>
  <c r="D1402" i="31"/>
  <c r="F1402" i="31" s="1"/>
  <c r="I124" i="15"/>
  <c r="D1399" i="31"/>
  <c r="F1399" i="31" s="1"/>
  <c r="I122" i="15"/>
  <c r="D1397" i="31"/>
  <c r="F1397" i="31" s="1"/>
  <c r="I118" i="15"/>
  <c r="D1394" i="31"/>
  <c r="F1394" i="31" s="1"/>
  <c r="I116" i="15"/>
  <c r="D1392" i="31"/>
  <c r="F1392" i="31" s="1"/>
  <c r="I112" i="15"/>
  <c r="D1389" i="31"/>
  <c r="F1389" i="31" s="1"/>
  <c r="I106" i="15"/>
  <c r="D1385" i="31"/>
  <c r="F1385" i="31" s="1"/>
  <c r="I104" i="15"/>
  <c r="D1383" i="31"/>
  <c r="F1383" i="31" s="1"/>
  <c r="I102" i="15"/>
  <c r="D1381" i="31"/>
  <c r="F1381" i="31" s="1"/>
  <c r="I98" i="15"/>
  <c r="D1378" i="31"/>
  <c r="F1378" i="31" s="1"/>
  <c r="I94" i="15"/>
  <c r="D1375" i="31"/>
  <c r="F1375" i="31" s="1"/>
  <c r="I90" i="15"/>
  <c r="D1372" i="31"/>
  <c r="F1372" i="31" s="1"/>
  <c r="I88" i="15"/>
  <c r="D1370" i="31"/>
  <c r="F1370" i="31" s="1"/>
  <c r="I84" i="15"/>
  <c r="D1367" i="31"/>
  <c r="F1367" i="31" s="1"/>
  <c r="I82" i="15"/>
  <c r="D1365" i="31"/>
  <c r="F1365" i="31" s="1"/>
  <c r="I78" i="15"/>
  <c r="D1362" i="31"/>
  <c r="F1362" i="31" s="1"/>
  <c r="I76" i="15"/>
  <c r="D1360" i="31"/>
  <c r="F1360" i="31" s="1"/>
  <c r="I74" i="15"/>
  <c r="D1358" i="31"/>
  <c r="F1358" i="31" s="1"/>
  <c r="I70" i="15"/>
  <c r="D1355" i="31"/>
  <c r="F1355" i="31" s="1"/>
  <c r="I68" i="15"/>
  <c r="D1353" i="31"/>
  <c r="F1353" i="31" s="1"/>
  <c r="I66" i="15"/>
  <c r="D1351" i="31"/>
  <c r="F1351" i="31" s="1"/>
  <c r="I64" i="15"/>
  <c r="D1349" i="31"/>
  <c r="F1349" i="31" s="1"/>
  <c r="I62" i="15"/>
  <c r="D1347" i="31"/>
  <c r="F1347" i="31" s="1"/>
  <c r="I58" i="15"/>
  <c r="D1344" i="31"/>
  <c r="F1344" i="31" s="1"/>
  <c r="I56" i="15"/>
  <c r="D1342" i="31"/>
  <c r="F1342" i="31" s="1"/>
  <c r="I54" i="15"/>
  <c r="D1340" i="31"/>
  <c r="F1340" i="31" s="1"/>
  <c r="I50" i="15"/>
  <c r="D1337" i="31"/>
  <c r="F1337" i="31" s="1"/>
  <c r="I48" i="15"/>
  <c r="D1335" i="31"/>
  <c r="F1335" i="31" s="1"/>
  <c r="I46" i="15"/>
  <c r="D1333" i="31"/>
  <c r="F1333" i="31" s="1"/>
  <c r="I44" i="15"/>
  <c r="D1331" i="31"/>
  <c r="F1331" i="31" s="1"/>
  <c r="I42" i="15"/>
  <c r="D1329" i="31"/>
  <c r="F1329" i="31" s="1"/>
  <c r="I38" i="15"/>
  <c r="D1326" i="31"/>
  <c r="F1326" i="31" s="1"/>
  <c r="I36" i="15"/>
  <c r="D1324" i="31"/>
  <c r="F1324" i="31" s="1"/>
  <c r="I32" i="15"/>
  <c r="D1321" i="31"/>
  <c r="F1321" i="31" s="1"/>
  <c r="I28" i="15"/>
  <c r="D1318" i="31"/>
  <c r="F1318" i="31" s="1"/>
  <c r="I26" i="15"/>
  <c r="D1316" i="31"/>
  <c r="F1316" i="31" s="1"/>
  <c r="I24" i="15"/>
  <c r="D1314" i="31"/>
  <c r="F1314" i="31" s="1"/>
  <c r="I20" i="15"/>
  <c r="D1311" i="31"/>
  <c r="F1311" i="31" s="1"/>
  <c r="I18" i="15"/>
  <c r="D1309" i="31"/>
  <c r="F1309" i="31" s="1"/>
  <c r="I16" i="15"/>
  <c r="D1307" i="31"/>
  <c r="F1307" i="31" s="1"/>
  <c r="I12" i="15"/>
  <c r="D1304" i="31"/>
  <c r="F1304" i="31" s="1"/>
  <c r="I10" i="15"/>
  <c r="D1302" i="31"/>
  <c r="F1302" i="31" s="1"/>
  <c r="H5" i="4"/>
  <c r="H5" i="13"/>
  <c r="I5" i="15"/>
  <c r="H5" i="10"/>
  <c r="H5" i="9" l="1"/>
  <c r="H5" i="8"/>
  <c r="H5" i="14"/>
  <c r="I5" i="11"/>
  <c r="F5" i="31"/>
  <c r="J5" i="12"/>
</calcChain>
</file>

<file path=xl/sharedStrings.xml><?xml version="1.0" encoding="utf-8"?>
<sst xmlns="http://schemas.openxmlformats.org/spreadsheetml/2006/main" count="24536" uniqueCount="13181">
  <si>
    <t>СВК Хомуты сантехнические</t>
  </si>
  <si>
    <t>Скидка</t>
  </si>
  <si>
    <t>Артикул</t>
  </si>
  <si>
    <t xml:space="preserve">SVK-F010М8              </t>
  </si>
  <si>
    <t>SVK-F015М8</t>
  </si>
  <si>
    <t>SVK-F020М8</t>
  </si>
  <si>
    <t>SVK-F025М8</t>
  </si>
  <si>
    <t>SVK-F032М8</t>
  </si>
  <si>
    <t>SVK-F040М8</t>
  </si>
  <si>
    <t xml:space="preserve">SVK-F050М8              </t>
  </si>
  <si>
    <t xml:space="preserve">SVK-F065М8    </t>
  </si>
  <si>
    <t xml:space="preserve">SVK-F080М8              </t>
  </si>
  <si>
    <t xml:space="preserve">SVK-F100М8             </t>
  </si>
  <si>
    <t xml:space="preserve">Хомут металл. в комплекте  106-111 (4")  (М8) </t>
  </si>
  <si>
    <t>SVK-F100М10</t>
  </si>
  <si>
    <t xml:space="preserve">SVK-F125М10             </t>
  </si>
  <si>
    <t xml:space="preserve">SVK-F150М10             </t>
  </si>
  <si>
    <t xml:space="preserve">SVK-F200М10       </t>
  </si>
  <si>
    <t xml:space="preserve">SVK-Fe040                </t>
  </si>
  <si>
    <t xml:space="preserve">SVK-Fe050М8              </t>
  </si>
  <si>
    <t xml:space="preserve">SVK-Fe065М8              </t>
  </si>
  <si>
    <t xml:space="preserve">SVK-Fe100М10             </t>
  </si>
  <si>
    <t xml:space="preserve">SVK-Fe125М10      </t>
  </si>
  <si>
    <t xml:space="preserve">SVK-Fe150М10             </t>
  </si>
  <si>
    <t xml:space="preserve">SVK-Fe200М10            </t>
  </si>
  <si>
    <t>код 1С</t>
  </si>
  <si>
    <t>Наименование и размер</t>
  </si>
  <si>
    <t>РРЦ</t>
  </si>
  <si>
    <t>Цена, руб.</t>
  </si>
  <si>
    <t xml:space="preserve"> СВК Хомут в комплекте металлический</t>
  </si>
  <si>
    <t xml:space="preserve">Хомут металл. в комплекте   20-25 (1/2")  (М8) </t>
  </si>
  <si>
    <t xml:space="preserve">Хомут металл. в комплекте   25-29 (3/4")  (М8) </t>
  </si>
  <si>
    <t xml:space="preserve">Хомут металл. в комплекте   32-37 (1")  (М8) </t>
  </si>
  <si>
    <t xml:space="preserve">Хомут металл. в комплекте   40-45 (1 1/4")  (М8) </t>
  </si>
  <si>
    <t xml:space="preserve">Хомут металл. в комплекте   47-52 (1 1/2")  (М8) </t>
  </si>
  <si>
    <t xml:space="preserve">Хомут металл. в комплекте   58-62  (2") (М8) </t>
  </si>
  <si>
    <t xml:space="preserve">Хомут металл. в комплекте   73-80 (2 1/2") (М8) </t>
  </si>
  <si>
    <t xml:space="preserve">Хомут металл. в комплекте   87-93  (3") (М8) </t>
  </si>
  <si>
    <t xml:space="preserve">Хомут металл. в комплекте   99-108  (3 1/2") (М8) </t>
  </si>
  <si>
    <t xml:space="preserve">Хомут металл. в комплекте  106-111 (4") (М10) </t>
  </si>
  <si>
    <t xml:space="preserve">Хомут металл. в комплекте  159-168  (6") (М10) </t>
  </si>
  <si>
    <t xml:space="preserve">Хомут металл. в комплекте 216-225  (8")  (М10) </t>
  </si>
  <si>
    <t xml:space="preserve">SVK-F085М8              </t>
  </si>
  <si>
    <t>Н0000013024</t>
  </si>
  <si>
    <t>Н0000013026</t>
  </si>
  <si>
    <t>Н0000013027</t>
  </si>
  <si>
    <t>Н0000013028</t>
  </si>
  <si>
    <t>Н0000013029</t>
  </si>
  <si>
    <t>Н0000013030</t>
  </si>
  <si>
    <t>Н0000013031</t>
  </si>
  <si>
    <t>Н0000013475</t>
  </si>
  <si>
    <t>Н0000020579</t>
  </si>
  <si>
    <t>Н0000015450</t>
  </si>
  <si>
    <t>Н0000013032</t>
  </si>
  <si>
    <t>Н0000019317</t>
  </si>
  <si>
    <t>Н0000003237</t>
  </si>
  <si>
    <t>СВК Хомут металлический</t>
  </si>
  <si>
    <t>Н0000016923</t>
  </si>
  <si>
    <t xml:space="preserve">SVK-Fe010                </t>
  </si>
  <si>
    <t>Н0000013025</t>
  </si>
  <si>
    <t xml:space="preserve">SVK-Fe015                </t>
  </si>
  <si>
    <t>Н0000013033</t>
  </si>
  <si>
    <t xml:space="preserve">SVK-Fe020                </t>
  </si>
  <si>
    <t>СВК Хомут металл. с гайкой        (М8) 25-29 (3/4")</t>
  </si>
  <si>
    <t>Н0000013034</t>
  </si>
  <si>
    <t xml:space="preserve">SVK-Fe025                </t>
  </si>
  <si>
    <t>СВК Хомут металл. с гайкой        (М8) 32-37 (1")</t>
  </si>
  <si>
    <t>Н0000013035</t>
  </si>
  <si>
    <t xml:space="preserve">SVK-Fe032                </t>
  </si>
  <si>
    <t>СВК Хомут металл. с гайкой        (М8) 40-45 (1 1/4")</t>
  </si>
  <si>
    <t>Н0000013036</t>
  </si>
  <si>
    <t>СВК Хомут металл. с гайкой        (М8) 47-52 (1 1/2")</t>
  </si>
  <si>
    <t>Н0000013037</t>
  </si>
  <si>
    <t>СВК Хомут металл. с гайкой        (М8) 58-62 (2")</t>
  </si>
  <si>
    <t>Н0000013477</t>
  </si>
  <si>
    <t>СВК Хомут металл. с гайкой       (М8) 75-80 (2 1/2")</t>
  </si>
  <si>
    <t>Н0000020150</t>
  </si>
  <si>
    <t xml:space="preserve">SVK-Fe090М8              </t>
  </si>
  <si>
    <t>Н0000013552</t>
  </si>
  <si>
    <t xml:space="preserve">SVK-Fe080М8              </t>
  </si>
  <si>
    <t>СВК Хомут металл. с гайкой      (М8) 87-93 (3")</t>
  </si>
  <si>
    <t>Н0000008748</t>
  </si>
  <si>
    <t xml:space="preserve">SVK-Fe100М8н      </t>
  </si>
  <si>
    <t>СВК Хомут металл. с гайкой     (М8) 106-111 (4")</t>
  </si>
  <si>
    <t>Н0000013038</t>
  </si>
  <si>
    <t>СВК Хомут металл. с гайкой    (М10) 106-111 (4")</t>
  </si>
  <si>
    <t>Н0000002629</t>
  </si>
  <si>
    <t>СВК Хомут металл. с гайкой   (М10) 132-137 (5")</t>
  </si>
  <si>
    <t>Н0000013553</t>
  </si>
  <si>
    <t>Н0000014322</t>
  </si>
  <si>
    <t>СВК Хомут металл. с гайкой (М10) 219-255 (8")</t>
  </si>
  <si>
    <t>Н0000015741</t>
  </si>
  <si>
    <t xml:space="preserve">Хомут металл. в комплекте     15-19 (3/8")  (М8) </t>
  </si>
  <si>
    <t>Н0000004456</t>
  </si>
  <si>
    <t xml:space="preserve">Хомут металл. в комплекте    132-137 (5") (М10) </t>
  </si>
  <si>
    <t>СВК Хомут металл. с гайкой        (М8) 15-19 (3/8")</t>
  </si>
  <si>
    <t>СВК Хомут металл. с гайкой        (М8) 20-25 (1/2")</t>
  </si>
  <si>
    <t>СВК Хомут металл. с гайкой      (М8) 99-108 (3 1/2")</t>
  </si>
  <si>
    <t>СВК Хомут металл. с гайкой  (М10) 159-168 (6")</t>
  </si>
  <si>
    <t>Кол-во</t>
  </si>
  <si>
    <t>Сумма, руб</t>
  </si>
  <si>
    <t>На главную</t>
  </si>
  <si>
    <t>Итого</t>
  </si>
  <si>
    <t>Коробка, шт</t>
  </si>
  <si>
    <t>Набор для подключения радиатора 1/2"</t>
  </si>
  <si>
    <t>Набор для подключения радиатора 1/2" с 2-я кроншт.</t>
  </si>
  <si>
    <t>Набор для подключения радиатора 1/2"с 3-я кроншт.</t>
  </si>
  <si>
    <t>Набор для подключения радиатора 3/4"</t>
  </si>
  <si>
    <t>Набор для подключения радиатора 3/4" с 2-я кроншт.</t>
  </si>
  <si>
    <t>Набор для подключения радиатора 3/4"с 3-я кроншт.</t>
  </si>
  <si>
    <t>Заглушка для радиатора 1/2"</t>
  </si>
  <si>
    <t>Заглушка для радиатора 3/4"</t>
  </si>
  <si>
    <t>Кран маевского 1/2" (воздухоотводчик ручной)</t>
  </si>
  <si>
    <t>Кран маевского 3/4" (воздухоотводчик ручной)</t>
  </si>
  <si>
    <t>Ниппель межсекционный</t>
  </si>
  <si>
    <t>Кронштейн универсальный угловой (R24)</t>
  </si>
  <si>
    <t>Кронштейн штыревой плоский 7х180 (дюбель 10х75)</t>
  </si>
  <si>
    <t xml:space="preserve"> СВК Наборы монтажные для радиаторов</t>
  </si>
  <si>
    <t xml:space="preserve"> СВК Комплектующие</t>
  </si>
  <si>
    <t>Н0000011777</t>
  </si>
  <si>
    <t xml:space="preserve">SVK-1507-1/2             </t>
  </si>
  <si>
    <t>Н0000011774</t>
  </si>
  <si>
    <t xml:space="preserve">SVK-1511-1/2             </t>
  </si>
  <si>
    <t>Н0000011849</t>
  </si>
  <si>
    <t xml:space="preserve">SVK-1513-1/2             </t>
  </si>
  <si>
    <t>Н0000011778</t>
  </si>
  <si>
    <t xml:space="preserve">SVK-1507-3/4             </t>
  </si>
  <si>
    <t>Н0000011776</t>
  </si>
  <si>
    <t xml:space="preserve">SVK-1511-3/4             </t>
  </si>
  <si>
    <t>Н0000011850</t>
  </si>
  <si>
    <t xml:space="preserve">SVK-1513-3/4             </t>
  </si>
  <si>
    <t>Н0000005572</t>
  </si>
  <si>
    <t>SVK-1501-1/2</t>
  </si>
  <si>
    <t>Н0000005573</t>
  </si>
  <si>
    <t>SVK-1501-3/4</t>
  </si>
  <si>
    <t>Н0000006574</t>
  </si>
  <si>
    <t>SVK-1502-1/2</t>
  </si>
  <si>
    <t>Н0000007425</t>
  </si>
  <si>
    <t>SVK-1502-3/4</t>
  </si>
  <si>
    <t>Н0000016393</t>
  </si>
  <si>
    <t>SVK-1504</t>
  </si>
  <si>
    <t>Н0000011283</t>
  </si>
  <si>
    <t>SVK-К7.1</t>
  </si>
  <si>
    <t>Н0000016719</t>
  </si>
  <si>
    <t>SVK-К6.7.18.ф</t>
  </si>
  <si>
    <t>СВК Наборы для радиаторов</t>
  </si>
  <si>
    <t>СВК Компрессионные фитинги</t>
  </si>
  <si>
    <t>Заглушка</t>
  </si>
  <si>
    <t>Н0000009211</t>
  </si>
  <si>
    <t>SVK-PE00Z020</t>
  </si>
  <si>
    <t>Н0000009212</t>
  </si>
  <si>
    <t>SVK-PE00Z025</t>
  </si>
  <si>
    <t>Н0000009213</t>
  </si>
  <si>
    <t>SVK-PE00Z032</t>
  </si>
  <si>
    <t>Муфта внутренняя резьба</t>
  </si>
  <si>
    <t>Н0000009236</t>
  </si>
  <si>
    <t>SVK-PE00MF2015</t>
  </si>
  <si>
    <t>Н0000009383</t>
  </si>
  <si>
    <t>SVK-PE00MF2020</t>
  </si>
  <si>
    <t>Н0000009384</t>
  </si>
  <si>
    <t>SVK-PE00MF2515</t>
  </si>
  <si>
    <t>Н0000009385</t>
  </si>
  <si>
    <t>SVK-PE00MF2520</t>
  </si>
  <si>
    <t>Н0000009386</t>
  </si>
  <si>
    <t>ПЭ Муфта  вн. рез.     20х1/2</t>
  </si>
  <si>
    <t>ПЭ Муфта  вн. рез.     20х3/4</t>
  </si>
  <si>
    <t>ПЭ Муфта  вн. рез.     25х1/2</t>
  </si>
  <si>
    <t>ПЭ Муфта  вн. рез.     25х3/4</t>
  </si>
  <si>
    <t>ПЭ Муфта  вн. рез.    25х1</t>
  </si>
  <si>
    <t>Н0000009387</t>
  </si>
  <si>
    <t>SVK-PE00MF3220</t>
  </si>
  <si>
    <t>Н0000009388</t>
  </si>
  <si>
    <t>SVK-PE00MF3225</t>
  </si>
  <si>
    <t>ПЭ Муфта  вн. рез.    32х3/4</t>
  </si>
  <si>
    <t>ПЭ Муфта  вн. рез.   32х1</t>
  </si>
  <si>
    <t>Муфта наружная резьба</t>
  </si>
  <si>
    <t>Н0000009218</t>
  </si>
  <si>
    <t>SVK-PE00MM2015</t>
  </si>
  <si>
    <t>Н0000009219</t>
  </si>
  <si>
    <t>SVK-PE00MM2020</t>
  </si>
  <si>
    <t>Н0000009220</t>
  </si>
  <si>
    <t>SVK-PE00MM2515</t>
  </si>
  <si>
    <t>Н0000009221</t>
  </si>
  <si>
    <t>SVK-PE00MM2520</t>
  </si>
  <si>
    <t>Н0000009222</t>
  </si>
  <si>
    <t>Н0000009223</t>
  </si>
  <si>
    <t>SVK-PE00MM3220</t>
  </si>
  <si>
    <t>Н0000009224</t>
  </si>
  <si>
    <t>SVK-PE00MM3225</t>
  </si>
  <si>
    <t>ПЭ Муфта  нар. рез.      20х1/2</t>
  </si>
  <si>
    <t>ПЭ Муфта  нар. рез.      20х3/4</t>
  </si>
  <si>
    <t>ПЭ Муфта  нар. рез.      25х1/2</t>
  </si>
  <si>
    <t>ПЭ Муфта  нар. рез.      25х3/4</t>
  </si>
  <si>
    <t>ПЭ Муфта  нар. рез.     25х1</t>
  </si>
  <si>
    <t>ПЭ Муфта  нар. рез.     32х3/4</t>
  </si>
  <si>
    <t>ПЭ Муфта  нар. рез.    32х1</t>
  </si>
  <si>
    <t>Муфта соединительная</t>
  </si>
  <si>
    <t>Н0000009400</t>
  </si>
  <si>
    <t>SVK-PE00M0020</t>
  </si>
  <si>
    <t>Н0000009401</t>
  </si>
  <si>
    <t>SVK-PE00M0025</t>
  </si>
  <si>
    <t>Н0000009402</t>
  </si>
  <si>
    <t>SVK-PE00M0032</t>
  </si>
  <si>
    <t>ПЭ Муфта соед.   20</t>
  </si>
  <si>
    <t>ПЭ Муфта соед.   25</t>
  </si>
  <si>
    <t>ПЭ Муфта соед.   32</t>
  </si>
  <si>
    <t>Муфта переходная</t>
  </si>
  <si>
    <t>Н0000009371</t>
  </si>
  <si>
    <t>SVK-PE00MP2520</t>
  </si>
  <si>
    <t>Н0000009373</t>
  </si>
  <si>
    <t>SVK-PE00MP3220</t>
  </si>
  <si>
    <t>Н0000009374</t>
  </si>
  <si>
    <t>SVK-PE00MP2525</t>
  </si>
  <si>
    <t>Н0000009287</t>
  </si>
  <si>
    <t>SVK-PE00L2020</t>
  </si>
  <si>
    <t>Н0000009288</t>
  </si>
  <si>
    <t>SVK-PE00L2525</t>
  </si>
  <si>
    <t>Н0000009289</t>
  </si>
  <si>
    <t>SVK-PE00L3232</t>
  </si>
  <si>
    <t>Отвод соединительный</t>
  </si>
  <si>
    <t xml:space="preserve"> ПЭ Отвод  20х20</t>
  </si>
  <si>
    <t xml:space="preserve"> ПЭ Отвод  25х25</t>
  </si>
  <si>
    <t xml:space="preserve"> ПЭ Отвод  32х32</t>
  </si>
  <si>
    <t>Отвод внутренняя резьба</t>
  </si>
  <si>
    <t>Н0000009342</t>
  </si>
  <si>
    <t>SVK-PE00LF2015</t>
  </si>
  <si>
    <t>Н0000009343</t>
  </si>
  <si>
    <t>SVK-PE00LF2020</t>
  </si>
  <si>
    <t>Н0000009344</t>
  </si>
  <si>
    <t>SVK-PE00LF2515</t>
  </si>
  <si>
    <t>Н0000009345</t>
  </si>
  <si>
    <t>SVK-PE00LF2520</t>
  </si>
  <si>
    <t>Н0000009347</t>
  </si>
  <si>
    <t>SVK-PE00LF3220</t>
  </si>
  <si>
    <t>Н0000009348</t>
  </si>
  <si>
    <t>SVK-PE00LF3225</t>
  </si>
  <si>
    <t>ПЭ Отвод  вн. рез.      20х1/2</t>
  </si>
  <si>
    <t>ПЭ Отвод  вн. рез.      20х3/4</t>
  </si>
  <si>
    <t>ПЭ Отвод  вн. рез.      25х1/2</t>
  </si>
  <si>
    <t>ПЭ Отвод  вн. рез.      25х3/4</t>
  </si>
  <si>
    <t>ПЭ Отвод  вн. рез.     32х3/4</t>
  </si>
  <si>
    <t>ПЭ Отвод  вн. рез.    32х1</t>
  </si>
  <si>
    <t>Отвод наружная резьба</t>
  </si>
  <si>
    <t>Н0000009295</t>
  </si>
  <si>
    <t>SVK-PE00LM2015</t>
  </si>
  <si>
    <t>Н0000001795</t>
  </si>
  <si>
    <t>SVK-PE00LM2020</t>
  </si>
  <si>
    <t>Н0000009298</t>
  </si>
  <si>
    <t>SVK-PE00LM2515</t>
  </si>
  <si>
    <t>Н0000009299</t>
  </si>
  <si>
    <t>SVK-PE00LM2520</t>
  </si>
  <si>
    <t>Н0000009301</t>
  </si>
  <si>
    <t>SVK-PE00LM3220</t>
  </si>
  <si>
    <t>Н0000009302</t>
  </si>
  <si>
    <t>SVK-PE00LM3225</t>
  </si>
  <si>
    <t>ПЭ Отвод  нар. рез.        20х1/2</t>
  </si>
  <si>
    <t>ПЭ Отвод  нар. рез.        20х3/4</t>
  </si>
  <si>
    <t>ПЭ Отвод  нар. рез.        25х1/2</t>
  </si>
  <si>
    <t>ПЭ Отвод  нар. рез.        25х3/4</t>
  </si>
  <si>
    <t>ПЭ Отвод  нар. рез.      32х 3/4</t>
  </si>
  <si>
    <t>ПЭ Отвод  нар. рез.      32х1</t>
  </si>
  <si>
    <t>Тройник соединительный</t>
  </si>
  <si>
    <t>Н0000009407</t>
  </si>
  <si>
    <t>SVK-PE00T0020</t>
  </si>
  <si>
    <t>Н0000009408</t>
  </si>
  <si>
    <t>SVK-PE00T0025</t>
  </si>
  <si>
    <t>Н0000009409</t>
  </si>
  <si>
    <t>SVK-PE00T0032</t>
  </si>
  <si>
    <t xml:space="preserve"> ПЭ Тройник   20х20х20</t>
  </si>
  <si>
    <t xml:space="preserve"> ПЭ Тройник   25х25х25</t>
  </si>
  <si>
    <t xml:space="preserve"> ПЭ Тройник   32х32х32</t>
  </si>
  <si>
    <t>Тройник внутренняя резьба</t>
  </si>
  <si>
    <t>Н0000009266</t>
  </si>
  <si>
    <t>SVK-PE00TF2015</t>
  </si>
  <si>
    <t>Н0000009267</t>
  </si>
  <si>
    <t>Н0000009268</t>
  </si>
  <si>
    <t>SVK-PE00TF2515</t>
  </si>
  <si>
    <t>ПЭ Тройник  вн. рез.20х1/2х20</t>
  </si>
  <si>
    <t>ПЭ Тройник  вн. рез.20х3/4х20</t>
  </si>
  <si>
    <t>ПЭ Тройник  вн. рез.25х1/2х25</t>
  </si>
  <si>
    <t>Н0000009269</t>
  </si>
  <si>
    <t>Н0000009271</t>
  </si>
  <si>
    <t>Н0000009273</t>
  </si>
  <si>
    <t>Н0000009274</t>
  </si>
  <si>
    <t>SVK-PE00TF2520</t>
  </si>
  <si>
    <t>SVK-PE00TF3215</t>
  </si>
  <si>
    <t>SVK-PE00TF3220</t>
  </si>
  <si>
    <t>SVK-PE00TF3225</t>
  </si>
  <si>
    <t>ПЭ Тройник  вн. рез.25х3/4х25</t>
  </si>
  <si>
    <t>ПЭ Тройник  вн. рез.32х 1/2х32</t>
  </si>
  <si>
    <t>ПЭ Тройник  вн. рез.32х 3/4х32</t>
  </si>
  <si>
    <t>ПЭ Тройник  вн. рез.32х1х32</t>
  </si>
  <si>
    <t>Тройник наружная резьба</t>
  </si>
  <si>
    <t>Н0000009413</t>
  </si>
  <si>
    <t>SVK-PE00TM2015</t>
  </si>
  <si>
    <t>Н0000009414</t>
  </si>
  <si>
    <t>SVK-PE00TM2020</t>
  </si>
  <si>
    <t>Н0000009415</t>
  </si>
  <si>
    <t>SVK-PE00TM2515</t>
  </si>
  <si>
    <t>Н0000009417</t>
  </si>
  <si>
    <t>Н0000009416</t>
  </si>
  <si>
    <t>SVK-PE00TM2520</t>
  </si>
  <si>
    <t>Н0000009255</t>
  </si>
  <si>
    <t>SVK-PE00TM3225</t>
  </si>
  <si>
    <t>Н0000009254</t>
  </si>
  <si>
    <t>SVK-PE00TM3220</t>
  </si>
  <si>
    <t>ПЭ Тройник  нар. рез.    20х1/2х20</t>
  </si>
  <si>
    <t>ПЭ Тройник  нар. рез.    20х3/4х20</t>
  </si>
  <si>
    <t>ПЭ Тройник  нар. рез.    25х1/2х25</t>
  </si>
  <si>
    <t>ПЭ Тройник  нар. рез.    25х1х25</t>
  </si>
  <si>
    <t>ПЭ Тройник  нар. рез.    25х3/4х25</t>
  </si>
  <si>
    <t>ПЭ Тройник  нар. рез.    32х1х32</t>
  </si>
  <si>
    <t>ПЭ Тройник  нар. рез.    32х3/4х32</t>
  </si>
  <si>
    <t>Тройник переходной</t>
  </si>
  <si>
    <t>Н0000009358</t>
  </si>
  <si>
    <t>SVK-PE00TP2520</t>
  </si>
  <si>
    <t>Н0000009360</t>
  </si>
  <si>
    <t>SVK-PE00TP3220</t>
  </si>
  <si>
    <t>Н0000009362</t>
  </si>
  <si>
    <t>SVK-PE00TP3225</t>
  </si>
  <si>
    <t>Седло</t>
  </si>
  <si>
    <t>Н0000002669</t>
  </si>
  <si>
    <t>SVK-PE00S3215</t>
  </si>
  <si>
    <t>Н0000002695</t>
  </si>
  <si>
    <t>SVK-PE00S3220</t>
  </si>
  <si>
    <t>ПЭ Седло (крепление болт) 32х1/2</t>
  </si>
  <si>
    <t>ПЭ Седло (крепление болт) 32х3/4</t>
  </si>
  <si>
    <t>Н0000003289</t>
  </si>
  <si>
    <t>SVK-PE00S6315</t>
  </si>
  <si>
    <t>Н0000003290</t>
  </si>
  <si>
    <t>SVK-PE00S6320</t>
  </si>
  <si>
    <t>Н0000002700</t>
  </si>
  <si>
    <t>SVK-PE00S6325</t>
  </si>
  <si>
    <t>ПЭ Седло (крепление болт) 63х 1/2</t>
  </si>
  <si>
    <t>ПЭ Седло (крепление болт) 63х 3/4</t>
  </si>
  <si>
    <t>ПЭ Седло (крепление болт) 63х1</t>
  </si>
  <si>
    <t>Шаровык краны</t>
  </si>
  <si>
    <t>Н0000014793</t>
  </si>
  <si>
    <t>SVK-PE00K0020</t>
  </si>
  <si>
    <t>Н0000014758</t>
  </si>
  <si>
    <t>SVK-PE00K0025</t>
  </si>
  <si>
    <t>Н0000014759</t>
  </si>
  <si>
    <t>SVK-PE00K0032</t>
  </si>
  <si>
    <t>ПЭ  Шаровый кран соединительный 20х20</t>
  </si>
  <si>
    <t>ПЭ  Шаровый кран соединительный 25х25</t>
  </si>
  <si>
    <t>ПЭ  Шаровый кран соединительный 32х32</t>
  </si>
  <si>
    <t>Н0000015777</t>
  </si>
  <si>
    <t>SVK-PE03K2015un</t>
  </si>
  <si>
    <t>Н0000015778</t>
  </si>
  <si>
    <t>SVK-PE03K2520un</t>
  </si>
  <si>
    <t>ПЭ Шаровый кран муфта - вн. рез.   20 х 1/2</t>
  </si>
  <si>
    <t>ПЭ Шаровый кран муфта - вн. рез.   25 х 3/4</t>
  </si>
  <si>
    <t>Н0000009646</t>
  </si>
  <si>
    <t>SVK-PE03K3225un</t>
  </si>
  <si>
    <t>ПЭ Шаровый кран муфта - вн. рез.   32х1</t>
  </si>
  <si>
    <t>Н0000017866</t>
  </si>
  <si>
    <t>SVK-PE01K2015</t>
  </si>
  <si>
    <t>Н0000017867</t>
  </si>
  <si>
    <t>SVK-PE01K2520</t>
  </si>
  <si>
    <t>Н0000017818</t>
  </si>
  <si>
    <t>SVK-PE01K3232</t>
  </si>
  <si>
    <t>ПЭ Шаровый кран муфта - нар. рез.   20х1/2</t>
  </si>
  <si>
    <t>ПЭ Шаровый кран муфта - нар. рез.   25х3/4</t>
  </si>
  <si>
    <t>ПЭ Шаровый кран муфта - нар. рез.   32х1</t>
  </si>
  <si>
    <t>К000101</t>
  </si>
  <si>
    <t>AMG Картриджи для дозатора с полифосфатом (6 шт.)</t>
  </si>
  <si>
    <t>Пропорциональные дозаторы полифосфата</t>
  </si>
  <si>
    <t>107.011.60</t>
  </si>
  <si>
    <t>Сменный картридж GEL GELPHOS Rapid для Dosaphos 250 (1 уп - 8 колб)</t>
  </si>
  <si>
    <t>Н0000005350</t>
  </si>
  <si>
    <t>Н0000000009</t>
  </si>
  <si>
    <t>Н0000000008</t>
  </si>
  <si>
    <t>105.030.40</t>
  </si>
  <si>
    <t>GEL Дозатор Dosaphos 250 twist 1/2</t>
  </si>
  <si>
    <t>GEL Комплект дозатор Dosaphos 250 Twist со сменными картриджами</t>
  </si>
  <si>
    <t>Н0000016916</t>
  </si>
  <si>
    <t>Дымоходы и аксессуары</t>
  </si>
  <si>
    <t>Комплект алюминиевого дымохода 60/110</t>
  </si>
  <si>
    <t>Коаксиальное удлинение 60/110 L=1000мм</t>
  </si>
  <si>
    <t>Колено коаксиальное алюминиевое 45 гр. 60/100 поворотное</t>
  </si>
  <si>
    <t>Колено коаксиальное алюминиевое 90 гр. 60/100 поворотное</t>
  </si>
  <si>
    <t>Хомут крекления к стене дымохода белый Ду100</t>
  </si>
  <si>
    <t>GSM модуль для котла</t>
  </si>
  <si>
    <t>Фильтр FM DN15 6бар 50мкм компакт (для газгольдера)</t>
  </si>
  <si>
    <t>FMC020000</t>
  </si>
  <si>
    <t>Н0000006948</t>
  </si>
  <si>
    <t>Н0000018026</t>
  </si>
  <si>
    <t>Н0000012329</t>
  </si>
  <si>
    <t>Н0000012211</t>
  </si>
  <si>
    <t>Н0000010208</t>
  </si>
  <si>
    <t>Н0000012207</t>
  </si>
  <si>
    <t>Н0000008944</t>
  </si>
  <si>
    <t>Дозаторы и дымоходы</t>
  </si>
  <si>
    <t>SVK-10208</t>
  </si>
  <si>
    <t>SVK-18026</t>
  </si>
  <si>
    <t>SVK-12329</t>
  </si>
  <si>
    <t>SVK-12211</t>
  </si>
  <si>
    <t>SVK-12207</t>
  </si>
  <si>
    <t>SVK-08944</t>
  </si>
  <si>
    <t>PA51120</t>
  </si>
  <si>
    <t>PP-R Бурт под фланец  20</t>
  </si>
  <si>
    <t>PA51125</t>
  </si>
  <si>
    <t>PP-R Бурт под фланец  25</t>
  </si>
  <si>
    <t>PA51132</t>
  </si>
  <si>
    <t>PP-R Бурт под фланец  32</t>
  </si>
  <si>
    <t>PP-R Бурт под фланец  40</t>
  </si>
  <si>
    <t>PP-R Бурт под фланец  50</t>
  </si>
  <si>
    <t>PA51163</t>
  </si>
  <si>
    <t>PP-R Бурт под фланец  63</t>
  </si>
  <si>
    <t>PA51175</t>
  </si>
  <si>
    <t>PP-R Бурт под фланец  75</t>
  </si>
  <si>
    <t>PA51190</t>
  </si>
  <si>
    <t>PP-R Бурт под фланец  90</t>
  </si>
  <si>
    <t>PA51110</t>
  </si>
  <si>
    <t>PP-R Бурт под фланец 110</t>
  </si>
  <si>
    <t>PA42008</t>
  </si>
  <si>
    <t>PP-R Вентиль 20 45 град</t>
  </si>
  <si>
    <t>PA42009</t>
  </si>
  <si>
    <t>PP-R Вентиль 20 90 град</t>
  </si>
  <si>
    <t>PA42010</t>
  </si>
  <si>
    <t>PP-R Вентиль 25 45 град</t>
  </si>
  <si>
    <t>PA42011</t>
  </si>
  <si>
    <t>PP-R Вентиль 25 90 град</t>
  </si>
  <si>
    <t>PA42012</t>
  </si>
  <si>
    <t>PP-R Вентиль 32 45 град</t>
  </si>
  <si>
    <t>PA42013</t>
  </si>
  <si>
    <t>PP-R Вентиль 32 90 град</t>
  </si>
  <si>
    <t>Бурт под фланец</t>
  </si>
  <si>
    <t>Вентиль</t>
  </si>
  <si>
    <t>PA43008</t>
  </si>
  <si>
    <t>PP-R Вентиль хром. 20</t>
  </si>
  <si>
    <t>PA43010</t>
  </si>
  <si>
    <t>PP-R Вентиль хром. 25</t>
  </si>
  <si>
    <t>PA43012</t>
  </si>
  <si>
    <t>PP-R Вентиль хром. 32</t>
  </si>
  <si>
    <t>PA15008P</t>
  </si>
  <si>
    <t>PP-R Заглушка  20</t>
  </si>
  <si>
    <t>PA15010P</t>
  </si>
  <si>
    <t>PP-R Заглушка  25</t>
  </si>
  <si>
    <t>PA15012P</t>
  </si>
  <si>
    <t>PP-R Заглушка  32</t>
  </si>
  <si>
    <t>PA15014P</t>
  </si>
  <si>
    <t>PP-R Заглушка  40</t>
  </si>
  <si>
    <t>PA15016P</t>
  </si>
  <si>
    <t>PP-R Заглушка  50</t>
  </si>
  <si>
    <t>PA15018P</t>
  </si>
  <si>
    <t>PP-R Заглушка  63</t>
  </si>
  <si>
    <t>PA15020P</t>
  </si>
  <si>
    <t>PP-R Заглушка  75</t>
  </si>
  <si>
    <t>PA15022P</t>
  </si>
  <si>
    <t>PP-R Заглушка  90</t>
  </si>
  <si>
    <t>PA15024</t>
  </si>
  <si>
    <t>PP-R Заглушка 110</t>
  </si>
  <si>
    <t>PA15508P</t>
  </si>
  <si>
    <t>PP-R Заглушка резьбовая  20x1/2</t>
  </si>
  <si>
    <t>PA15510P</t>
  </si>
  <si>
    <t>PP-R Заглушка резьбовая  25x3/4</t>
  </si>
  <si>
    <t>PA54008P</t>
  </si>
  <si>
    <t>PP-R Компенсатор 20</t>
  </si>
  <si>
    <t>PA54010P</t>
  </si>
  <si>
    <t>PP-R Компенсатор 25</t>
  </si>
  <si>
    <t>PA54012P</t>
  </si>
  <si>
    <t>PP-R Компенсатор 32</t>
  </si>
  <si>
    <t>PA54014P</t>
  </si>
  <si>
    <t>PP-R Компенсатор 40</t>
  </si>
  <si>
    <t>PA17008P</t>
  </si>
  <si>
    <t>PP-R Крестовина 20</t>
  </si>
  <si>
    <t>PA17010P</t>
  </si>
  <si>
    <t>PP-R Крестовина 25</t>
  </si>
  <si>
    <t>PA17012P</t>
  </si>
  <si>
    <t>PP-R Крестовина 32</t>
  </si>
  <si>
    <t>PA17014</t>
  </si>
  <si>
    <t>PP-R Крестовина 40</t>
  </si>
  <si>
    <t>PA17521</t>
  </si>
  <si>
    <t>PP-R Крестовина переходная 25х20</t>
  </si>
  <si>
    <t>PA17532</t>
  </si>
  <si>
    <t>PP-R Крестовина переходная 32х25</t>
  </si>
  <si>
    <t>PA17543</t>
  </si>
  <si>
    <t>PP-R Крестовина переходная 40х32</t>
  </si>
  <si>
    <t>PA12008P</t>
  </si>
  <si>
    <t>PP-R Муфта  20</t>
  </si>
  <si>
    <t>PA12010P</t>
  </si>
  <si>
    <t>PP-R Муфта  25</t>
  </si>
  <si>
    <t>PA12012P</t>
  </si>
  <si>
    <t>PP-R Муфта  32</t>
  </si>
  <si>
    <t>PA12014P</t>
  </si>
  <si>
    <t>PP-R Муфта  40</t>
  </si>
  <si>
    <t>PA12016P</t>
  </si>
  <si>
    <t>PP-R Муфта  50</t>
  </si>
  <si>
    <t>PA12018P</t>
  </si>
  <si>
    <t>PP-R Муфта  63</t>
  </si>
  <si>
    <t>PA12020P</t>
  </si>
  <si>
    <t>PP-R Муфта  75</t>
  </si>
  <si>
    <t>PA12022P</t>
  </si>
  <si>
    <t>PP-R Муфта  90</t>
  </si>
  <si>
    <t>PA12024P</t>
  </si>
  <si>
    <t>PP-R Муфта 110</t>
  </si>
  <si>
    <t>PA12026P</t>
  </si>
  <si>
    <t>PP-R Муфта 125</t>
  </si>
  <si>
    <t>PA22008P</t>
  </si>
  <si>
    <t>PP-R Муфта комб. (вн. рез.)  20х1/2</t>
  </si>
  <si>
    <t>PA22010P</t>
  </si>
  <si>
    <t>PP-R Муфта комб. (вн. рез.)  20х3/4</t>
  </si>
  <si>
    <t>PA22012P</t>
  </si>
  <si>
    <t>PP-R Муфта комб. (вн. рез.)  25х1/2</t>
  </si>
  <si>
    <t>PA22014P</t>
  </si>
  <si>
    <t>PP-R Муфта комб. (вн. рез.)  25х3/4</t>
  </si>
  <si>
    <t>PA22016P</t>
  </si>
  <si>
    <t>PP-R Муфта комб. (вн. рез.)  32х3/4</t>
  </si>
  <si>
    <t>PA22018P</t>
  </si>
  <si>
    <t>PP-R Муфта комб. (вн. рез.) 32х1</t>
  </si>
  <si>
    <t>PA22518P</t>
  </si>
  <si>
    <t>PP-R Муфта комб. (вн. рез.) под ключ  32х1</t>
  </si>
  <si>
    <t>PA22520P</t>
  </si>
  <si>
    <t>PP-R Муфта комб. (вн. рез.) под ключ  40х1 1/4</t>
  </si>
  <si>
    <t>PA22522P</t>
  </si>
  <si>
    <t>PP-R Муфта комб. (вн. рез.) под ключ  50х1 1/2</t>
  </si>
  <si>
    <t>PA22524P</t>
  </si>
  <si>
    <t>PP-R Муфта комб. (вн. рез.) под ключ  63х2</t>
  </si>
  <si>
    <t>PA22526</t>
  </si>
  <si>
    <t>PP-R Муфта комб. (вн. рез.) под ключ  75х2 1/2</t>
  </si>
  <si>
    <t>PA22530P</t>
  </si>
  <si>
    <t>PP-R Муфта комб. (вн. рез.) под ключ 110х4</t>
  </si>
  <si>
    <t>PA23008P</t>
  </si>
  <si>
    <t>PP-R Муфта комб. (нар. рез.)   20х1/2</t>
  </si>
  <si>
    <t>PA23010P</t>
  </si>
  <si>
    <t>PP-R Муфта комб. (нар. рез.)   20х3/4</t>
  </si>
  <si>
    <t>PA23012P</t>
  </si>
  <si>
    <t>PP-R Муфта комб. (нар. рез.)   25х1/2</t>
  </si>
  <si>
    <t>PA23014P</t>
  </si>
  <si>
    <t>PP-R Муфта комб. (нар. рез.)   25х3/4</t>
  </si>
  <si>
    <t>PA23016P</t>
  </si>
  <si>
    <t>PP-R Муфта комб. (нар. рез.)   32х3/4</t>
  </si>
  <si>
    <t>PA23018P</t>
  </si>
  <si>
    <t>PP-R Муфта комб. (нар. рез.)  32х1</t>
  </si>
  <si>
    <t>PA23518P</t>
  </si>
  <si>
    <t>PP-R Муфта комб. (нар. рез.) под ключ  32х1</t>
  </si>
  <si>
    <t>PA23520P</t>
  </si>
  <si>
    <t>PP-R Муфта комб. (нар. рез.) под ключ  40х1 1/4</t>
  </si>
  <si>
    <t>PA23522P</t>
  </si>
  <si>
    <t>PP-R Муфта комб. (нар. рез.) под ключ  50х1 1/2</t>
  </si>
  <si>
    <t>PA23524P</t>
  </si>
  <si>
    <t>PP-R Муфта комб. (нар. рез.) под ключ  63х2</t>
  </si>
  <si>
    <t>PA23530P</t>
  </si>
  <si>
    <t>PP-R Муфта комб. (нар. рез.) под ключ 110х4</t>
  </si>
  <si>
    <t>PA20008</t>
  </si>
  <si>
    <t>PP-R Муфта комб. раз. (вн. рез.) 20-1/2</t>
  </si>
  <si>
    <t>PA20010</t>
  </si>
  <si>
    <t>PP-R Муфта комб. раз. (вн. рез.)  20-3/4</t>
  </si>
  <si>
    <t>PA20011</t>
  </si>
  <si>
    <t>PP-R Муфта комб. раз. (вн. рез.)  20-1</t>
  </si>
  <si>
    <t>PA20012</t>
  </si>
  <si>
    <t>PP-R Муфта комб. раз. (вн. рез.) 25-1/2</t>
  </si>
  <si>
    <t>PA20014</t>
  </si>
  <si>
    <t>PP-R Муфта комб. раз. (вн. рез.) 25-3/4</t>
  </si>
  <si>
    <t>PA20015</t>
  </si>
  <si>
    <t>PP-R Муфта комб. раз. (вн. рез.) 25-1</t>
  </si>
  <si>
    <t>PA20016</t>
  </si>
  <si>
    <t>PP-R Муфта комб. раз. (вн. рез.) 32-3/4</t>
  </si>
  <si>
    <t>PA20018</t>
  </si>
  <si>
    <t>PP-R Муфта комб. раз. (вн. рез.) 32-1</t>
  </si>
  <si>
    <t>PA20019</t>
  </si>
  <si>
    <t>PP-R Муфта комб. раз. (вн. рез.) 32-1.1/4</t>
  </si>
  <si>
    <t>PA20020</t>
  </si>
  <si>
    <t>PP-R Муфта комб. раз. (вн. рез.) 40-1.1/4</t>
  </si>
  <si>
    <t>PA20021</t>
  </si>
  <si>
    <t>PP-R Муфта комб. раз. (вн. рез.) 40-1.1/2</t>
  </si>
  <si>
    <t>PA20022</t>
  </si>
  <si>
    <t>PP-R Муфта комб. раз. (вн. рез.) 50-1.1/2</t>
  </si>
  <si>
    <t>PA20023</t>
  </si>
  <si>
    <t>PP-R Муфта комб. раз. (вн. рез.) 50-2</t>
  </si>
  <si>
    <t>PA20024</t>
  </si>
  <si>
    <t>PP-R Муфта комб. раз. (вн. рез.) 63-2</t>
  </si>
  <si>
    <t>PA20026</t>
  </si>
  <si>
    <t>PP-R Муфта комб. раз. (вн. рез.)  75-2.1/2</t>
  </si>
  <si>
    <t>PA21008</t>
  </si>
  <si>
    <t>PP-R Муфта комб. раз. (нар. рез.) 20-1/2</t>
  </si>
  <si>
    <t>PA21010</t>
  </si>
  <si>
    <t>PP-R Муфта комб. раз. (нар. рез.) 20-3/4</t>
  </si>
  <si>
    <t>PA21011</t>
  </si>
  <si>
    <t>PP-R Муфта комб. раз. (нар. рез.) 20-1</t>
  </si>
  <si>
    <t>PA21012</t>
  </si>
  <si>
    <t>PP-R Муфта комб. раз. (нар. рез.) 25-1/2</t>
  </si>
  <si>
    <t>PA21015</t>
  </si>
  <si>
    <t>PP-R Муфта комб. раз. (нар. рез.) 25-1</t>
  </si>
  <si>
    <t>PA21016</t>
  </si>
  <si>
    <t>PP-R Муфта комб. раз. (нар. рез.) 32-3/4</t>
  </si>
  <si>
    <t>PA21018</t>
  </si>
  <si>
    <t>PP-R Муфта комб. раз. (нар. рез.) 32-1</t>
  </si>
  <si>
    <t>PA21019</t>
  </si>
  <si>
    <t>PP-R Муфта комб. раз. (нар. рез.) 32-1.1/4</t>
  </si>
  <si>
    <t>PA21020</t>
  </si>
  <si>
    <t>PP-R Муфта комб. раз. (нар. рез.) 40-1.1/4</t>
  </si>
  <si>
    <t>PA21021</t>
  </si>
  <si>
    <t>PP-R Муфта комб. раз. (нар. рез.) 40-1.1/2</t>
  </si>
  <si>
    <t>PA21022</t>
  </si>
  <si>
    <t>PP-R Муфта комб. раз. (нар. рез.) 50-1.1/2</t>
  </si>
  <si>
    <t>PA21023</t>
  </si>
  <si>
    <t>PP-R Муфта комб. раз. (нар. рез.) 50-2</t>
  </si>
  <si>
    <t>PA21024</t>
  </si>
  <si>
    <t>PP-R Муфта комб. раз. (нар. рез.) 63-2</t>
  </si>
  <si>
    <t>PA21026</t>
  </si>
  <si>
    <t>PP-R Муфта комб. раз. (нар. рез.) 75-2.1/2</t>
  </si>
  <si>
    <t>PA1261008</t>
  </si>
  <si>
    <t>PP-R Муфта переходная вн./вн. 25-20</t>
  </si>
  <si>
    <t>PA1261208</t>
  </si>
  <si>
    <t>PP-R Муфта переходная вн./вн. 32-20</t>
  </si>
  <si>
    <t>PA1261210</t>
  </si>
  <si>
    <t>PP-R Муфта переходная вн./вн. 32-25</t>
  </si>
  <si>
    <t>PA12614008</t>
  </si>
  <si>
    <t>PP-R Муфта переходная вн./вн. 40-20</t>
  </si>
  <si>
    <t>PA12614010</t>
  </si>
  <si>
    <t>PP-R Муфта переходная вн./вн. 40-25</t>
  </si>
  <si>
    <t>PA12614012</t>
  </si>
  <si>
    <t>PP-R Муфта переходная вн./вн. 40-32</t>
  </si>
  <si>
    <t>PA12616008</t>
  </si>
  <si>
    <t>PP-R Муфта переходная вн./вн. 50-20</t>
  </si>
  <si>
    <t>PA12616010</t>
  </si>
  <si>
    <t>PP-R Муфта переходная вн./вн. 50-25</t>
  </si>
  <si>
    <t>PA12616012</t>
  </si>
  <si>
    <t>PP-R Муфта переходная вн./вн. 50-32</t>
  </si>
  <si>
    <t>PA12616014</t>
  </si>
  <si>
    <t>PP-R Муфта переходная вн./вн. 50-40</t>
  </si>
  <si>
    <t>PA12512P</t>
  </si>
  <si>
    <t>PP-R Муфта переходная вн./нар.  25-20</t>
  </si>
  <si>
    <t>PA12514P</t>
  </si>
  <si>
    <t>PP-R Муфта переходная вн./нар.  32-20</t>
  </si>
  <si>
    <t>PA12516P</t>
  </si>
  <si>
    <t>PP-R Муфта переходная вн./нар.  32-25</t>
  </si>
  <si>
    <t>PA12518P</t>
  </si>
  <si>
    <t>PP-R Муфта переходная вн./нар.  40-20</t>
  </si>
  <si>
    <t>PA12520P</t>
  </si>
  <si>
    <t>PP-R Муфта переходная вн./нар.  40-25</t>
  </si>
  <si>
    <t>PA12522P</t>
  </si>
  <si>
    <t>PP-R Муфта переходная вн./нар.  40-32</t>
  </si>
  <si>
    <t>PA12524P</t>
  </si>
  <si>
    <t>PP-R Муфта переходная вн./нар.  50-20</t>
  </si>
  <si>
    <t>PA12526P</t>
  </si>
  <si>
    <t>PP-R Муфта переходная вн./нар.  50-25</t>
  </si>
  <si>
    <t>PA12528P</t>
  </si>
  <si>
    <t>PP-R Муфта переходная вн./нар.  50-32</t>
  </si>
  <si>
    <t>PA12530P</t>
  </si>
  <si>
    <t>PP-R Муфта переходная вн./нар.  50-40</t>
  </si>
  <si>
    <t>PA12532P</t>
  </si>
  <si>
    <t>PP-R Муфта переходная вн./нар.  63-25</t>
  </si>
  <si>
    <t>PA12534P</t>
  </si>
  <si>
    <t>PP-R Муфта переходная вн./нар.  63-32</t>
  </si>
  <si>
    <t>PA12536P</t>
  </si>
  <si>
    <t>PP-R Муфта переходная вн./нар.  63-40</t>
  </si>
  <si>
    <t>PA12538P</t>
  </si>
  <si>
    <t>PP-R Муфта переходная вн./нар.  63-50</t>
  </si>
  <si>
    <t>PA12540P</t>
  </si>
  <si>
    <t>PP-R Муфта переходная вн./нар.  75-50</t>
  </si>
  <si>
    <t>PA12542P</t>
  </si>
  <si>
    <t>PP-R Муфта переходная вн./нар.  75-63</t>
  </si>
  <si>
    <t>PA12544P</t>
  </si>
  <si>
    <t>PP-R Муфта переходная вн./нар.  90-63</t>
  </si>
  <si>
    <t>PA12546P</t>
  </si>
  <si>
    <t>PP-R Муфта переходная вн./нар.  90-75</t>
  </si>
  <si>
    <t>PA12548P</t>
  </si>
  <si>
    <t>PP-R Муфта переходная вн./нар. 110-90</t>
  </si>
  <si>
    <t>PA12550P</t>
  </si>
  <si>
    <t>PP-R Муфта переходная вн./нар. 125-110</t>
  </si>
  <si>
    <t>PA19008</t>
  </si>
  <si>
    <t>PP-R Муфта PAзъемная  20</t>
  </si>
  <si>
    <t>PA19010</t>
  </si>
  <si>
    <t>PP-R Муфта PAзъемная  25</t>
  </si>
  <si>
    <t>PA19012</t>
  </si>
  <si>
    <t>PP-R Муфта PAзъемная  32</t>
  </si>
  <si>
    <t>PA19014</t>
  </si>
  <si>
    <t>PP-R Муфта PAзъемная  40</t>
  </si>
  <si>
    <t>PA19016</t>
  </si>
  <si>
    <t>PP-R Муфта PAзъемная  50</t>
  </si>
  <si>
    <t>PA29008</t>
  </si>
  <si>
    <t>PP-R Муфта с накидной гайкой  20 х1/2</t>
  </si>
  <si>
    <t>PA29010</t>
  </si>
  <si>
    <t>PP-R Муфта с накидной гайкой  20х3/4</t>
  </si>
  <si>
    <t>PA29014</t>
  </si>
  <si>
    <t>PP-R Муфта с накидной гайкой  25 х3/4</t>
  </si>
  <si>
    <t>PA29015</t>
  </si>
  <si>
    <t>PP-R Муфта с накидной гайкой  25х1</t>
  </si>
  <si>
    <t>PA29018</t>
  </si>
  <si>
    <t>PP-R Муфта с накидной гайкой  32 х1</t>
  </si>
  <si>
    <t>PA29019</t>
  </si>
  <si>
    <t>PP-R Муфта с накидной гайкой  32х1 1/4</t>
  </si>
  <si>
    <t>PA16008P</t>
  </si>
  <si>
    <t>PP-R Обвод 20</t>
  </si>
  <si>
    <t>PA16010P</t>
  </si>
  <si>
    <t>PP-R Обвод 25</t>
  </si>
  <si>
    <t>PA16012P</t>
  </si>
  <si>
    <t>PP-R Обвод 32</t>
  </si>
  <si>
    <t>PA16014P</t>
  </si>
  <si>
    <t>PP-R Обвод 40</t>
  </si>
  <si>
    <t>PA16116P</t>
  </si>
  <si>
    <t>PP-R Обвод с муфтой 20</t>
  </si>
  <si>
    <t>PA16118P</t>
  </si>
  <si>
    <t>PP-R Обвод с муфтой 25</t>
  </si>
  <si>
    <t>PA16120P</t>
  </si>
  <si>
    <t>PP-R Обвод с муфтой 32</t>
  </si>
  <si>
    <t>PA47008</t>
  </si>
  <si>
    <t>PP-R Обратный клапан 20</t>
  </si>
  <si>
    <t>PA47010</t>
  </si>
  <si>
    <t>PP-R Обратный клапан 25</t>
  </si>
  <si>
    <t>PA47012</t>
  </si>
  <si>
    <t>PP-R Обратный клапан 32</t>
  </si>
  <si>
    <t>PA18508P</t>
  </si>
  <si>
    <t>PP-R Опора двойная 20</t>
  </si>
  <si>
    <t>PA18510P</t>
  </si>
  <si>
    <t>PP-R Опора двойная 25</t>
  </si>
  <si>
    <t>PA18512</t>
  </si>
  <si>
    <t>PP-R Опора двойная 32</t>
  </si>
  <si>
    <t>PA18006P</t>
  </si>
  <si>
    <t>PP-R Опора 16</t>
  </si>
  <si>
    <t>PA18008P</t>
  </si>
  <si>
    <t>PP-R Опора 20</t>
  </si>
  <si>
    <t>PA18010P</t>
  </si>
  <si>
    <t>PP-R Опора 25</t>
  </si>
  <si>
    <t>PA18012P</t>
  </si>
  <si>
    <t>PP-R Опора 32</t>
  </si>
  <si>
    <t>PA18014P</t>
  </si>
  <si>
    <t>PP-R Опора 40</t>
  </si>
  <si>
    <t>PA18016P</t>
  </si>
  <si>
    <t>PP-R Опора 50</t>
  </si>
  <si>
    <t>PA18018P</t>
  </si>
  <si>
    <t>PP-R Опора 63</t>
  </si>
  <si>
    <t>PA72008</t>
  </si>
  <si>
    <t>PP-R PAзъемное соединение 20-3/4</t>
  </si>
  <si>
    <t>PA72010</t>
  </si>
  <si>
    <t>PP-R PAзъемное соединение 25-1</t>
  </si>
  <si>
    <t>PA72012</t>
  </si>
  <si>
    <t>PP-R PAзъемное соединение 32-1 1/4</t>
  </si>
  <si>
    <t>PA63012P</t>
  </si>
  <si>
    <t>PP-R PAспределительный блок для водоснабжения 25х20</t>
  </si>
  <si>
    <t>PA63010P</t>
  </si>
  <si>
    <t>PP-R PAспределительный блок для отопления 25х20</t>
  </si>
  <si>
    <t>PA14008P</t>
  </si>
  <si>
    <t>PP-R Тройник  20</t>
  </si>
  <si>
    <t>PA14010P</t>
  </si>
  <si>
    <t>PP-R Тройник  25</t>
  </si>
  <si>
    <t>PA14012P</t>
  </si>
  <si>
    <t>PP-R Тройник  32</t>
  </si>
  <si>
    <t>PA14014P</t>
  </si>
  <si>
    <t>PP-R Тройник  40</t>
  </si>
  <si>
    <t>PA14016P</t>
  </si>
  <si>
    <t>PP-R Тройник  50</t>
  </si>
  <si>
    <t>PA14018P</t>
  </si>
  <si>
    <t>PP-R Тройник  63</t>
  </si>
  <si>
    <t>PA14020P</t>
  </si>
  <si>
    <t>PP-R Тройник  75</t>
  </si>
  <si>
    <t>PA14022P</t>
  </si>
  <si>
    <t>PP-R Тройник  90</t>
  </si>
  <si>
    <t>PA14024P</t>
  </si>
  <si>
    <t>PP-R Тройник 110</t>
  </si>
  <si>
    <t>PA14026P</t>
  </si>
  <si>
    <t>PP-R Тройник 125</t>
  </si>
  <si>
    <t>PA24008P</t>
  </si>
  <si>
    <t>PP-R Тройник комб. (вн. рез.)  20х1/2</t>
  </si>
  <si>
    <t>PA24010P</t>
  </si>
  <si>
    <t>PP-R Тройник комб. (вн. рез.)  20х3/4</t>
  </si>
  <si>
    <t>PA24012P</t>
  </si>
  <si>
    <t>PP-R Тройник комб. (вн. рез.)  25х1/2</t>
  </si>
  <si>
    <t>PA24014P</t>
  </si>
  <si>
    <t>PP-R Тройник комб. (вн. рез.)  25х3/4</t>
  </si>
  <si>
    <t>PA24016P</t>
  </si>
  <si>
    <t>PP-R Тройник комб. (вн. рез.)  32х 3/4</t>
  </si>
  <si>
    <t>PA24018P</t>
  </si>
  <si>
    <t>PP-R Тройник комб. (вн. рез.)  32х1</t>
  </si>
  <si>
    <t>PA25008P</t>
  </si>
  <si>
    <t>PP-R Тройник комб. (нар. рез.)  20х1/2</t>
  </si>
  <si>
    <t>PA25010P</t>
  </si>
  <si>
    <t>PP-R Тройник комб. (нар. рез.)  20х3/4</t>
  </si>
  <si>
    <t>PA25012P</t>
  </si>
  <si>
    <t>PP-R Тройник комб. (нар. рез.)  25х1/2</t>
  </si>
  <si>
    <t>PA25014P</t>
  </si>
  <si>
    <t>PP-R Тройник комб. (нар. рез.)  25х3/4</t>
  </si>
  <si>
    <t>PA25016P</t>
  </si>
  <si>
    <t>PP-R Тройник комб. (нар. рез.)  32х 3/4</t>
  </si>
  <si>
    <t>PA25018P</t>
  </si>
  <si>
    <t>PP-R Тройник комб. (нар. рез.)  32х1</t>
  </si>
  <si>
    <t>PA14518P</t>
  </si>
  <si>
    <t>PP-R Тройник переходной  20х25х20</t>
  </si>
  <si>
    <t>PA14520P</t>
  </si>
  <si>
    <t>PP-R Тройник переходной  25х20х20</t>
  </si>
  <si>
    <t>PA14521P</t>
  </si>
  <si>
    <t>PP-R Тройник переходной  25х20х25</t>
  </si>
  <si>
    <t>PA14522P</t>
  </si>
  <si>
    <t>PP-R Тройник переходной  25х25х20</t>
  </si>
  <si>
    <t>PA14530P</t>
  </si>
  <si>
    <t>PP-R Тройник переходной  32х20х20</t>
  </si>
  <si>
    <t>PA14531P</t>
  </si>
  <si>
    <t>PP-R Тройник переходной  32х20х25</t>
  </si>
  <si>
    <t>PA14532P</t>
  </si>
  <si>
    <t>PP-R Тройник переходной  32х20х32</t>
  </si>
  <si>
    <t>PA14533P</t>
  </si>
  <si>
    <t>PP-R Тройник переходной  32х25х20</t>
  </si>
  <si>
    <t>PA14534P</t>
  </si>
  <si>
    <t>PP-R Тройник переходной  32х25х25</t>
  </si>
  <si>
    <t>PA14535P</t>
  </si>
  <si>
    <t>PP-R Тройник переходной  32х25х32</t>
  </si>
  <si>
    <t>PA14540P</t>
  </si>
  <si>
    <t>PP-R Тройник переходной  40х20х40</t>
  </si>
  <si>
    <t>PA14541P</t>
  </si>
  <si>
    <t>PP-R Тройник переходной  40х25х40</t>
  </si>
  <si>
    <t>PA14542P</t>
  </si>
  <si>
    <t>PP-R Тройник переходной  40х32х40</t>
  </si>
  <si>
    <t>PA14550P</t>
  </si>
  <si>
    <t>PP-R Тройник переходной  50х20х50</t>
  </si>
  <si>
    <t>PA14551P</t>
  </si>
  <si>
    <t>PP-R Тройник переходной  50х25х50</t>
  </si>
  <si>
    <t>PA14552P</t>
  </si>
  <si>
    <t>PP-R Тройник переходной  50х32х50</t>
  </si>
  <si>
    <t>PA14559P</t>
  </si>
  <si>
    <t>PP-R Тройник переходной  50х40х50</t>
  </si>
  <si>
    <t>PA14560P</t>
  </si>
  <si>
    <t>PP-R Тройник переходной  63х20х63</t>
  </si>
  <si>
    <t>PA14562P</t>
  </si>
  <si>
    <t>PP-R Тройник переходной  63х25х63</t>
  </si>
  <si>
    <t>PA14563P</t>
  </si>
  <si>
    <t>PP-R Тройник переходной  63х32х63</t>
  </si>
  <si>
    <t>PA14564P</t>
  </si>
  <si>
    <t>PP-R Тройник переходной  63х40х63</t>
  </si>
  <si>
    <t>PA14565P</t>
  </si>
  <si>
    <t>PP-R Тройник переходной  63х50х63</t>
  </si>
  <si>
    <t>PA14570P</t>
  </si>
  <si>
    <t>PP-R Тройник переходной  75х25х75</t>
  </si>
  <si>
    <t>PA14571P</t>
  </si>
  <si>
    <t>PP-R Тройник переходной  75х32х75</t>
  </si>
  <si>
    <t>PA14572P</t>
  </si>
  <si>
    <t>PP-R Тройник переходной  75х40х75</t>
  </si>
  <si>
    <t>PA14573P</t>
  </si>
  <si>
    <t>PP-R Тройник переходной  75х50х75</t>
  </si>
  <si>
    <t>PA14574P</t>
  </si>
  <si>
    <t>PP-R Тройник переходной  75х63х75</t>
  </si>
  <si>
    <t>PA14578P</t>
  </si>
  <si>
    <t>PP-R Тройник переходной  90х40х90</t>
  </si>
  <si>
    <t>PA14580P</t>
  </si>
  <si>
    <t>PP-R Тройник переходной  90х50х90</t>
  </si>
  <si>
    <t>PA14582P</t>
  </si>
  <si>
    <t>PP-R Тройник переходной  90х63х90</t>
  </si>
  <si>
    <t>PA14584P</t>
  </si>
  <si>
    <t>PP-R Тройник переходной  90х75х90</t>
  </si>
  <si>
    <t>PA14586</t>
  </si>
  <si>
    <t>PP-R Тройник переходной 110х50х110</t>
  </si>
  <si>
    <t>PA14596P</t>
  </si>
  <si>
    <t>PP-R Тройник переходной 110х63х110</t>
  </si>
  <si>
    <t>PA14598P</t>
  </si>
  <si>
    <t>PP-R Тройник переходной 110х75х110</t>
  </si>
  <si>
    <t>PA14600P</t>
  </si>
  <si>
    <t>PP-R Тройник переходной 110х90х110</t>
  </si>
  <si>
    <t>PA29108</t>
  </si>
  <si>
    <t>PP-R Тройник с накидной гайкой  20х1/2</t>
  </si>
  <si>
    <t>PA29110</t>
  </si>
  <si>
    <t>PP-R Тройник с накидной гайкой  20х3/4</t>
  </si>
  <si>
    <t>PA29114</t>
  </si>
  <si>
    <t>PP-R Тройник с накидной гайкой  25х 3/4</t>
  </si>
  <si>
    <t>PA29115</t>
  </si>
  <si>
    <t>PP-R Тройник с накидной гайкой  25х1</t>
  </si>
  <si>
    <t>PA29118</t>
  </si>
  <si>
    <t>PP-R Тройник с накидной гайкой  32х1</t>
  </si>
  <si>
    <t>PA29119</t>
  </si>
  <si>
    <t>PP-R Тройник с накидной гайкой  32х1 1/4</t>
  </si>
  <si>
    <t>PA37008P</t>
  </si>
  <si>
    <t>PP-R Труба SDR 6  20 (стекловолокно)</t>
  </si>
  <si>
    <t>PA37010P</t>
  </si>
  <si>
    <t>PP-R Труба SDR 6  25 (стекловолокно)</t>
  </si>
  <si>
    <t>PA37012P</t>
  </si>
  <si>
    <t>PP-R Труба SDR 6  32 (стекловолокно)</t>
  </si>
  <si>
    <t>PA37014P</t>
  </si>
  <si>
    <t>PP-R Труба SDR 6  40 (стекловолокно)</t>
  </si>
  <si>
    <t>PA37016P</t>
  </si>
  <si>
    <t>PP-R Труба SDR 6  50 (стекловолокно)</t>
  </si>
  <si>
    <t>PA37018P</t>
  </si>
  <si>
    <t>PP-R Труба SDR 6  63 (стекловолокно)</t>
  </si>
  <si>
    <t>PA37020P</t>
  </si>
  <si>
    <t>PP-R Труба SDR 6  75 (стекловолокно)</t>
  </si>
  <si>
    <t>PA37022P</t>
  </si>
  <si>
    <t>PP-R Труба SDR 6  90 (стекловолокно)</t>
  </si>
  <si>
    <t>PA37024P</t>
  </si>
  <si>
    <t>PP-R Труба SDR 6 110 (стекловолокно)</t>
  </si>
  <si>
    <t>PA37026P</t>
  </si>
  <si>
    <t>PP-R Труба SDR 6 125 (стекловолокно)</t>
  </si>
  <si>
    <t>PA35008P</t>
  </si>
  <si>
    <t>PP-R Труба SDR 7.4  20 (стекловолокно)</t>
  </si>
  <si>
    <t>PA35010P</t>
  </si>
  <si>
    <t>PP-R Труба SDR 7.4  25 (стекловолокно)</t>
  </si>
  <si>
    <t>PA35012P</t>
  </si>
  <si>
    <t>PP-R Труба SDR 7.4  32 (стекловолокно)</t>
  </si>
  <si>
    <t>PA35014P</t>
  </si>
  <si>
    <t>PP-R Труба SDR 7.4  40 (стекловолокно)</t>
  </si>
  <si>
    <t>PA35016P</t>
  </si>
  <si>
    <t>PP-R Труба SDR 7.4  50 (стекловолокно)</t>
  </si>
  <si>
    <t>PA35018P</t>
  </si>
  <si>
    <t>PP-R Труба SDR 7.4  63 (стекловолокно)</t>
  </si>
  <si>
    <t>PA35020P</t>
  </si>
  <si>
    <t>PP-R Труба SDR 7.4  75 (стекловолокно)</t>
  </si>
  <si>
    <t>PA35022P</t>
  </si>
  <si>
    <t>PP-R Труба SDR 7.4  90 (стекловолокно)</t>
  </si>
  <si>
    <t>PA35024P</t>
  </si>
  <si>
    <t>PP-R Труба SDR 7.4 110 (стекловолокно)</t>
  </si>
  <si>
    <t>PA35026P</t>
  </si>
  <si>
    <t>PP-R Труба SDR 7.4 125(стекловолокно)</t>
  </si>
  <si>
    <t>PA11008</t>
  </si>
  <si>
    <t>PP-R Труба PN10  20</t>
  </si>
  <si>
    <t>PA11010</t>
  </si>
  <si>
    <t>PP-R Труба PN10  25</t>
  </si>
  <si>
    <t>PA11012</t>
  </si>
  <si>
    <t>PP-R Труба PN10  32</t>
  </si>
  <si>
    <t>PA11014</t>
  </si>
  <si>
    <t>PP-R Труба PN10  40</t>
  </si>
  <si>
    <t>PA11016</t>
  </si>
  <si>
    <t>PP-R Труба PN10  50</t>
  </si>
  <si>
    <t>PA11018</t>
  </si>
  <si>
    <t>PP-R Труба PN10  63</t>
  </si>
  <si>
    <t>PA11020</t>
  </si>
  <si>
    <t>PP-R Труба PN10  75</t>
  </si>
  <si>
    <t>PA11022</t>
  </si>
  <si>
    <t>PP-R Труба PN10  90</t>
  </si>
  <si>
    <t>PA11024</t>
  </si>
  <si>
    <t>PP-R Труба PN10 110</t>
  </si>
  <si>
    <t>PA11026</t>
  </si>
  <si>
    <t>PP-R Труба PN10 125</t>
  </si>
  <si>
    <t>PA10008</t>
  </si>
  <si>
    <t>PP-R Труба PN20  20</t>
  </si>
  <si>
    <t>PA10010</t>
  </si>
  <si>
    <t>PP-R Труба PN20  25</t>
  </si>
  <si>
    <t>PA10012</t>
  </si>
  <si>
    <t>PP-R Труба PN20  32</t>
  </si>
  <si>
    <t>PA10014</t>
  </si>
  <si>
    <t>PP-R Труба PN20  40</t>
  </si>
  <si>
    <t>PA10016</t>
  </si>
  <si>
    <t>PP-R Труба PN20  50</t>
  </si>
  <si>
    <t>PA10018</t>
  </si>
  <si>
    <t>PP-R Труба PN20  63</t>
  </si>
  <si>
    <t>PA10020</t>
  </si>
  <si>
    <t>PP-R Труба PN20  75</t>
  </si>
  <si>
    <t>PA10022</t>
  </si>
  <si>
    <t>PP-R Труба PN20  90</t>
  </si>
  <si>
    <t>PA10024</t>
  </si>
  <si>
    <t>PP-R Труба PN20 110</t>
  </si>
  <si>
    <t>PA10026</t>
  </si>
  <si>
    <t>PP-R Труба PN20 125</t>
  </si>
  <si>
    <t>PA30008PR</t>
  </si>
  <si>
    <t>PP-R Труба PN25  20 (армированная алюминием снаружи)</t>
  </si>
  <si>
    <t>PA30010PR</t>
  </si>
  <si>
    <t>PP-R Труба PN25  25 (армированная алюминием снаружи)</t>
  </si>
  <si>
    <t>PA30012PR</t>
  </si>
  <si>
    <t>PP-R Труба PN25  32 (армированная алюминием снаружи)</t>
  </si>
  <si>
    <t>PA30014PR</t>
  </si>
  <si>
    <t>PP-R Труба PN25  40 (армированная алюминием снаружи)</t>
  </si>
  <si>
    <t>PA30016PR</t>
  </si>
  <si>
    <t>PP-R Труба PN25  50 (армированная алюминием снаружи)</t>
  </si>
  <si>
    <t>PA30018PR</t>
  </si>
  <si>
    <t>PP-R Труба PN25  63 (армированная алюминием снаружи)</t>
  </si>
  <si>
    <t>PA30020PR</t>
  </si>
  <si>
    <t>PP-R Труба PN25  75 (армированная алюминием снаружи)</t>
  </si>
  <si>
    <t>PA30022PR</t>
  </si>
  <si>
    <t>PP-R Труба PN25  90 (армированная алюминием снаружи)</t>
  </si>
  <si>
    <t>PA30024PR</t>
  </si>
  <si>
    <t>PP-R Труба PN25 110 (армированная алюминием снаружи)</t>
  </si>
  <si>
    <t>PA39008</t>
  </si>
  <si>
    <t>PP-R Труба центр. армир.   20</t>
  </si>
  <si>
    <t>PA39010</t>
  </si>
  <si>
    <t>PP-R Труба центр. армир.   25</t>
  </si>
  <si>
    <t>PA39012</t>
  </si>
  <si>
    <t>PP-R Труба центр. армир.   32</t>
  </si>
  <si>
    <t>PA39014</t>
  </si>
  <si>
    <t>PP-R Труба центр. армир.   40</t>
  </si>
  <si>
    <t>PA39016</t>
  </si>
  <si>
    <t>PP-R Труба центр. армир.   50</t>
  </si>
  <si>
    <t>PA39018</t>
  </si>
  <si>
    <t>PP-R Труба центр. армир.   63</t>
  </si>
  <si>
    <t>PA39020</t>
  </si>
  <si>
    <t>PP-R Труба центр. армир.   75</t>
  </si>
  <si>
    <t>PA13912</t>
  </si>
  <si>
    <t>PP-R Уголок байпасный для смесителя ВР 20х1/2</t>
  </si>
  <si>
    <t>PA13508P</t>
  </si>
  <si>
    <t>PP-R Угольник 45 град.  20</t>
  </si>
  <si>
    <t>PA13510P</t>
  </si>
  <si>
    <t>PP-R Угольник 45 град.  25</t>
  </si>
  <si>
    <t>PA13512P</t>
  </si>
  <si>
    <t>PP-R Угольник 45 град.  32</t>
  </si>
  <si>
    <t>PA13514P</t>
  </si>
  <si>
    <t>PP-R Угольник 45 град.  40</t>
  </si>
  <si>
    <t>PA13516P</t>
  </si>
  <si>
    <t>PP-R Угольник 45 град.  50</t>
  </si>
  <si>
    <t>PA13518P</t>
  </si>
  <si>
    <t>PP-R Угольник 45 град.  63</t>
  </si>
  <si>
    <t>PA13520P</t>
  </si>
  <si>
    <t>PP-R Угольник 45 град.  75</t>
  </si>
  <si>
    <t>PA13522P</t>
  </si>
  <si>
    <t>PP-R Угольник 45 град.  90</t>
  </si>
  <si>
    <t>PA13524</t>
  </si>
  <si>
    <t>PP-R Угольник 45 град. 110</t>
  </si>
  <si>
    <t>PA13808</t>
  </si>
  <si>
    <t>PP-R Угольник 45 град. вн/нар 20</t>
  </si>
  <si>
    <t>PA13810</t>
  </si>
  <si>
    <t>PP-R Угольник 45 град. вн/нар 25</t>
  </si>
  <si>
    <t>PA13008P</t>
  </si>
  <si>
    <t>PP-R Угольник 90 град.  20</t>
  </si>
  <si>
    <t>PA13010P</t>
  </si>
  <si>
    <t>PP-R Угольник 90 град.  25</t>
  </si>
  <si>
    <t>PA13012P</t>
  </si>
  <si>
    <t>PP-R Угольник 90 град.  32</t>
  </si>
  <si>
    <t>PA13014P</t>
  </si>
  <si>
    <t>PP-R Угольник 90 град.  40</t>
  </si>
  <si>
    <t>PA13016P</t>
  </si>
  <si>
    <t>PP-R Угольник 90 град.  50</t>
  </si>
  <si>
    <t>PA13018P</t>
  </si>
  <si>
    <t>PP-R Угольник 90 град.  63</t>
  </si>
  <si>
    <t>PA13020P</t>
  </si>
  <si>
    <t>PP-R Угольник 90 град.  75</t>
  </si>
  <si>
    <t>PA13022P</t>
  </si>
  <si>
    <t>PP-R Угольник 90 град.  90</t>
  </si>
  <si>
    <t>PA13024P</t>
  </si>
  <si>
    <t>PP-R Угольник 90 град. 110</t>
  </si>
  <si>
    <t>PA13026P</t>
  </si>
  <si>
    <t>PP-R Угольник 90 град. 125</t>
  </si>
  <si>
    <t>PA26008P</t>
  </si>
  <si>
    <t>PP-R Угольник комб. (вн. рез.)  20х1/2</t>
  </si>
  <si>
    <t>PA26010P</t>
  </si>
  <si>
    <t>PP-R Угольник комб. (вн. рез.)  20х3/4</t>
  </si>
  <si>
    <t>PA26012P</t>
  </si>
  <si>
    <t>PP-R Угольник комб. (вн. рез.)  25х1/2</t>
  </si>
  <si>
    <t>PA26014P</t>
  </si>
  <si>
    <t>PP-R Угольник комб. (вн. рез.)  25х3/4</t>
  </si>
  <si>
    <t>PA26015</t>
  </si>
  <si>
    <t>PP-R Угольник комб. (вн. рез.)  32 х1/2</t>
  </si>
  <si>
    <t>PA26016P</t>
  </si>
  <si>
    <t>PP-R Угольник комб. (вн. рез.)  32х 3/4</t>
  </si>
  <si>
    <t>PA26018P</t>
  </si>
  <si>
    <t>PP-R Угольник комб. (вн. рез.)  32х1</t>
  </si>
  <si>
    <t>PA27008P</t>
  </si>
  <si>
    <t>PP-R Угольник комб. (нар. рез.)  20х1/2</t>
  </si>
  <si>
    <t>PA27010P</t>
  </si>
  <si>
    <t>PP-R Угольник комб. (нар. рез.)  20х3/4</t>
  </si>
  <si>
    <t>PA27012P</t>
  </si>
  <si>
    <t>PP-R Угольник комб. (нар. рез.)  25х1/2</t>
  </si>
  <si>
    <t>PA27014P</t>
  </si>
  <si>
    <t>PP-R Угольник комб. (нар. рез.)  25х3/4</t>
  </si>
  <si>
    <t>PA27015</t>
  </si>
  <si>
    <t>PP-R Угольник комб. (нар. рез.)  32 х1/2</t>
  </si>
  <si>
    <t>PA27016P</t>
  </si>
  <si>
    <t>PP-R Угольник комб. (нар. рез.)  32х 3/4</t>
  </si>
  <si>
    <t>PA27018P</t>
  </si>
  <si>
    <t>PP-R Угольник комб. (нар. рез.)  32х1</t>
  </si>
  <si>
    <t>PA28008P</t>
  </si>
  <si>
    <t>PP-R Угольник комб. с креп. (вн. рез.)  20х1/2</t>
  </si>
  <si>
    <t>PA28012P</t>
  </si>
  <si>
    <t>PP-R Угольник комб. с креп. (вн. рез.)  25х1/2</t>
  </si>
  <si>
    <t>PA280008P</t>
  </si>
  <si>
    <t>PP-R Угольник комб.с креп.(вн. рез.) двойн. 20х1/2 (комплект для см-ля)</t>
  </si>
  <si>
    <t>PA280012P</t>
  </si>
  <si>
    <t>PP-R Угольник комб.с креп.(вн. рез.) двойн. 25х1/2 (комплект для см-ля)</t>
  </si>
  <si>
    <t>PA28108P</t>
  </si>
  <si>
    <t>PP-R Угольник комб. с креп. (нар. рез.) 20х1/2</t>
  </si>
  <si>
    <t>PA28112P</t>
  </si>
  <si>
    <t>PP-R Угольник комб. с креп. (нар. рез.) 25х1/2</t>
  </si>
  <si>
    <t>PA280108P</t>
  </si>
  <si>
    <t>PP-R Угольник комб. с креп. (нар. рез.) двойной 20х1/2</t>
  </si>
  <si>
    <t>PA1371008</t>
  </si>
  <si>
    <t>PP-R Угольник перех. 90 град. (вн./вн.) 25х20</t>
  </si>
  <si>
    <t>PA1371210</t>
  </si>
  <si>
    <t>PP-R Угольник перех. 90 град. (вн./вн.) 32х25</t>
  </si>
  <si>
    <t>PA13608P</t>
  </si>
  <si>
    <t>PP-R Угольник перех. 90 гр. (вн./нар.)  20</t>
  </si>
  <si>
    <t>PA13610P</t>
  </si>
  <si>
    <t>PP-R Угольник перех. 90 гр. (вн./нар.)  25</t>
  </si>
  <si>
    <t>PA13612P</t>
  </si>
  <si>
    <t>PP-R Угольник перех. 90 гр. (вн./нар.)  32</t>
  </si>
  <si>
    <t>PA29208</t>
  </si>
  <si>
    <t>PP-R Угольник с накидной гайкой  20х1/2</t>
  </si>
  <si>
    <t>PA29210</t>
  </si>
  <si>
    <t>PP-R Угольник с накидной гайкой  20х3/4</t>
  </si>
  <si>
    <t>PA29214</t>
  </si>
  <si>
    <t>PP-R Угольник с накидной гайкой  25х 3/4</t>
  </si>
  <si>
    <t>PA29215</t>
  </si>
  <si>
    <t>PP-R Угольник с накидной гайкой  25х1</t>
  </si>
  <si>
    <t>PA29218</t>
  </si>
  <si>
    <t>PP-R Угольник с накидной гайкой  32х1</t>
  </si>
  <si>
    <t>PA60008</t>
  </si>
  <si>
    <t>PP-R Комплект настенный универсальный 20х1/2</t>
  </si>
  <si>
    <t>PA440008</t>
  </si>
  <si>
    <t>PP-R Фильтр сетчатый вн./вн. 20</t>
  </si>
  <si>
    <t>PA440010</t>
  </si>
  <si>
    <t>PP-R Фильтр сетчатый вн./вн. 25</t>
  </si>
  <si>
    <t>PA440012</t>
  </si>
  <si>
    <t>PP-R Фильтр сетчатый вн./вн. 32</t>
  </si>
  <si>
    <t>PA440014</t>
  </si>
  <si>
    <t>PP-R Фильтр сетчатый вн./вн. 40</t>
  </si>
  <si>
    <t>PA450008</t>
  </si>
  <si>
    <t>PP-R Фильтр сетчатый вн./нар. 20</t>
  </si>
  <si>
    <t>PA450010</t>
  </si>
  <si>
    <t>PP-R Фильтр сетчатый вн./нар. 25</t>
  </si>
  <si>
    <t>PA450012</t>
  </si>
  <si>
    <t>PP-R Фильтр сетчатый вн./нар. 32</t>
  </si>
  <si>
    <t>PA450014</t>
  </si>
  <si>
    <t>PP-R Фильтр сетчатый вн./нар. 40</t>
  </si>
  <si>
    <t>PA51225</t>
  </si>
  <si>
    <t>PP-R Фланец пластиковый  25</t>
  </si>
  <si>
    <t>PA51240</t>
  </si>
  <si>
    <t>PP-R Фланец пластиковый  32</t>
  </si>
  <si>
    <t>PA51232</t>
  </si>
  <si>
    <t>PP-R Фланец пластиковый  40</t>
  </si>
  <si>
    <t>PA51250</t>
  </si>
  <si>
    <t>PP-R Фланец пластиковый  50</t>
  </si>
  <si>
    <t>PA51263</t>
  </si>
  <si>
    <t>PP-R Фланец пластиковый  63</t>
  </si>
  <si>
    <t>PA51275</t>
  </si>
  <si>
    <t>PP-R Фланец пластиковый  75</t>
  </si>
  <si>
    <t>PA51290</t>
  </si>
  <si>
    <t>PP-R Фланец пластиковый  90</t>
  </si>
  <si>
    <t>PA52110</t>
  </si>
  <si>
    <t>PP-R Фланец пластиковый 110</t>
  </si>
  <si>
    <t>PA55014</t>
  </si>
  <si>
    <t>PP-R Комплект бурт и фланец PN 20 40</t>
  </si>
  <si>
    <t>PA55016</t>
  </si>
  <si>
    <t>PP-R Комплект бурт и фланец PN 20 50</t>
  </si>
  <si>
    <t>PA55018</t>
  </si>
  <si>
    <t>PP-R Комплект бурт и фланец PN 20 63</t>
  </si>
  <si>
    <t>PA55020</t>
  </si>
  <si>
    <t>PP-R Комплект бурт и фланец PN 20 75</t>
  </si>
  <si>
    <t>PA55022</t>
  </si>
  <si>
    <t>PP-R Комплект бурт и фланец PN 20 90</t>
  </si>
  <si>
    <t>PA55024</t>
  </si>
  <si>
    <t>PP-R Комплект бурт и фланец PN 20 110</t>
  </si>
  <si>
    <t>PA40008</t>
  </si>
  <si>
    <t>PP-R Шаровой кран  20</t>
  </si>
  <si>
    <t>PA40010</t>
  </si>
  <si>
    <t>PP-R Шаровой кран  25</t>
  </si>
  <si>
    <t>PA40012</t>
  </si>
  <si>
    <t>PP-R Шаровой кран  32</t>
  </si>
  <si>
    <t>PA40014</t>
  </si>
  <si>
    <t>PP-R Шаровой кран  40</t>
  </si>
  <si>
    <t>PA40016</t>
  </si>
  <si>
    <t>PP-R Шаровой кран  50</t>
  </si>
  <si>
    <t>PA40018</t>
  </si>
  <si>
    <t>PP-R Шаровой кран  63</t>
  </si>
  <si>
    <t>PA44008</t>
  </si>
  <si>
    <t>PP-R Шаровой кран стандартый проход 20</t>
  </si>
  <si>
    <t>PA44010</t>
  </si>
  <si>
    <t>PP-R Шаровой кран стандартый проход 25</t>
  </si>
  <si>
    <t>PA44012</t>
  </si>
  <si>
    <t>PP-R Шаровой кран стандартый проход 32</t>
  </si>
  <si>
    <t>PA41008</t>
  </si>
  <si>
    <t>PP-R Шар. кран для радиат. (прям.) 20х1/2</t>
  </si>
  <si>
    <t>PA41010</t>
  </si>
  <si>
    <t>PP-R Шар. кран для радиат. (прям.) 25х3/4</t>
  </si>
  <si>
    <t>PA42108</t>
  </si>
  <si>
    <t>PP-R Шар. кран для радиат. (угл.) 20х1/2</t>
  </si>
  <si>
    <t>PA42110</t>
  </si>
  <si>
    <t>PP-R Шар. кран для радиат. (угл.) 25х3/4</t>
  </si>
  <si>
    <t>PA70010</t>
  </si>
  <si>
    <t>PP-R Штуцер с накидной гайкой 20х3/4</t>
  </si>
  <si>
    <t>PA70012</t>
  </si>
  <si>
    <t>PP-R Штуцер с накидной гайкой 25 х1/2</t>
  </si>
  <si>
    <t>PA70014</t>
  </si>
  <si>
    <t>PP-R Штуцер с накидной гайкой 25х1</t>
  </si>
  <si>
    <t>PA70016</t>
  </si>
  <si>
    <t>PP-R Штуцер с накидной гайкой 32х1 1/4</t>
  </si>
  <si>
    <t>PA73010</t>
  </si>
  <si>
    <t>PP-R Штуцер с нак. гайкой для присоед.водосчетчика 25х1</t>
  </si>
  <si>
    <t>PA73012</t>
  </si>
  <si>
    <t>PP-R Штуцер с нак. гайкой для присоед.водосчетчика 32х1 1/4</t>
  </si>
  <si>
    <t>Штуцер для присоединения водосчетчика</t>
  </si>
  <si>
    <t>Штуцер с накидной гайкой</t>
  </si>
  <si>
    <t>Шаровой кран для радиаторов</t>
  </si>
  <si>
    <t>Шаровой кран</t>
  </si>
  <si>
    <t>Комплект бурт и фланец</t>
  </si>
  <si>
    <t>Фланец пластиковый</t>
  </si>
  <si>
    <t>Фильтр сетчатый</t>
  </si>
  <si>
    <t>Комплект настенный универсальный</t>
  </si>
  <si>
    <t>Угольник с накидной гайкой</t>
  </si>
  <si>
    <t>Угольник комб. с креплением двойной нар.резьба</t>
  </si>
  <si>
    <t>Угольник комб. с креплением нар.резьба</t>
  </si>
  <si>
    <t>Угольник комб. с креплением двойной вр.резьба</t>
  </si>
  <si>
    <t>Угольник комб. с креплением вн. резьба</t>
  </si>
  <si>
    <t>Угольник комбинированный нар. резьба</t>
  </si>
  <si>
    <t>Угольик комбинированный вн. резьба</t>
  </si>
  <si>
    <t>Угольник 90 градусов</t>
  </si>
  <si>
    <t>Угольник переходной вн/нар 45 градусов</t>
  </si>
  <si>
    <t>Угольник переходной вн/вн 90 градусов</t>
  </si>
  <si>
    <t>Угольник переходной вн/нар 90 градусов</t>
  </si>
  <si>
    <t>Угольник 45 градусов</t>
  </si>
  <si>
    <t>Уголок байпасный для смесителя</t>
  </si>
  <si>
    <t>Труба армированная алюминием в центре</t>
  </si>
  <si>
    <t>Труба армированная алюминием снаружи</t>
  </si>
  <si>
    <t>Труба PN20</t>
  </si>
  <si>
    <t>Труба PN10</t>
  </si>
  <si>
    <t>Труба армированная стекловолокном SDR6 PN25</t>
  </si>
  <si>
    <t>Труба армированная стекловолокном SDR7,4 PN20</t>
  </si>
  <si>
    <t>Тройник  с накидной гайкой</t>
  </si>
  <si>
    <t>Тройник комб. нар. резьба</t>
  </si>
  <si>
    <t>Тройник комб. вр. резьба</t>
  </si>
  <si>
    <t>Тройник</t>
  </si>
  <si>
    <t>Pаспределительный блок</t>
  </si>
  <si>
    <t>Разъемное соединение</t>
  </si>
  <si>
    <t>Опора</t>
  </si>
  <si>
    <t>Опора двойная</t>
  </si>
  <si>
    <t>Обратный клапан</t>
  </si>
  <si>
    <t>Обвод с муфтой</t>
  </si>
  <si>
    <t>Обвод</t>
  </si>
  <si>
    <t>Муфта с накидной гайкой</t>
  </si>
  <si>
    <t>Муфта разъемная</t>
  </si>
  <si>
    <t>Муфта переходная вн/нар</t>
  </si>
  <si>
    <t>Муфта переходная вн/вн</t>
  </si>
  <si>
    <t>Муфта комб. разъемная вн. резьба</t>
  </si>
  <si>
    <t>Муфта комб. разъемная нар. резьба</t>
  </si>
  <si>
    <t>Муфта комб. нар. резьба под ключ</t>
  </si>
  <si>
    <t>Муфта комб. наружная резьба</t>
  </si>
  <si>
    <t>Муфта комб. вн. резьба под ключ</t>
  </si>
  <si>
    <t>Муфта комб. вн. резьба</t>
  </si>
  <si>
    <t>Крестовина переходная</t>
  </si>
  <si>
    <t>Крестовина</t>
  </si>
  <si>
    <t>Компенсатор</t>
  </si>
  <si>
    <t>Заглушка резьбовая</t>
  </si>
  <si>
    <t>Вентиль хромированный</t>
  </si>
  <si>
    <t>Н0000000439</t>
  </si>
  <si>
    <t>Н0000015181</t>
  </si>
  <si>
    <t>Н0000000440</t>
  </si>
  <si>
    <t>Н0000000441</t>
  </si>
  <si>
    <t>Н0000015652</t>
  </si>
  <si>
    <t>Н0000012093</t>
  </si>
  <si>
    <t>Н0000008152</t>
  </si>
  <si>
    <t>Н0000011290</t>
  </si>
  <si>
    <t>Н0000008217</t>
  </si>
  <si>
    <t>Н0000004782</t>
  </si>
  <si>
    <t>Н0000004351</t>
  </si>
  <si>
    <t>Н0000009173</t>
  </si>
  <si>
    <t>Н0000017486</t>
  </si>
  <si>
    <t>Н0000013086</t>
  </si>
  <si>
    <t>Н0000014285</t>
  </si>
  <si>
    <t>Н0000015208</t>
  </si>
  <si>
    <t>Н0000015209</t>
  </si>
  <si>
    <t>Н0000011612</t>
  </si>
  <si>
    <t>Н0000018197</t>
  </si>
  <si>
    <t>Н0000000414</t>
  </si>
  <si>
    <t>Н0000000415</t>
  </si>
  <si>
    <t>Н0000000416</t>
  </si>
  <si>
    <t>Н0000006605</t>
  </si>
  <si>
    <t>Н0000000412</t>
  </si>
  <si>
    <t>Н0000000413</t>
  </si>
  <si>
    <t>Н0000000411</t>
  </si>
  <si>
    <t>Н0000000396</t>
  </si>
  <si>
    <t>Н0000000397</t>
  </si>
  <si>
    <t>Н0000012955</t>
  </si>
  <si>
    <t>Н0000006957</t>
  </si>
  <si>
    <t>Н0000009569</t>
  </si>
  <si>
    <t>Н0000014022</t>
  </si>
  <si>
    <t>Н0000015197</t>
  </si>
  <si>
    <t>Н0000011552</t>
  </si>
  <si>
    <t>Н0000011553</t>
  </si>
  <si>
    <t>Н0000015165</t>
  </si>
  <si>
    <t>Н0000010981</t>
  </si>
  <si>
    <t>Н0000010982</t>
  </si>
  <si>
    <t>Н0000010983</t>
  </si>
  <si>
    <t>Н0000000085</t>
  </si>
  <si>
    <t>Н0000000086</t>
  </si>
  <si>
    <t>Н0000000087</t>
  </si>
  <si>
    <t>Н0000000088</t>
  </si>
  <si>
    <t>Н0000000089</t>
  </si>
  <si>
    <t>Н0000000090</t>
  </si>
  <si>
    <t>Н0000000091</t>
  </si>
  <si>
    <t>Н0000015169</t>
  </si>
  <si>
    <t>Н0000013156</t>
  </si>
  <si>
    <t>Н0000002852</t>
  </si>
  <si>
    <t>Н0000002853</t>
  </si>
  <si>
    <t>Н0000002854</t>
  </si>
  <si>
    <t>Н0000013808</t>
  </si>
  <si>
    <t>Н0000015201</t>
  </si>
  <si>
    <t>Н0000013591</t>
  </si>
  <si>
    <t>Н0000013592</t>
  </si>
  <si>
    <t>Н0000013593</t>
  </si>
  <si>
    <t>Н0000014005</t>
  </si>
  <si>
    <t>Н0000014643</t>
  </si>
  <si>
    <t>Н0000000364</t>
  </si>
  <si>
    <t>Н0000000363</t>
  </si>
  <si>
    <t>Н0000000358</t>
  </si>
  <si>
    <t>Н0000013928</t>
  </si>
  <si>
    <t>Н0000015199</t>
  </si>
  <si>
    <t>Н0000014893</t>
  </si>
  <si>
    <t>Н0000014892</t>
  </si>
  <si>
    <t>Н0000015212</t>
  </si>
  <si>
    <t>Н0000015213</t>
  </si>
  <si>
    <t>Н0000015214</t>
  </si>
  <si>
    <t>Н0000002117</t>
  </si>
  <si>
    <t>Н0000015175</t>
  </si>
  <si>
    <t>Н0000011599</t>
  </si>
  <si>
    <t>Н0000012454</t>
  </si>
  <si>
    <t>Н0000011600</t>
  </si>
  <si>
    <t>Н0000014107</t>
  </si>
  <si>
    <t>Н0000015173</t>
  </si>
  <si>
    <t>Н0000019576</t>
  </si>
  <si>
    <t>Н0000019577</t>
  </si>
  <si>
    <t>Н0000019578</t>
  </si>
  <si>
    <t>Н0000018200</t>
  </si>
  <si>
    <t>Н0000018201</t>
  </si>
  <si>
    <t>Н0000013830</t>
  </si>
  <si>
    <t>Н0000006570</t>
  </si>
  <si>
    <t>Н0000018019</t>
  </si>
  <si>
    <t>Н0000000270</t>
  </si>
  <si>
    <t>Н0000000256</t>
  </si>
  <si>
    <t>Н0000000257</t>
  </si>
  <si>
    <t>Н0000015177</t>
  </si>
  <si>
    <t>Н0000015178</t>
  </si>
  <si>
    <t>Н0000015179</t>
  </si>
  <si>
    <t>Н0000015202</t>
  </si>
  <si>
    <t>Н0000015203</t>
  </si>
  <si>
    <t>Н0000015204</t>
  </si>
  <si>
    <t>Н0000000092</t>
  </si>
  <si>
    <t>Н0000000093</t>
  </si>
  <si>
    <t>Н0000000094</t>
  </si>
  <si>
    <t>Н0000000095</t>
  </si>
  <si>
    <t>Н0000002271</t>
  </si>
  <si>
    <t>Н0000002272</t>
  </si>
  <si>
    <t>Н0000002110</t>
  </si>
  <si>
    <t>Н0000007076</t>
  </si>
  <si>
    <t>Н0000002152</t>
  </si>
  <si>
    <t>Н0000007077</t>
  </si>
  <si>
    <t>Н0000015198</t>
  </si>
  <si>
    <t>Н0000002295</t>
  </si>
  <si>
    <t>Н0000000102</t>
  </si>
  <si>
    <t>Н0000000103</t>
  </si>
  <si>
    <t>Н0000015200</t>
  </si>
  <si>
    <t>Н0000000104</t>
  </si>
  <si>
    <t>Н0000000105</t>
  </si>
  <si>
    <t>Н0000000106</t>
  </si>
  <si>
    <t>Н0000000107</t>
  </si>
  <si>
    <t>Н0000000108</t>
  </si>
  <si>
    <t>Н0000000109</t>
  </si>
  <si>
    <t>Н0000000110</t>
  </si>
  <si>
    <t>Н0000000111</t>
  </si>
  <si>
    <t>Н0000000112</t>
  </si>
  <si>
    <t>Н0000000113</t>
  </si>
  <si>
    <t>Н0000000114</t>
  </si>
  <si>
    <t>Н0000000115</t>
  </si>
  <si>
    <t>Н0000000116</t>
  </si>
  <si>
    <t>Н0000000117</t>
  </si>
  <si>
    <t>Н0000000118</t>
  </si>
  <si>
    <t>Н0000000119</t>
  </si>
  <si>
    <t>Н0000000120</t>
  </si>
  <si>
    <t>Н0000000121</t>
  </si>
  <si>
    <t>Н0000015180</t>
  </si>
  <si>
    <t>Н0000000122</t>
  </si>
  <si>
    <t>Н0000000123</t>
  </si>
  <si>
    <t>Н0000000124</t>
  </si>
  <si>
    <t>Н0000000125</t>
  </si>
  <si>
    <t>Н0000000126</t>
  </si>
  <si>
    <t>Н0000000127</t>
  </si>
  <si>
    <t>Н0000000128</t>
  </si>
  <si>
    <t>Н0000000129</t>
  </si>
  <si>
    <t>Н0000000130</t>
  </si>
  <si>
    <t>Н0000012954</t>
  </si>
  <si>
    <t>Н0000000254</t>
  </si>
  <si>
    <t>Н0000000255</t>
  </si>
  <si>
    <t>Н0000000258</t>
  </si>
  <si>
    <t>Н0000000259</t>
  </si>
  <si>
    <t>Н0000000267</t>
  </si>
  <si>
    <t>Н0000000266</t>
  </si>
  <si>
    <t>Н0000000268</t>
  </si>
  <si>
    <t>Н0000000269</t>
  </si>
  <si>
    <t>Н0000000272</t>
  </si>
  <si>
    <t>Н0000000260</t>
  </si>
  <si>
    <t>Н0000000261</t>
  </si>
  <si>
    <t>Н0000000262</t>
  </si>
  <si>
    <t>Н0000000263</t>
  </si>
  <si>
    <t>Н0000000264</t>
  </si>
  <si>
    <t>Н0000000265</t>
  </si>
  <si>
    <t>Н0000000274</t>
  </si>
  <si>
    <t>Н0000000273</t>
  </si>
  <si>
    <t>Н0000000275</t>
  </si>
  <si>
    <t>Н0000000276</t>
  </si>
  <si>
    <t>Н0000000279</t>
  </si>
  <si>
    <t>Н0000000242</t>
  </si>
  <si>
    <t>Н0000002960</t>
  </si>
  <si>
    <t>Н0000002959</t>
  </si>
  <si>
    <t>Н0000015738</t>
  </si>
  <si>
    <t>Н0000000243</t>
  </si>
  <si>
    <t>Н0000002961</t>
  </si>
  <si>
    <t>Н0000002962</t>
  </si>
  <si>
    <t>Н0000000244</t>
  </si>
  <si>
    <t>Н0000002973</t>
  </si>
  <si>
    <t>Н0000000245</t>
  </si>
  <si>
    <t>Н0000000246</t>
  </si>
  <si>
    <t>Н0000000247</t>
  </si>
  <si>
    <t>Н0000013609</t>
  </si>
  <si>
    <t>Н0000000248</t>
  </si>
  <si>
    <t>Н0000002964</t>
  </si>
  <si>
    <t>Н0000002963</t>
  </si>
  <si>
    <t>Н0000002965</t>
  </si>
  <si>
    <t>Н0000002966</t>
  </si>
  <si>
    <t>Н0000000250</t>
  </si>
  <si>
    <t>Н0000002974</t>
  </si>
  <si>
    <t>Н0000000251</t>
  </si>
  <si>
    <t>Н0000003174</t>
  </si>
  <si>
    <t>Н0000000252</t>
  </si>
  <si>
    <t>Н0000000253</t>
  </si>
  <si>
    <t>Н0000011444</t>
  </si>
  <si>
    <t>Н0000011445</t>
  </si>
  <si>
    <t>Н0000011446</t>
  </si>
  <si>
    <t>Н0000018027</t>
  </si>
  <si>
    <t>Н0000018028</t>
  </si>
  <si>
    <t>Н0000000284</t>
  </si>
  <si>
    <t>Н0000000285</t>
  </si>
  <si>
    <t>Н0000000286</t>
  </si>
  <si>
    <t>Н0000000287</t>
  </si>
  <si>
    <t>Н0000000288</t>
  </si>
  <si>
    <t>Н0000000289</t>
  </si>
  <si>
    <t>Н0000000290</t>
  </si>
  <si>
    <t>Н0000000291</t>
  </si>
  <si>
    <t>Н0000000292</t>
  </si>
  <si>
    <t>Н0000000293</t>
  </si>
  <si>
    <t>Н0000000294</t>
  </si>
  <si>
    <t>Н0000008786</t>
  </si>
  <si>
    <t>Н0000000296</t>
  </si>
  <si>
    <t>Н0000000297</t>
  </si>
  <si>
    <t>Н0000000298</t>
  </si>
  <si>
    <t>Н0000000299</t>
  </si>
  <si>
    <t>Н0000000300</t>
  </si>
  <si>
    <t>Н0000008788</t>
  </si>
  <si>
    <t>Н0000000302</t>
  </si>
  <si>
    <t>Н0000000280</t>
  </si>
  <si>
    <t>Н0000000281</t>
  </si>
  <si>
    <t>Н0000000282</t>
  </si>
  <si>
    <t>Н0000000283</t>
  </si>
  <si>
    <t>Н0000000303</t>
  </si>
  <si>
    <t>Н0000000304</t>
  </si>
  <si>
    <t>Н0000000305</t>
  </si>
  <si>
    <t>Н0000000306</t>
  </si>
  <si>
    <t>Н0000000307</t>
  </si>
  <si>
    <t>Н0000000308</t>
  </si>
  <si>
    <t>Н0000000309</t>
  </si>
  <si>
    <t>Н0000000310</t>
  </si>
  <si>
    <t>Н0000000311</t>
  </si>
  <si>
    <t>Н0000002569</t>
  </si>
  <si>
    <t>Н0000011192</t>
  </si>
  <si>
    <t>Н0000011193</t>
  </si>
  <si>
    <t>Н0000011194</t>
  </si>
  <si>
    <t>Н0000001539</t>
  </si>
  <si>
    <t>Н0000001542</t>
  </si>
  <si>
    <t>Н0000001544</t>
  </si>
  <si>
    <t>Н0000001545</t>
  </si>
  <si>
    <t>Н0000001546</t>
  </si>
  <si>
    <t>Н0000001547</t>
  </si>
  <si>
    <t>Н0000002947</t>
  </si>
  <si>
    <t>Н0000002086</t>
  </si>
  <si>
    <t>Н0000000332</t>
  </si>
  <si>
    <t>Н0000000333</t>
  </si>
  <si>
    <t>Н0000000334</t>
  </si>
  <si>
    <t>Н0000000335</t>
  </si>
  <si>
    <t>Н0000000336</t>
  </si>
  <si>
    <t>Н0000000337</t>
  </si>
  <si>
    <t>Н0000000338</t>
  </si>
  <si>
    <t>Н0000000339</t>
  </si>
  <si>
    <t>Н0000000340</t>
  </si>
  <si>
    <t>Н0000000341</t>
  </si>
  <si>
    <t>Н0000000342</t>
  </si>
  <si>
    <t>Н0000000343</t>
  </si>
  <si>
    <t>Н0000000344</t>
  </si>
  <si>
    <t>Н0000000345</t>
  </si>
  <si>
    <t>Н0000000346</t>
  </si>
  <si>
    <t>Н0000000347</t>
  </si>
  <si>
    <t>Н0000000348</t>
  </si>
  <si>
    <t>Н0000000349</t>
  </si>
  <si>
    <t>Н0000000350</t>
  </si>
  <si>
    <t>Н0000000351</t>
  </si>
  <si>
    <t>Н0000000352</t>
  </si>
  <si>
    <t>Н0000002520</t>
  </si>
  <si>
    <t>Н0000000353</t>
  </si>
  <si>
    <t>Н0000000354</t>
  </si>
  <si>
    <t>Н0000000355</t>
  </si>
  <si>
    <t>Н0000000356</t>
  </si>
  <si>
    <t>Н0000000357</t>
  </si>
  <si>
    <t>Н0000000359</t>
  </si>
  <si>
    <t>Н0000000360</t>
  </si>
  <si>
    <t>Н0000000361</t>
  </si>
  <si>
    <t>Н0000000362</t>
  </si>
  <si>
    <t>Н0000008794</t>
  </si>
  <si>
    <t>Н0000000365</t>
  </si>
  <si>
    <t>Н0000000366</t>
  </si>
  <si>
    <t>Н0000011597</t>
  </si>
  <si>
    <t>Н0000000367</t>
  </si>
  <si>
    <t>Н0000008798</t>
  </si>
  <si>
    <t>Н0000000369</t>
  </si>
  <si>
    <t>Н0000000370</t>
  </si>
  <si>
    <t>Н0000008800</t>
  </si>
  <si>
    <t>Н0000008801</t>
  </si>
  <si>
    <t>Н0000008802</t>
  </si>
  <si>
    <t>Н0000000374</t>
  </si>
  <si>
    <t>Н0000000375</t>
  </si>
  <si>
    <t>Н0000000376</t>
  </si>
  <si>
    <t>Н0000000377</t>
  </si>
  <si>
    <t>Н0000000378</t>
  </si>
  <si>
    <t>Н0000000379</t>
  </si>
  <si>
    <t>Н0000000380</t>
  </si>
  <si>
    <t>Н0000000381</t>
  </si>
  <si>
    <t>Н0000000382</t>
  </si>
  <si>
    <t>Н0000009057</t>
  </si>
  <si>
    <t>Н0000002968</t>
  </si>
  <si>
    <t>Н0000002992</t>
  </si>
  <si>
    <t>Н0000002979</t>
  </si>
  <si>
    <t>Н0000002980</t>
  </si>
  <si>
    <t>Н0000002981</t>
  </si>
  <si>
    <t>Н0000004355</t>
  </si>
  <si>
    <t>Н0000004798</t>
  </si>
  <si>
    <t>Н0000004796</t>
  </si>
  <si>
    <t>Н0000012953</t>
  </si>
  <si>
    <t>Н0000002032</t>
  </si>
  <si>
    <t>Н0000002033</t>
  </si>
  <si>
    <t>Н0000002034</t>
  </si>
  <si>
    <t>Н0000002035</t>
  </si>
  <si>
    <t>Н0000002104</t>
  </si>
  <si>
    <t>Н0000002426</t>
  </si>
  <si>
    <t>Н0000015163</t>
  </si>
  <si>
    <t>Н0000000051</t>
  </si>
  <si>
    <t>Н0000000052</t>
  </si>
  <si>
    <t>Н0000000053</t>
  </si>
  <si>
    <t>Н0000000054</t>
  </si>
  <si>
    <t>Н0000000055</t>
  </si>
  <si>
    <t>Н0000000056</t>
  </si>
  <si>
    <t>Н0000000057</t>
  </si>
  <si>
    <t>Н0000000058</t>
  </si>
  <si>
    <t>Н0000000059</t>
  </si>
  <si>
    <t>Н0000000060</t>
  </si>
  <si>
    <t>Н0000000061</t>
  </si>
  <si>
    <t>Н0000000062</t>
  </si>
  <si>
    <t>Н0000000063</t>
  </si>
  <si>
    <t>Н0000000064</t>
  </si>
  <si>
    <t>Н0000000065</t>
  </si>
  <si>
    <t>Н0000000066</t>
  </si>
  <si>
    <t>Н0000000067</t>
  </si>
  <si>
    <t>Н0000000068</t>
  </si>
  <si>
    <t>Н0000000069</t>
  </si>
  <si>
    <t>Н0000002983</t>
  </si>
  <si>
    <t>Н0000010984</t>
  </si>
  <si>
    <t>Н0000000383</t>
  </si>
  <si>
    <t>Н0000000384</t>
  </si>
  <si>
    <t>Н0000000385</t>
  </si>
  <si>
    <t>Н0000000386</t>
  </si>
  <si>
    <t>Н0000000387</t>
  </si>
  <si>
    <t>Н0000000388</t>
  </si>
  <si>
    <t>Н0000015188</t>
  </si>
  <si>
    <t>Н0000015189</t>
  </si>
  <si>
    <t>Н0000000389</t>
  </si>
  <si>
    <t>Н0000000390</t>
  </si>
  <si>
    <t>Н0000000391</t>
  </si>
  <si>
    <t>Н0000000392</t>
  </si>
  <si>
    <t>Н0000000393</t>
  </si>
  <si>
    <t>Н0000000394</t>
  </si>
  <si>
    <t>Н0000004917</t>
  </si>
  <si>
    <t>Н0000000398</t>
  </si>
  <si>
    <t>Н0000000399</t>
  </si>
  <si>
    <t>Н0000000400</t>
  </si>
  <si>
    <t>Н0000000401</t>
  </si>
  <si>
    <t>Н0000015194</t>
  </si>
  <si>
    <t>Н0000000402</t>
  </si>
  <si>
    <t>Н0000000403</t>
  </si>
  <si>
    <t>Н0000000404</t>
  </si>
  <si>
    <t>Н0000000405</t>
  </si>
  <si>
    <t>Н0000000406</t>
  </si>
  <si>
    <t>Н0000000407</t>
  </si>
  <si>
    <t>Н0000015193</t>
  </si>
  <si>
    <t>Н0000000408</t>
  </si>
  <si>
    <t>Н0000000409</t>
  </si>
  <si>
    <t>Н0000000410</t>
  </si>
  <si>
    <t>Н0000010108</t>
  </si>
  <si>
    <t>Н0000015195</t>
  </si>
  <si>
    <t>Н0000015191</t>
  </si>
  <si>
    <t>Н0000015192</t>
  </si>
  <si>
    <t>Н0000000417</t>
  </si>
  <si>
    <t>Н0000000418</t>
  </si>
  <si>
    <t>Н0000000419</t>
  </si>
  <si>
    <t>Н0000000420</t>
  </si>
  <si>
    <t>Н0000000421</t>
  </si>
  <si>
    <t>Н0000002438</t>
  </si>
  <si>
    <t>Н0000000423</t>
  </si>
  <si>
    <t>Н0000000424</t>
  </si>
  <si>
    <t>Н0000000425</t>
  </si>
  <si>
    <t>Н0000017797</t>
  </si>
  <si>
    <t>Н0000000426</t>
  </si>
  <si>
    <t>Н0000000427</t>
  </si>
  <si>
    <t>Н0000000428</t>
  </si>
  <si>
    <t>Н0000016904</t>
  </si>
  <si>
    <t>Н0000000429</t>
  </si>
  <si>
    <t>Н0000000430</t>
  </si>
  <si>
    <t>Н0000000431</t>
  </si>
  <si>
    <t>Н0000000432</t>
  </si>
  <si>
    <t>Н0000000433</t>
  </si>
  <si>
    <t>Н0000000434</t>
  </si>
  <si>
    <t>Н0000000435</t>
  </si>
  <si>
    <t>Н0000000436</t>
  </si>
  <si>
    <t>Н0000000437</t>
  </si>
  <si>
    <t>Н0000000438</t>
  </si>
  <si>
    <t>Н0000015184</t>
  </si>
  <si>
    <t>Н0000015185</t>
  </si>
  <si>
    <t>PA51140</t>
  </si>
  <si>
    <t>PA51150</t>
  </si>
  <si>
    <t>Н0000020671</t>
  </si>
  <si>
    <t>Н0000020672</t>
  </si>
  <si>
    <t>Н0000020673</t>
  </si>
  <si>
    <t xml:space="preserve">              </t>
  </si>
  <si>
    <t>ProAqua Полипропиленовые трубы и фитинги</t>
  </si>
  <si>
    <t>TEBO Полипропиленовые трубы и фитинги</t>
  </si>
  <si>
    <t>030010102</t>
  </si>
  <si>
    <t>TB Труба 20 PN10</t>
  </si>
  <si>
    <t>030010103</t>
  </si>
  <si>
    <t>TB Труба 25 PN10</t>
  </si>
  <si>
    <t>030010104</t>
  </si>
  <si>
    <t>TB Труба 32 PN10</t>
  </si>
  <si>
    <t>030010105</t>
  </si>
  <si>
    <t>TB Труба 40 PN10</t>
  </si>
  <si>
    <t>030010106</t>
  </si>
  <si>
    <t>TB Труба 50 PN10</t>
  </si>
  <si>
    <t>030010107</t>
  </si>
  <si>
    <t>TB Труба 63 PN10</t>
  </si>
  <si>
    <t>030010108</t>
  </si>
  <si>
    <t>TB Труба 75 PN10</t>
  </si>
  <si>
    <t>030010109</t>
  </si>
  <si>
    <t>TB Труба 90 PN10</t>
  </si>
  <si>
    <t>030010110</t>
  </si>
  <si>
    <t>TB Труба 110 PN10</t>
  </si>
  <si>
    <t>030010111</t>
  </si>
  <si>
    <t>TB Труба 125 PN10</t>
  </si>
  <si>
    <t>030010112</t>
  </si>
  <si>
    <t>TB Труба 160 PN10</t>
  </si>
  <si>
    <t>030010202</t>
  </si>
  <si>
    <t>TB Труба 20 PN20</t>
  </si>
  <si>
    <t>030010203</t>
  </si>
  <si>
    <t>TB Труба 25 PN20</t>
  </si>
  <si>
    <t>030010204</t>
  </si>
  <si>
    <t>TB Труба 32 PN20</t>
  </si>
  <si>
    <t>030010205</t>
  </si>
  <si>
    <t>TB Труба 40 PN20</t>
  </si>
  <si>
    <t>030010206</t>
  </si>
  <si>
    <t>TB Труба 50 PN20</t>
  </si>
  <si>
    <t>030010207</t>
  </si>
  <si>
    <t>TB Труба 63 PN20</t>
  </si>
  <si>
    <t>030010208</t>
  </si>
  <si>
    <t>TB Труба 75 PN20</t>
  </si>
  <si>
    <t>030010209</t>
  </si>
  <si>
    <t>TB Труба 90 PN20</t>
  </si>
  <si>
    <t>030010210</t>
  </si>
  <si>
    <t>TB Труба 110 PN20</t>
  </si>
  <si>
    <t>030010211</t>
  </si>
  <si>
    <t xml:space="preserve">TB Труба 125 PN20 </t>
  </si>
  <si>
    <t>030010212</t>
  </si>
  <si>
    <t>TB Труба 160 PN20</t>
  </si>
  <si>
    <t>030010402</t>
  </si>
  <si>
    <t>TB Труба 20 PN20 (стекловолокно)</t>
  </si>
  <si>
    <t>030010403</t>
  </si>
  <si>
    <t>TB Труба 25 PN20 (стекловолокно)</t>
  </si>
  <si>
    <t>030010404</t>
  </si>
  <si>
    <t>TB Труба 32 PN20 (стекловолокно)</t>
  </si>
  <si>
    <t>030010405</t>
  </si>
  <si>
    <t>TB Труба 40 PN20 (стекловолокно)</t>
  </si>
  <si>
    <t>030010406</t>
  </si>
  <si>
    <t>TB Труба 50 PN20 (стекловолокно)</t>
  </si>
  <si>
    <t>030010407</t>
  </si>
  <si>
    <t>TB Труба 63 PN20 (стекловолокно)</t>
  </si>
  <si>
    <t>030010408</t>
  </si>
  <si>
    <t>TB Труба 75 PN20 (стекловолокно)</t>
  </si>
  <si>
    <t>030010409</t>
  </si>
  <si>
    <t>TB Труба 90 PN20 (стекловолокно)</t>
  </si>
  <si>
    <t>030010410</t>
  </si>
  <si>
    <t>TB Труба 110 PN20 (стекловолокно)</t>
  </si>
  <si>
    <t>030010502</t>
  </si>
  <si>
    <t>TB Труба 20 SDR 7,4 (стекловолокно)</t>
  </si>
  <si>
    <t>030010503</t>
  </si>
  <si>
    <t>TB Труба 25 SDR 7,4 (стекловолокно)</t>
  </si>
  <si>
    <t>030010504</t>
  </si>
  <si>
    <t>TB Труба 32 SDR 7,4 (стекловолокно)</t>
  </si>
  <si>
    <t>030010505</t>
  </si>
  <si>
    <t>TB Труба 40 SDR 7,4 (стекловолокно)</t>
  </si>
  <si>
    <t>030010506</t>
  </si>
  <si>
    <t>TB Труба 50 SDR 7,4 (стекловолокно)</t>
  </si>
  <si>
    <t>030010507</t>
  </si>
  <si>
    <t>TB Труба 63 SDR 7,4 (стекловолокно)</t>
  </si>
  <si>
    <t>030010508</t>
  </si>
  <si>
    <t>TB Труба 75 SDR 7,4 (стекловолокно)</t>
  </si>
  <si>
    <t>030010509</t>
  </si>
  <si>
    <t>TB Труба 90 SDR 7,4 (стекловолокно)</t>
  </si>
  <si>
    <t>030010510</t>
  </si>
  <si>
    <t>TB Труба 110 SDR 7,4 (стекловолокно)</t>
  </si>
  <si>
    <t>015010602</t>
  </si>
  <si>
    <t>MP Труба армированная 20 PN20 (центр.)</t>
  </si>
  <si>
    <t>015010603</t>
  </si>
  <si>
    <t>MP Труба армированная 25 PN20 (центр.)</t>
  </si>
  <si>
    <t>015010604</t>
  </si>
  <si>
    <t>MP Труба армированная 32 PN20 (центр.)</t>
  </si>
  <si>
    <t>015010605</t>
  </si>
  <si>
    <t>MP Труба армированная 40 PN20 (центр.)</t>
  </si>
  <si>
    <t>015010606</t>
  </si>
  <si>
    <t>MP Труба армированная 50 PN20 (центр.)</t>
  </si>
  <si>
    <t>015010607</t>
  </si>
  <si>
    <t>MP Труба армированная 63 PN20 (центр.)</t>
  </si>
  <si>
    <t>015010608</t>
  </si>
  <si>
    <t xml:space="preserve">MP Труба армированная 75 PN20 (центр.) </t>
  </si>
  <si>
    <t>015010609</t>
  </si>
  <si>
    <t xml:space="preserve">MP Труба армированная 90 PN20 (центр.) </t>
  </si>
  <si>
    <t>015010610</t>
  </si>
  <si>
    <t xml:space="preserve">MP Труба армированная 110 PN20 (центр.) </t>
  </si>
  <si>
    <t>015010302</t>
  </si>
  <si>
    <t>TB Труба 20 PN25 (армированная)</t>
  </si>
  <si>
    <t>015010303</t>
  </si>
  <si>
    <t>TB Труба 25 PN25 (армированная)</t>
  </si>
  <si>
    <t>015010304</t>
  </si>
  <si>
    <t>TB Труба 32 PN25 (армированная)</t>
  </si>
  <si>
    <t>015010305</t>
  </si>
  <si>
    <t>TB Труба 40 PN25 (армированная)</t>
  </si>
  <si>
    <t>015010306</t>
  </si>
  <si>
    <t>TB Труба 50 PN25 (армированная)</t>
  </si>
  <si>
    <t>015010307</t>
  </si>
  <si>
    <t>TB Труба 63 PN25 (армированная)</t>
  </si>
  <si>
    <t>015010308</t>
  </si>
  <si>
    <t>TB Труба 75 PN25 (армированная)</t>
  </si>
  <si>
    <t>015010309</t>
  </si>
  <si>
    <t>TB Труба 90 PN25 (армированная)</t>
  </si>
  <si>
    <t>015010310</t>
  </si>
  <si>
    <t>TB Труба 110 PN25 (армированная)</t>
  </si>
  <si>
    <t>030020102</t>
  </si>
  <si>
    <t>TB Муфта соединительная 20</t>
  </si>
  <si>
    <t>030020103</t>
  </si>
  <si>
    <t>TB Муфта соединительная 25</t>
  </si>
  <si>
    <t>030020104</t>
  </si>
  <si>
    <t>TB Муфта соединительная 32</t>
  </si>
  <si>
    <t>030020105</t>
  </si>
  <si>
    <t>TB Муфта соединительная 40</t>
  </si>
  <si>
    <t>030020106</t>
  </si>
  <si>
    <t>TB Муфта соединительная 50</t>
  </si>
  <si>
    <t>030020107</t>
  </si>
  <si>
    <t>TB Муфта соединительная 63</t>
  </si>
  <si>
    <t>030020108</t>
  </si>
  <si>
    <t>TB Муфта соединительная 75</t>
  </si>
  <si>
    <t>030020109</t>
  </si>
  <si>
    <t>TB Муфта соединительная 90</t>
  </si>
  <si>
    <t>030020110</t>
  </si>
  <si>
    <t>TB Муфта соединительная 110</t>
  </si>
  <si>
    <t>030020111</t>
  </si>
  <si>
    <t>TB Муфта соединительная 125</t>
  </si>
  <si>
    <t>030020112</t>
  </si>
  <si>
    <t>TB Муфта соединительная 160</t>
  </si>
  <si>
    <t>030020202</t>
  </si>
  <si>
    <t>TB Муфта переходная вн.- вн. 25/20</t>
  </si>
  <si>
    <t>030020203</t>
  </si>
  <si>
    <t>TB Муфта переходная вн.- вн. 32/20</t>
  </si>
  <si>
    <t>030020204</t>
  </si>
  <si>
    <t>TB Муфта переходная вн.- вн. 32/25</t>
  </si>
  <si>
    <t>030020205</t>
  </si>
  <si>
    <t>TB Муфта переходная вн.- вн. 40/20</t>
  </si>
  <si>
    <t>030020206</t>
  </si>
  <si>
    <t>TB Муфта переходная вн.- вн. 40/25</t>
  </si>
  <si>
    <t>030020207</t>
  </si>
  <si>
    <t>TB Муфта переходная вн.- вн. 40/32</t>
  </si>
  <si>
    <t>030020208</t>
  </si>
  <si>
    <t>TB Муфта переходная вн.- вн. 50/20</t>
  </si>
  <si>
    <t>030020209</t>
  </si>
  <si>
    <t>TB Муфта переходная вн.- вн. 50/25</t>
  </si>
  <si>
    <t>030020210</t>
  </si>
  <si>
    <t>TB Муфта переходная вн.- вн. 50/32</t>
  </si>
  <si>
    <t>030020211</t>
  </si>
  <si>
    <t>TB Муфта переходная вн.- вн. 50/40</t>
  </si>
  <si>
    <t>030020212</t>
  </si>
  <si>
    <t>TB Муфта переходная вн.- вн. 63/20</t>
  </si>
  <si>
    <t>030020213</t>
  </si>
  <si>
    <t>TB Муфта переходная вн.- вн. 63/25</t>
  </si>
  <si>
    <t>030020214</t>
  </si>
  <si>
    <t>TB Муфта переходная вн.- вн. 63/32</t>
  </si>
  <si>
    <t>030020215</t>
  </si>
  <si>
    <t>TB Муфта переходная вн.- вн. 63/40</t>
  </si>
  <si>
    <t>030020216</t>
  </si>
  <si>
    <t>TB Муфта переходная вн.- вн. 63/50</t>
  </si>
  <si>
    <t>030020219</t>
  </si>
  <si>
    <t>TB Муфта переходная вн.- вн. 75/32</t>
  </si>
  <si>
    <t>030020220</t>
  </si>
  <si>
    <t>TB Муфта переходная вн.- вн. 75/40</t>
  </si>
  <si>
    <t>030020221</t>
  </si>
  <si>
    <t>TB Муфта переходная вн.- вн. 75/50</t>
  </si>
  <si>
    <t>030020222</t>
  </si>
  <si>
    <t>TB Муфта переходная вн.- вн. 75/63</t>
  </si>
  <si>
    <t>030020223</t>
  </si>
  <si>
    <t>TB Муфта переходная вн.- вн. 90/32</t>
  </si>
  <si>
    <t>030020224</t>
  </si>
  <si>
    <t>TB Муфта переходная вн.- вн. 90/40</t>
  </si>
  <si>
    <t>030020225</t>
  </si>
  <si>
    <t>TB Муфта переходная вн.- вн. 90/50</t>
  </si>
  <si>
    <t>030020226</t>
  </si>
  <si>
    <t>TB Муфта переходная вн.- вн. 90/63</t>
  </si>
  <si>
    <t>030020227</t>
  </si>
  <si>
    <t>TB Муфта переходная вн.- вн. 90/75</t>
  </si>
  <si>
    <t>030020229</t>
  </si>
  <si>
    <t>TB Муфта переходная вн.- вн. 110/50</t>
  </si>
  <si>
    <t>030020230</t>
  </si>
  <si>
    <t>TB Муфта переходная вн.- вн. 110/63</t>
  </si>
  <si>
    <t>030020231</t>
  </si>
  <si>
    <t>TB Муфта переходная вн.- вн. 110/75</t>
  </si>
  <si>
    <t>030020232</t>
  </si>
  <si>
    <t>TB Муфта переходная вн.- вн. 110/90</t>
  </si>
  <si>
    <t>030020233</t>
  </si>
  <si>
    <t>TB Муфта переходная вн.- вн. 125/110</t>
  </si>
  <si>
    <t>030020234</t>
  </si>
  <si>
    <t>TB Муфта переходная вн.- вн. 160/110</t>
  </si>
  <si>
    <t>030020242</t>
  </si>
  <si>
    <t>TB Муфта переходная вн.- нар. 25/20</t>
  </si>
  <si>
    <t>030020243</t>
  </si>
  <si>
    <t>TB Муфта переходная вн.- нар. 32/20</t>
  </si>
  <si>
    <t>030020244</t>
  </si>
  <si>
    <t>TB Муфта переходная вн.- нар. 32/25</t>
  </si>
  <si>
    <t>030020245</t>
  </si>
  <si>
    <t>TB Муфта переходная вн.- нар. 40/20</t>
  </si>
  <si>
    <t>030020246</t>
  </si>
  <si>
    <t>TB Муфта переходная вн.- нар. 40/25</t>
  </si>
  <si>
    <t>030020247</t>
  </si>
  <si>
    <t>TB Муфта переходная вн.- нар. 40/32</t>
  </si>
  <si>
    <t>030020248</t>
  </si>
  <si>
    <t>TB Муфта переходная вн.- нар. 50/20</t>
  </si>
  <si>
    <t>030020249</t>
  </si>
  <si>
    <t>TB Муфта переходная вн.- нар. 50/25</t>
  </si>
  <si>
    <t>030020250</t>
  </si>
  <si>
    <t>TB Муфта переходная вн.- нар. 50/32</t>
  </si>
  <si>
    <t>030020251</t>
  </si>
  <si>
    <t>TB Муфта переходная вн.- нар. 50/40</t>
  </si>
  <si>
    <t>030020253</t>
  </si>
  <si>
    <t>TB Муфта переходная вн.- нар. 63/25</t>
  </si>
  <si>
    <t>030020254</t>
  </si>
  <si>
    <t>TB Муфта переходная вн.- нар. 63/32</t>
  </si>
  <si>
    <t>030020255</t>
  </si>
  <si>
    <t>TB Муфта переходная вн.- нар. 63/40</t>
  </si>
  <si>
    <t>030020256</t>
  </si>
  <si>
    <t>TB Муфта переходная вн.- нар. 63/50</t>
  </si>
  <si>
    <t>015020261</t>
  </si>
  <si>
    <t>TB Муфта переходная вн.- нар. 75/50</t>
  </si>
  <si>
    <t>015020262</t>
  </si>
  <si>
    <t>TB Муфта переходная вн.- нар. 75/63</t>
  </si>
  <si>
    <t>015020266</t>
  </si>
  <si>
    <t>TB Муфта переходная вн.- нар. 90/63</t>
  </si>
  <si>
    <t>015020267</t>
  </si>
  <si>
    <t>TB Муфта переходная вн.- нар. 90/75</t>
  </si>
  <si>
    <t>015020272</t>
  </si>
  <si>
    <t>TB Муфта переходная вн.- нар. 110/90</t>
  </si>
  <si>
    <t>030020301</t>
  </si>
  <si>
    <t>TB Муфта разъемная (PPR) 20</t>
  </si>
  <si>
    <t>030020302</t>
  </si>
  <si>
    <t>TB Муфта разъемная (PPR) 25</t>
  </si>
  <si>
    <t>030020303</t>
  </si>
  <si>
    <t>TB Муфта разъемная (PPR) 32</t>
  </si>
  <si>
    <t>030020304</t>
  </si>
  <si>
    <t>TB Муфта разъемная (PPR) 40</t>
  </si>
  <si>
    <t>030021601</t>
  </si>
  <si>
    <t>TB Муфта разборная ремонтная PPRC 20</t>
  </si>
  <si>
    <t>030021602</t>
  </si>
  <si>
    <t>TB Муфта разборная ремонтная PPRC 25</t>
  </si>
  <si>
    <t>030021603</t>
  </si>
  <si>
    <t>TB Муфта разборная ремонтная PPRC 32</t>
  </si>
  <si>
    <t>030020402</t>
  </si>
  <si>
    <t>TB Муфта комб. вн.р. 20x1/2"</t>
  </si>
  <si>
    <t>030020403</t>
  </si>
  <si>
    <t>TB Муфта комб. вн.р. 20x3/4"</t>
  </si>
  <si>
    <t>030020405</t>
  </si>
  <si>
    <t>TB Муфта комб. вн.р. 25x1/2"</t>
  </si>
  <si>
    <t>030020406</t>
  </si>
  <si>
    <t>TB Муфта комб. вн.р. 25x3/4"</t>
  </si>
  <si>
    <t>030020408</t>
  </si>
  <si>
    <t>TB Муфта комб. вн.р. 32x1/2"</t>
  </si>
  <si>
    <t>030020409</t>
  </si>
  <si>
    <t>TB Муфта комб. вн.р. 32x3/4"</t>
  </si>
  <si>
    <t>030020410</t>
  </si>
  <si>
    <t>TB Муфта комб. вн.р. 32x1"</t>
  </si>
  <si>
    <t>015020508</t>
  </si>
  <si>
    <t>TB Муфта комб. вн.р. 32x1" под ключ***</t>
  </si>
  <si>
    <t>015020517</t>
  </si>
  <si>
    <t>TB Муфта комб. вн.р. 40x1" под ключ***</t>
  </si>
  <si>
    <t>030020510</t>
  </si>
  <si>
    <t>TB Муфта комб. вн.р. 40x1.1/4" под ключ</t>
  </si>
  <si>
    <t>030020511</t>
  </si>
  <si>
    <t>TB Муфта комб. вн.р. 50x1.1/2" под ключ</t>
  </si>
  <si>
    <t>030020512</t>
  </si>
  <si>
    <t>TB Муфта комб. вн.р. 63x2" под ключ</t>
  </si>
  <si>
    <t>030020513</t>
  </si>
  <si>
    <t>TB Муфта комб. вн.р. 75x2.1/2" под ключ</t>
  </si>
  <si>
    <t>015020514</t>
  </si>
  <si>
    <t>TB Муфта комб. вн.р. 90x3" под ключ</t>
  </si>
  <si>
    <t>015020515</t>
  </si>
  <si>
    <t>TB Муфта комб. вн.р. 110x4" под ключ</t>
  </si>
  <si>
    <t>030020602</t>
  </si>
  <si>
    <t>TB Муфта комб. нар.р. 20x1/2"</t>
  </si>
  <si>
    <t>030020603</t>
  </si>
  <si>
    <t>TB Муфта комб. нар.р. 20x3/4"</t>
  </si>
  <si>
    <t>030020605</t>
  </si>
  <si>
    <t>TB Муфта комб. нар.р. 25x1/2"</t>
  </si>
  <si>
    <t>030020606</t>
  </si>
  <si>
    <t>TB Муфта комб. нар.р. 25x3/4"</t>
  </si>
  <si>
    <t>030020608</t>
  </si>
  <si>
    <t>TB Муфта комб. нар.р. 32x1/2"</t>
  </si>
  <si>
    <t>030020609</t>
  </si>
  <si>
    <t>TB Муфта комб. нар.р. 32x3/4"</t>
  </si>
  <si>
    <t>030020610</t>
  </si>
  <si>
    <t>TB Муфта комб. нар.р. 32x1"</t>
  </si>
  <si>
    <t>015020708</t>
  </si>
  <si>
    <t>TB Муфта комб. нар.р. 32x1" под ключ***</t>
  </si>
  <si>
    <t>015020717</t>
  </si>
  <si>
    <t>TB Муфта комб. нар.р. 40x1" под ключ***</t>
  </si>
  <si>
    <t>030020710</t>
  </si>
  <si>
    <t>TB Муфта комб. нар.р. 40x1.1/4" под ключ</t>
  </si>
  <si>
    <t>030020711</t>
  </si>
  <si>
    <t>TB Муфта комб. нар.р. 50x1.1/2" под ключ</t>
  </si>
  <si>
    <t>030020712</t>
  </si>
  <si>
    <t>TB Муфта комб. нар.р. 63x2" под ключ</t>
  </si>
  <si>
    <t>030020713</t>
  </si>
  <si>
    <t>TB Муфта комб. нар.р. 75x2.1/2" под ключ</t>
  </si>
  <si>
    <t>015020714</t>
  </si>
  <si>
    <t>TB Муфта комб. нар.р. 90x3" под ключ</t>
  </si>
  <si>
    <t>015020715</t>
  </si>
  <si>
    <t>TB Муфта комб. нар.р. 110x4" под ключ</t>
  </si>
  <si>
    <t>015020802</t>
  </si>
  <si>
    <t>TB Муфта комб. разъемная вн.р. 20x1/2"</t>
  </si>
  <si>
    <t>015020803</t>
  </si>
  <si>
    <t>TB Муфта комб. разъемная вн.р. 20x3/4"</t>
  </si>
  <si>
    <t>015020804</t>
  </si>
  <si>
    <t>TB Муфта комб. разъемная вн.р. 20x1"</t>
  </si>
  <si>
    <t>015020817</t>
  </si>
  <si>
    <t>TB Муфта комб. разъемная вн.р. 25x1/2"</t>
  </si>
  <si>
    <t>015020805</t>
  </si>
  <si>
    <t>TB Муфта комб. разъемная вн.р. 25x3/4"</t>
  </si>
  <si>
    <t>015020806</t>
  </si>
  <si>
    <t>TB Муфта комб. разъемная вн.р. 25x1"</t>
  </si>
  <si>
    <t>015020807</t>
  </si>
  <si>
    <t>TB Муфта комб. разъемная вн.р. 32x3/4"</t>
  </si>
  <si>
    <t>015020808</t>
  </si>
  <si>
    <t>TB Муфта комб. разъемная вн.р. 32x1"</t>
  </si>
  <si>
    <t>015020809</t>
  </si>
  <si>
    <t>TB Муфта комб. разъемная вн.р. 32x1.1/4"</t>
  </si>
  <si>
    <t>015020810</t>
  </si>
  <si>
    <t>TB Муфта комб. разъемная вн.р. 40x1.1/4"</t>
  </si>
  <si>
    <t>015020811</t>
  </si>
  <si>
    <t>TB Муфта комб. разъемная вн.р. 50x1.1/2"</t>
  </si>
  <si>
    <t>015020812</t>
  </si>
  <si>
    <t>TB Муфта комб. разъемная вн.р. 63x2"</t>
  </si>
  <si>
    <t>015020813</t>
  </si>
  <si>
    <t>TB Муфта комб. разъемная вн.р. 75x2.1/2"***</t>
  </si>
  <si>
    <t>015020902</t>
  </si>
  <si>
    <t>TB Муфта комб. разъемная нар.р. 20x1/2"</t>
  </si>
  <si>
    <t>015020903</t>
  </si>
  <si>
    <t>TB Муфта комб. разъемная нар.р. 20x3/4"</t>
  </si>
  <si>
    <t>015020904</t>
  </si>
  <si>
    <t>TB Муфта комб. разъемная нар.р. 20x1"</t>
  </si>
  <si>
    <t>015020917</t>
  </si>
  <si>
    <t>TB Муфта комб. разъемная нар.р. 25x1/2"</t>
  </si>
  <si>
    <t>015020905</t>
  </si>
  <si>
    <t>TB Муфта комб. разъемная нар.р. 25x3/4"</t>
  </si>
  <si>
    <t>015020906</t>
  </si>
  <si>
    <t>TB Муфта комб. разъемная нар.р. 25x1"</t>
  </si>
  <si>
    <t>015020907</t>
  </si>
  <si>
    <t>TB Муфта комб. разъемная нар.р. 32x3/4"</t>
  </si>
  <si>
    <t>015020908</t>
  </si>
  <si>
    <t>TB Муфта комб. разъемная нар.р. 32x1"</t>
  </si>
  <si>
    <t>015020909</t>
  </si>
  <si>
    <t>TB Муфта комб. разъемная нар.р. 32x1.1/4"</t>
  </si>
  <si>
    <t>015020910</t>
  </si>
  <si>
    <t>TB Муфта комб. разъемная нар.р. 40x1.1/4"</t>
  </si>
  <si>
    <t>015020911</t>
  </si>
  <si>
    <t>TB Муфта комб. разъемная нар.р. 50x1.1/2"</t>
  </si>
  <si>
    <t>015020912</t>
  </si>
  <si>
    <t>TB Муфта комб. разъемная нар.р. 63x2"</t>
  </si>
  <si>
    <t>015020913</t>
  </si>
  <si>
    <t>TB Муфта комб. разъемная нар.р. 75x2.1/2"***</t>
  </si>
  <si>
    <t>030021802</t>
  </si>
  <si>
    <t>TB Муфта комб. разъемная вн.р. 20x 1/2" евроконус (муфта)</t>
  </si>
  <si>
    <t>030021805</t>
  </si>
  <si>
    <t xml:space="preserve">TB Муфта комб. разъемная вн.р. 25x 3/4" евроконус (муфта) </t>
  </si>
  <si>
    <t>030021808</t>
  </si>
  <si>
    <t>TB Муфта комб. разъемная вн.р. 32x1" евроконус (муфта)</t>
  </si>
  <si>
    <t>030021810</t>
  </si>
  <si>
    <t>TB Муфта комб. разъемная вн.р. 40x1.1/4" евроконус (муфта)</t>
  </si>
  <si>
    <t>030021811</t>
  </si>
  <si>
    <t xml:space="preserve">TB Муфта комб. разъемная вн.р. 50x1.1/2" евроконус (муфта) </t>
  </si>
  <si>
    <t>030021812</t>
  </si>
  <si>
    <t>TB Муфта комб. разъемная вн.р. 63x2" евроконус (муфта)</t>
  </si>
  <si>
    <t>030021902</t>
  </si>
  <si>
    <t xml:space="preserve">TB Муфта комб. разъемная нар.р. 20x 1/2" евроконус (муфта) </t>
  </si>
  <si>
    <t>030021905</t>
  </si>
  <si>
    <t xml:space="preserve">TB Муфта комб. разъемная нар.р. 25x 3/4" евроконус (муфта) </t>
  </si>
  <si>
    <t>030021908</t>
  </si>
  <si>
    <t xml:space="preserve">TB Муфта комб. разъемная нар.р. 32x1" евроконус (муфта) </t>
  </si>
  <si>
    <t>030021910</t>
  </si>
  <si>
    <t>TB Муфта комб. разъемная нар.р. 40x1.1/4" евроконус (муфта)</t>
  </si>
  <si>
    <t>030021911</t>
  </si>
  <si>
    <t xml:space="preserve">TB Муфта комб. разъемная нар.р. 50x1.1/2" евроконус (муфта) </t>
  </si>
  <si>
    <t>030021912</t>
  </si>
  <si>
    <t xml:space="preserve">TB Муфта комб. разъемная нар.р. 63x2" евроконус (муфта) </t>
  </si>
  <si>
    <t>030021402</t>
  </si>
  <si>
    <t>TB Муфта пластиковая разъемная вн.р. 20x1/2"</t>
  </si>
  <si>
    <t>030021405</t>
  </si>
  <si>
    <t>TB Муфта пластиковая разъемная вн.р. 25x3/4"</t>
  </si>
  <si>
    <t>030021408</t>
  </si>
  <si>
    <t>TB Муфта пластиковая разъемная вн.р. 32x1"</t>
  </si>
  <si>
    <t>030021502</t>
  </si>
  <si>
    <t>TB Муфта пластиковая разъемная нар.р. 20x1/2"</t>
  </si>
  <si>
    <t>030021505</t>
  </si>
  <si>
    <t>TB Муфта пластиковая разъемная нар.р. 25x3/4"</t>
  </si>
  <si>
    <t>030021508</t>
  </si>
  <si>
    <t>TB Муфта пластиковая разъемная нар.р. 32x1"</t>
  </si>
  <si>
    <t>030021001</t>
  </si>
  <si>
    <t>TB Муфта с накидной гайкой 1v 20x1/2"</t>
  </si>
  <si>
    <t>030021002</t>
  </si>
  <si>
    <t>TB Муфта с накидной гайкой 1v 20x3/4"</t>
  </si>
  <si>
    <t>030021006</t>
  </si>
  <si>
    <t>TB Муфта с накидной гайкой 1v 25x3/4"</t>
  </si>
  <si>
    <t>030021007</t>
  </si>
  <si>
    <t>TB Муфта с накидной гайкой 1v 25x1"</t>
  </si>
  <si>
    <t>030021010</t>
  </si>
  <si>
    <t>TB Муфта с накидной гайкой 1v 32x1"</t>
  </si>
  <si>
    <t>030021011</t>
  </si>
  <si>
    <t>TB Муфта с накидной гайкой 1v 32x1.1/4"</t>
  </si>
  <si>
    <t>030021701</t>
  </si>
  <si>
    <t>TB Муфта с накидной гайкой 20x1/2"</t>
  </si>
  <si>
    <t>030021702</t>
  </si>
  <si>
    <t>TB Муфта с накидной гайкой 20x3/4"</t>
  </si>
  <si>
    <t>030021706</t>
  </si>
  <si>
    <t>TB Муфта с накидной гайкой 25x 3/4"</t>
  </si>
  <si>
    <t>015091002</t>
  </si>
  <si>
    <t>TB Штуцер с накидной гайкой  20x1/2"</t>
  </si>
  <si>
    <t>015091003</t>
  </si>
  <si>
    <t>TB Штуцер с накидной гайкой  20x3/4"</t>
  </si>
  <si>
    <t>015091004</t>
  </si>
  <si>
    <t>TB Штуцер с накидной гайкой 25x1/2"</t>
  </si>
  <si>
    <t>015091006</t>
  </si>
  <si>
    <t>TB Штуцер с накидной гайкой 25x1"</t>
  </si>
  <si>
    <t>015091009</t>
  </si>
  <si>
    <t>TB Штуцер с накидной гайкой 32x1.1/4"</t>
  </si>
  <si>
    <t>030091011</t>
  </si>
  <si>
    <t>TB Штуцер евроконус с накидной гайкой 1v 20х3/4"</t>
  </si>
  <si>
    <t>015091102</t>
  </si>
  <si>
    <t>TB Штуцер для присоединения счетчика воды 20</t>
  </si>
  <si>
    <t>030030202</t>
  </si>
  <si>
    <t>TB Угольник 20 45 град.</t>
  </si>
  <si>
    <t>030030203</t>
  </si>
  <si>
    <t>TB Угольник 25 45 град.</t>
  </si>
  <si>
    <t>030030204</t>
  </si>
  <si>
    <t>TB Угольник 32 45 град.</t>
  </si>
  <si>
    <t>030030205</t>
  </si>
  <si>
    <t>TB Угольник 40 45 град.</t>
  </si>
  <si>
    <t>030030206</t>
  </si>
  <si>
    <t>TB Угольник 50 45 град.</t>
  </si>
  <si>
    <t>030030207</t>
  </si>
  <si>
    <t>TB Угольник 63 45 град.</t>
  </si>
  <si>
    <t>030030208</t>
  </si>
  <si>
    <t>TB Угольник 75 45 град.</t>
  </si>
  <si>
    <t>030030209</t>
  </si>
  <si>
    <t>TB Угольник 90 45 град.</t>
  </si>
  <si>
    <t>030030210</t>
  </si>
  <si>
    <t>TB Угольник 110 45 град.</t>
  </si>
  <si>
    <t>030030211</t>
  </si>
  <si>
    <t>TB Угольник 125 45 град.</t>
  </si>
  <si>
    <t>030030212</t>
  </si>
  <si>
    <t>TB Угольник 160 45 град.***</t>
  </si>
  <si>
    <t>030030102</t>
  </si>
  <si>
    <t>TB Угольник 20 90 град.</t>
  </si>
  <si>
    <t>030030103</t>
  </si>
  <si>
    <t>TB Угольник 25 90 град.</t>
  </si>
  <si>
    <t>030030104</t>
  </si>
  <si>
    <t>TB Угольник 32 90 град.</t>
  </si>
  <si>
    <t>030030105</t>
  </si>
  <si>
    <t>TB Угольник 40 90 град.</t>
  </si>
  <si>
    <t>030030106</t>
  </si>
  <si>
    <t>TB Угольник 50 90 град.</t>
  </si>
  <si>
    <t>030030107</t>
  </si>
  <si>
    <t>TB Угольник 63 90 град.</t>
  </si>
  <si>
    <t>030030108</t>
  </si>
  <si>
    <t>TB Угольник 75 90 град.</t>
  </si>
  <si>
    <t>030030109</t>
  </si>
  <si>
    <t>TB Угольник 90 90 град.</t>
  </si>
  <si>
    <t>030030110</t>
  </si>
  <si>
    <t>TB Угольник 110 90 град.</t>
  </si>
  <si>
    <t>030030111</t>
  </si>
  <si>
    <t>TB Угольник 125 90 град.</t>
  </si>
  <si>
    <t>030030112</t>
  </si>
  <si>
    <t>TB Угольник 160 90 град.</t>
  </si>
  <si>
    <t>030031101</t>
  </si>
  <si>
    <t>TB Угольник 25/20 90 град. вн./вн.</t>
  </si>
  <si>
    <t>030031102</t>
  </si>
  <si>
    <t>TB Угольник 32/20 90 град. вн./вн.</t>
  </si>
  <si>
    <t>030031103</t>
  </si>
  <si>
    <t>TB Угольник 32/25 90 град. вн./вн.</t>
  </si>
  <si>
    <t>030030302</t>
  </si>
  <si>
    <t>TB Угольник 20 90 град. вн./нар.</t>
  </si>
  <si>
    <t>030030303</t>
  </si>
  <si>
    <t>TB Угольник 25 90 град. вн./нар.</t>
  </si>
  <si>
    <t>030030305</t>
  </si>
  <si>
    <t>TB Угольник 25/20 90 град. вн./нар.</t>
  </si>
  <si>
    <t>030030306</t>
  </si>
  <si>
    <t>TB Угольник 32/20 90 град. вн./нар.</t>
  </si>
  <si>
    <t>030030307</t>
  </si>
  <si>
    <t>TB Угольник 32/25 90 град. вн./нар.</t>
  </si>
  <si>
    <t>030030403</t>
  </si>
  <si>
    <t>TB Угольник комб. вн.р. 20x1/2"</t>
  </si>
  <si>
    <t>030030404</t>
  </si>
  <si>
    <t>TB Угольник комб. вн.р. 20x3/4"</t>
  </si>
  <si>
    <t>030030406</t>
  </si>
  <si>
    <t>TB Угольник комб. вн.р. 25x1/2"</t>
  </si>
  <si>
    <t>030030407</t>
  </si>
  <si>
    <t>TB Угольник комб. вн.р. 25x3/4"</t>
  </si>
  <si>
    <t>030030409</t>
  </si>
  <si>
    <t>TB Угольник комб. вн.р. 32x1/2"</t>
  </si>
  <si>
    <t>030030410</t>
  </si>
  <si>
    <t>TB Угольник комб. вн.р. 32x3/4"</t>
  </si>
  <si>
    <t>030030411</t>
  </si>
  <si>
    <t>TB Угольник комб. вн.р. 32x1"</t>
  </si>
  <si>
    <t>015030508</t>
  </si>
  <si>
    <t>TB Угольник комб. вн.р. 32x1" под ключ***</t>
  </si>
  <si>
    <t>030030603</t>
  </si>
  <si>
    <t>TB Угольник комб. нар.р. 20x1/2"</t>
  </si>
  <si>
    <t>030030604</t>
  </si>
  <si>
    <t>TB Угольник комб. нар.р. 20x3/4"</t>
  </si>
  <si>
    <t>030030606</t>
  </si>
  <si>
    <t>TB Угольник комб. нар.р. 25x1/2"</t>
  </si>
  <si>
    <t>030030607</t>
  </si>
  <si>
    <t>TB Угольник комб. нар.р. 25x3/4"</t>
  </si>
  <si>
    <t>030030609</t>
  </si>
  <si>
    <t>TB Угольник комб. нар.р. 32x1/2"</t>
  </si>
  <si>
    <t>030030610</t>
  </si>
  <si>
    <t>TB Угольник комб. нар.р. 32x3/4"</t>
  </si>
  <si>
    <t>030030611</t>
  </si>
  <si>
    <t>TB Угольник комб. нар.р. 32x1"</t>
  </si>
  <si>
    <t>015030708</t>
  </si>
  <si>
    <t>TB Угольник комб. нар.р. 32x1" под ключ***</t>
  </si>
  <si>
    <t>030030802</t>
  </si>
  <si>
    <t>TB Угольник комб. вн.р. 20x1/2" с креплением</t>
  </si>
  <si>
    <t>030030804</t>
  </si>
  <si>
    <t>TB Угольник комб. вн.р. 25x1/2" с креплением</t>
  </si>
  <si>
    <t>030030902</t>
  </si>
  <si>
    <t>TB Угольник комб. нар.р. 20x1/2" с креплением</t>
  </si>
  <si>
    <t>030030904</t>
  </si>
  <si>
    <t>TB Угольник комб. нар.р. 25x1/2" с креплением</t>
  </si>
  <si>
    <t>015090801</t>
  </si>
  <si>
    <t>TB Комплект универсальный настенный вн.р. 20x1/2"</t>
  </si>
  <si>
    <t>015090803</t>
  </si>
  <si>
    <t>TB Комплект универсальный настенный вн.р. 25x1/2"</t>
  </si>
  <si>
    <t>030090811</t>
  </si>
  <si>
    <t>TB Настенный комп. для смесителя 1v вр. 20x1/2"</t>
  </si>
  <si>
    <t>030031001</t>
  </si>
  <si>
    <t>TB Угольник с накидной гайкой 1v 20x1/2"</t>
  </si>
  <si>
    <t>030031002</t>
  </si>
  <si>
    <t>TB Угольник с накидной гайкой 1v 20x3/4"</t>
  </si>
  <si>
    <t>030031005</t>
  </si>
  <si>
    <t>TB Угольник с накидной гайкой 1v 25x3/4"</t>
  </si>
  <si>
    <t>030031006</t>
  </si>
  <si>
    <t>TB Угольник с накидной гайкой 1v 25x1"</t>
  </si>
  <si>
    <t>030031008</t>
  </si>
  <si>
    <t>TB Угольник с накидной гайкой 1v 32x1"</t>
  </si>
  <si>
    <t>030031009</t>
  </si>
  <si>
    <t>TB Угольник с накидной гайкой 1v 32x1.1/4"</t>
  </si>
  <si>
    <t>030040102</t>
  </si>
  <si>
    <t>TB Тройник 20</t>
  </si>
  <si>
    <t>030040103</t>
  </si>
  <si>
    <t>TB Тройник 25</t>
  </si>
  <si>
    <t>030040104</t>
  </si>
  <si>
    <t>TB Тройник 32</t>
  </si>
  <si>
    <t>030040105</t>
  </si>
  <si>
    <t>TB Тройник 40</t>
  </si>
  <si>
    <t>030040106</t>
  </si>
  <si>
    <t>TB Тройник 50</t>
  </si>
  <si>
    <t>030040107</t>
  </si>
  <si>
    <t>TB Тройник 63</t>
  </si>
  <si>
    <t>030040108</t>
  </si>
  <si>
    <t>TB Тройник 75</t>
  </si>
  <si>
    <t>030040109</t>
  </si>
  <si>
    <t>TB Тройник 90</t>
  </si>
  <si>
    <t>030040110</t>
  </si>
  <si>
    <t>TB Тройник 110</t>
  </si>
  <si>
    <t>030040111</t>
  </si>
  <si>
    <t>TB Тройник 125</t>
  </si>
  <si>
    <t>030040112</t>
  </si>
  <si>
    <t>TB Тройник 160</t>
  </si>
  <si>
    <t>030040204</t>
  </si>
  <si>
    <t>TB Тройник 20x25x20</t>
  </si>
  <si>
    <t>030040205</t>
  </si>
  <si>
    <t>TB Тройник 25x20x20</t>
  </si>
  <si>
    <t>030040206</t>
  </si>
  <si>
    <t>TB Тройник 25x20x25</t>
  </si>
  <si>
    <t>030040207</t>
  </si>
  <si>
    <t>TB Тройник 25x25x20</t>
  </si>
  <si>
    <t>030040208</t>
  </si>
  <si>
    <t>TB Тройник 32x20x20</t>
  </si>
  <si>
    <t>030040209</t>
  </si>
  <si>
    <t>TB Тройник 32x20x25</t>
  </si>
  <si>
    <t>030040210</t>
  </si>
  <si>
    <t>TB Тройник 32x20x32</t>
  </si>
  <si>
    <t>030040211</t>
  </si>
  <si>
    <t>TB Тройник 32x25x20</t>
  </si>
  <si>
    <t>030040212</t>
  </si>
  <si>
    <t>TB Тройник 32x25x25</t>
  </si>
  <si>
    <t>030040213</t>
  </si>
  <si>
    <t>TB Тройник 32x25x32</t>
  </si>
  <si>
    <t>030040215</t>
  </si>
  <si>
    <t>TB Тройник 32x50x32</t>
  </si>
  <si>
    <t>030040218</t>
  </si>
  <si>
    <t>TB Тройник 40x20x40</t>
  </si>
  <si>
    <t>030040220</t>
  </si>
  <si>
    <t>TB Тройник 40x25x40</t>
  </si>
  <si>
    <t>030040222</t>
  </si>
  <si>
    <t>TB Тройник 40x32x32</t>
  </si>
  <si>
    <t>030040223</t>
  </si>
  <si>
    <t>TB Тройник 40x32x40</t>
  </si>
  <si>
    <t>030040224</t>
  </si>
  <si>
    <t>TB Тройник 40x50x40</t>
  </si>
  <si>
    <t>030040225</t>
  </si>
  <si>
    <t>TB Тройник 50x20x50</t>
  </si>
  <si>
    <t>030040228</t>
  </si>
  <si>
    <t>TB Тройник 50x25x50</t>
  </si>
  <si>
    <t>030040229</t>
  </si>
  <si>
    <t>TB Тройник 50x32x32</t>
  </si>
  <si>
    <t>030040230</t>
  </si>
  <si>
    <t>TB Тройник 50x32x40</t>
  </si>
  <si>
    <t>030040231</t>
  </si>
  <si>
    <t>TB Тройник 50x32x50</t>
  </si>
  <si>
    <t>030040232</t>
  </si>
  <si>
    <t>TB Тройник 50x40x32</t>
  </si>
  <si>
    <t>030040233</t>
  </si>
  <si>
    <t>TB Тройник 50x40x40</t>
  </si>
  <si>
    <t>030040234</t>
  </si>
  <si>
    <t>TB Тройник 50x40x50</t>
  </si>
  <si>
    <t>030040235</t>
  </si>
  <si>
    <t>TB Тройник 50x50x32</t>
  </si>
  <si>
    <t>030040236</t>
  </si>
  <si>
    <t>TB Тройник 50x50x40</t>
  </si>
  <si>
    <t>030040237</t>
  </si>
  <si>
    <t>TB Тройник 63x20x63</t>
  </si>
  <si>
    <t>030040238</t>
  </si>
  <si>
    <t>TB Тройник 63x25x63</t>
  </si>
  <si>
    <t>030040239</t>
  </si>
  <si>
    <t>TB Тройник 63x32x63</t>
  </si>
  <si>
    <t>030040240</t>
  </si>
  <si>
    <t>TB Тройник 63x40x63</t>
  </si>
  <si>
    <t>030040241</t>
  </si>
  <si>
    <t>TB Тройник 63x50x63</t>
  </si>
  <si>
    <t>030040244</t>
  </si>
  <si>
    <t>TB Тройник 75x32x75</t>
  </si>
  <si>
    <t>030040245</t>
  </si>
  <si>
    <t>TB Тройник 75x40x75</t>
  </si>
  <si>
    <t>030040246</t>
  </si>
  <si>
    <t>TB Тройник 75x50x75</t>
  </si>
  <si>
    <t>030040247</t>
  </si>
  <si>
    <t>TB Тройник 75x63x75</t>
  </si>
  <si>
    <t>030040248</t>
  </si>
  <si>
    <t>TB Тройник 90x32x90</t>
  </si>
  <si>
    <t>030040249</t>
  </si>
  <si>
    <t>TB Тройник 90x40x90</t>
  </si>
  <si>
    <t>030040250</t>
  </si>
  <si>
    <t>TB Тройник 90x50x90</t>
  </si>
  <si>
    <t>030040251</t>
  </si>
  <si>
    <t>TB Тройник 90x63x90</t>
  </si>
  <si>
    <t>030040252</t>
  </si>
  <si>
    <t>TB Тройник 90x75x90</t>
  </si>
  <si>
    <t>030040254</t>
  </si>
  <si>
    <t>TB Тройник 110x50x110</t>
  </si>
  <si>
    <t>030040255</t>
  </si>
  <si>
    <t>TB Тройник 110x63x110</t>
  </si>
  <si>
    <t>030040256</t>
  </si>
  <si>
    <t>TB Тройник 110x75x110</t>
  </si>
  <si>
    <t>030040257</t>
  </si>
  <si>
    <t>TB Тройник 110x90x110</t>
  </si>
  <si>
    <t>030040258</t>
  </si>
  <si>
    <t>TB Тройник 160x110x160***</t>
  </si>
  <si>
    <t>030040801</t>
  </si>
  <si>
    <t>TB Тройник двухплоскостной 20</t>
  </si>
  <si>
    <t>030040802</t>
  </si>
  <si>
    <t>TB Тройник двухплоскостной 25</t>
  </si>
  <si>
    <t>030040302</t>
  </si>
  <si>
    <t>TB Тройник комб. вн.р. 20x1/2"</t>
  </si>
  <si>
    <t>030040305</t>
  </si>
  <si>
    <t>TB Тройник комб. вн.р. 25x1/2"</t>
  </si>
  <si>
    <t>030040306</t>
  </si>
  <si>
    <t>TB Тройник комб. вн.р. 25x3/4"</t>
  </si>
  <si>
    <t>030040308</t>
  </si>
  <si>
    <t>TB Тройник комб. вн.р. 32x1/2"</t>
  </si>
  <si>
    <t>030040309</t>
  </si>
  <si>
    <t>TB Тройник комб. вн.р. 32x3/4"</t>
  </si>
  <si>
    <t>030040310</t>
  </si>
  <si>
    <t>TB Тройник комб. вн.р. 32x1"</t>
  </si>
  <si>
    <t>030040502</t>
  </si>
  <si>
    <t>TB Тройник комб. нар.р. 20x1/2"</t>
  </si>
  <si>
    <t>030040505</t>
  </si>
  <si>
    <t>TB Тройник комб. нар.р. 25x1/2"</t>
  </si>
  <si>
    <t>030040506</t>
  </si>
  <si>
    <t>TB Тройник комб. нар.р. 25x3/4"</t>
  </si>
  <si>
    <t>030040508</t>
  </si>
  <si>
    <t>TB Тройник комб. нар.р. 32x1/2"</t>
  </si>
  <si>
    <t>030040509</t>
  </si>
  <si>
    <t>TB Тройник комб. нар.р. 32x3/4"</t>
  </si>
  <si>
    <t>030040510</t>
  </si>
  <si>
    <t>TB Тройник комб. нар.р. 32x1"</t>
  </si>
  <si>
    <t>030040701</t>
  </si>
  <si>
    <t>TB Тройник с накидной гайкой 1v 20x1/2"</t>
  </si>
  <si>
    <t>030040702</t>
  </si>
  <si>
    <t>TB Тройник с накидной гайкой 1v 20x3/4"</t>
  </si>
  <si>
    <t>030040705</t>
  </si>
  <si>
    <t>TB Тройник с накидной гайкой 1v 25x 3/4"</t>
  </si>
  <si>
    <t>030040706</t>
  </si>
  <si>
    <t>TB Тройник с накидной гайкой 1v 25x1"</t>
  </si>
  <si>
    <t>030040708</t>
  </si>
  <si>
    <t>TB Тройник с накидной гайкой 1v 32x1"</t>
  </si>
  <si>
    <t>030040709</t>
  </si>
  <si>
    <t>TB Тройник с накидной гайкой 1v 32x1.1/4"</t>
  </si>
  <si>
    <t>030091801</t>
  </si>
  <si>
    <t>TB Распределительный блок 25x20</t>
  </si>
  <si>
    <t>030060302</t>
  </si>
  <si>
    <t>TB Вентиль 1v 20</t>
  </si>
  <si>
    <t>030060303</t>
  </si>
  <si>
    <t>TB Вентиль 1v 25</t>
  </si>
  <si>
    <t>030060304</t>
  </si>
  <si>
    <t>TB Вентиль 1v 32</t>
  </si>
  <si>
    <t>030060305</t>
  </si>
  <si>
    <t>TB Вентиль 1v 40</t>
  </si>
  <si>
    <t>030060306</t>
  </si>
  <si>
    <t>TB Вентиль 1v 50</t>
  </si>
  <si>
    <t>030060307</t>
  </si>
  <si>
    <t>TB Вентиль 1v 63</t>
  </si>
  <si>
    <t>030060308</t>
  </si>
  <si>
    <t>TB Вентиль 1v 75</t>
  </si>
  <si>
    <t>030060401</t>
  </si>
  <si>
    <t>TB Вентиль  для радиаторов прямой 1v 20х1/2"</t>
  </si>
  <si>
    <t>030060404</t>
  </si>
  <si>
    <t>TB Вентиль  для радиаторов прямой 1v 25х3/4"</t>
  </si>
  <si>
    <t>030060411</t>
  </si>
  <si>
    <t>TB Вентиль  для радиаторов угловой 1v 20х1/2"</t>
  </si>
  <si>
    <t>030060414</t>
  </si>
  <si>
    <t>TB Вентиль  для радиаторов угловой 1v 25х3/4"</t>
  </si>
  <si>
    <t>030060502</t>
  </si>
  <si>
    <t>TB Вентиль ручной балансировочный PPR 25</t>
  </si>
  <si>
    <t>030060503</t>
  </si>
  <si>
    <t>TB Вентиль ручной балансировочный PPR 32</t>
  </si>
  <si>
    <t>030060101</t>
  </si>
  <si>
    <t>TB Кран шаровой 1v 20</t>
  </si>
  <si>
    <t>030060102</t>
  </si>
  <si>
    <t>TB Кран шаровой 1v 25</t>
  </si>
  <si>
    <t>030060103</t>
  </si>
  <si>
    <t>TB Кран шаровой 1v 32</t>
  </si>
  <si>
    <t>030060104</t>
  </si>
  <si>
    <t>TB Кран шаровой 1v 40</t>
  </si>
  <si>
    <t>030060105</t>
  </si>
  <si>
    <t>TB Кран шаровой 1v 50</t>
  </si>
  <si>
    <t>030060106</t>
  </si>
  <si>
    <t>TB Кран шаровой 1v 63</t>
  </si>
  <si>
    <t>015061101</t>
  </si>
  <si>
    <t>TB Кран шаровой ST 20</t>
  </si>
  <si>
    <t>015061102</t>
  </si>
  <si>
    <t>TB Кран шаровой ST 25</t>
  </si>
  <si>
    <t>015061103</t>
  </si>
  <si>
    <t>TB Кран шаровой ST 32</t>
  </si>
  <si>
    <t>030060201</t>
  </si>
  <si>
    <t>TB Шаровой кран для радиаторов прямой 1v 20x1/2"</t>
  </si>
  <si>
    <t>030060204</t>
  </si>
  <si>
    <t>TB Шаровой кран для радиаторов прямой 1v 25x3/4"</t>
  </si>
  <si>
    <t>030060211</t>
  </si>
  <si>
    <t>TB Шаровой кран для радиаторов угловой 1v 20x1/2"</t>
  </si>
  <si>
    <t>030060214</t>
  </si>
  <si>
    <t>TB Шаровой кран для радиаторов угловой 1v 25x3/4"</t>
  </si>
  <si>
    <t>030070101</t>
  </si>
  <si>
    <t>TB Фильтр сетчатый 20 1v вн./вн.</t>
  </si>
  <si>
    <t>030070102</t>
  </si>
  <si>
    <t>TB Фильтр сетчатый 25 1v вн./вн.</t>
  </si>
  <si>
    <t>030070103</t>
  </si>
  <si>
    <t>TB Фильтр сетчатый 32 1v вн./вн.</t>
  </si>
  <si>
    <t>030070111</t>
  </si>
  <si>
    <t>TB Фильтр сетчатый 1v 20 вн./нар.</t>
  </si>
  <si>
    <t>030070112</t>
  </si>
  <si>
    <t>TB Фильтр сетчатый 1v 25 вн./нар.</t>
  </si>
  <si>
    <t>030070113</t>
  </si>
  <si>
    <t>TB Фильтр сетчатый 1v 32 вн./нар.</t>
  </si>
  <si>
    <t>030070114</t>
  </si>
  <si>
    <t>TB Фильтр сетчатый 1v 40 вн./нар.</t>
  </si>
  <si>
    <t>030060601</t>
  </si>
  <si>
    <t>TB Обратный клапан 20 PN25***</t>
  </si>
  <si>
    <t>030060602</t>
  </si>
  <si>
    <t>TB Обратный клапан 25 PN25</t>
  </si>
  <si>
    <t>030060603</t>
  </si>
  <si>
    <t>TB Обратный клапан 32 PN25</t>
  </si>
  <si>
    <t>030061201</t>
  </si>
  <si>
    <t>TB Клапан запорный прямой 20x1/2"</t>
  </si>
  <si>
    <t>030061204</t>
  </si>
  <si>
    <t>TB Клапан запорный прямой 25x3/4"</t>
  </si>
  <si>
    <t>030061211</t>
  </si>
  <si>
    <t>TB Клапан запорный угловой 20x1/2"</t>
  </si>
  <si>
    <t>030061214</t>
  </si>
  <si>
    <t>TB Клапан запорный угловой 25x3/4"</t>
  </si>
  <si>
    <t>030060701</t>
  </si>
  <si>
    <t xml:space="preserve">TB Термоклапан прямой 20x1/2" </t>
  </si>
  <si>
    <t>030060704</t>
  </si>
  <si>
    <t xml:space="preserve">TB Термоклапан прямой 25x3/4" </t>
  </si>
  <si>
    <t>030060711</t>
  </si>
  <si>
    <t xml:space="preserve">TB Термоклапан угловой 20x1/2" </t>
  </si>
  <si>
    <t>030060714</t>
  </si>
  <si>
    <t xml:space="preserve">TB Термоклапан угловой 25x3/4" </t>
  </si>
  <si>
    <t>030061121</t>
  </si>
  <si>
    <t xml:space="preserve">TB Комплект №5 1/2" (Термоклапан прямой с колпачком 20x1/2", клапан запорный прямой 20x1/2") </t>
  </si>
  <si>
    <t>030061122</t>
  </si>
  <si>
    <t xml:space="preserve">TB Комплект №6 3/4" (Термоклапан прямой с колпачком 25x3/4", клапан запорный прямой 25x3/4") </t>
  </si>
  <si>
    <t>030061131</t>
  </si>
  <si>
    <t xml:space="preserve">TB Комплект №7 1/2" (Термоклапан угловой с колпачком 20x1/2", клапан запорный угловой 20x1/2") </t>
  </si>
  <si>
    <t>030061132</t>
  </si>
  <si>
    <t xml:space="preserve">TB Комплект №8 3/4" (Термоклапан угловой с колпачком 25x3/4", клапан запорный угловой 25x3/4") </t>
  </si>
  <si>
    <t>030061141</t>
  </si>
  <si>
    <t xml:space="preserve">TB Комплект №9 1/2" (Клапан запорный прямой 20x1/2", вентиль прямой  20x1/2") </t>
  </si>
  <si>
    <t>030061142</t>
  </si>
  <si>
    <t xml:space="preserve">TB Комплект №10 3/4" (Клапан запорный прямой 25x3/4", вентиль прямой  25x3/4") </t>
  </si>
  <si>
    <t>030061151</t>
  </si>
  <si>
    <t xml:space="preserve">TB Комплект №11 1/2" (Клапан запорный угловой 20x1/2", вентиль угловой  20x1/2") </t>
  </si>
  <si>
    <t>030061152</t>
  </si>
  <si>
    <t xml:space="preserve">TB Комплект №12 3/4" (Клапан запорный угловой 25x3/4", вентиль угловой  25x3/4") </t>
  </si>
  <si>
    <t>030090102</t>
  </si>
  <si>
    <t>TB Заглушка 20</t>
  </si>
  <si>
    <t>030090103</t>
  </si>
  <si>
    <t>TB Заглушка 25</t>
  </si>
  <si>
    <t>030090104</t>
  </si>
  <si>
    <t>TB Заглушка 32</t>
  </si>
  <si>
    <t>030090105</t>
  </si>
  <si>
    <t>TB Заглушка 40</t>
  </si>
  <si>
    <t>030090106</t>
  </si>
  <si>
    <t>TB Заглушка 50</t>
  </si>
  <si>
    <t>030090107</t>
  </si>
  <si>
    <t>TB Заглушка 63</t>
  </si>
  <si>
    <t>030090108</t>
  </si>
  <si>
    <t>TB Заглушка 75</t>
  </si>
  <si>
    <t>030090109</t>
  </si>
  <si>
    <t>TB Заглушка 90</t>
  </si>
  <si>
    <t>030090110</t>
  </si>
  <si>
    <t>TB Заглушка 110</t>
  </si>
  <si>
    <t>030090111</t>
  </si>
  <si>
    <t>TB Заглушка 125</t>
  </si>
  <si>
    <t>030090112</t>
  </si>
  <si>
    <t>TB Заглушка 160***</t>
  </si>
  <si>
    <t>030090201</t>
  </si>
  <si>
    <t>TB Заглушка 20x1/2"</t>
  </si>
  <si>
    <t>030090202</t>
  </si>
  <si>
    <t>TB Заглушка 25x3/4"</t>
  </si>
  <si>
    <t>030090203</t>
  </si>
  <si>
    <t>TB Заглушка 32x1"</t>
  </si>
  <si>
    <t>030050101</t>
  </si>
  <si>
    <t>TB Крестовина 20</t>
  </si>
  <si>
    <t>030050102</t>
  </si>
  <si>
    <t>TB Крестовина 25</t>
  </si>
  <si>
    <t>030050103</t>
  </si>
  <si>
    <t>TB Крестовина 32</t>
  </si>
  <si>
    <t>030050104</t>
  </si>
  <si>
    <t>TB Крестовина 40</t>
  </si>
  <si>
    <t>030050105</t>
  </si>
  <si>
    <t>TB Крестовина 50</t>
  </si>
  <si>
    <t>030090402</t>
  </si>
  <si>
    <t>TB Обводное колено 1v 20</t>
  </si>
  <si>
    <t>030090403</t>
  </si>
  <si>
    <t>TB Обводное колено 1v 25</t>
  </si>
  <si>
    <t>030090404</t>
  </si>
  <si>
    <t>TB Обводное колено 1v 32</t>
  </si>
  <si>
    <t>030090405</t>
  </si>
  <si>
    <t>TB Обводное колено 1v 40</t>
  </si>
  <si>
    <t>030090501</t>
  </si>
  <si>
    <t>TB Обводное колено раструбное 20</t>
  </si>
  <si>
    <t>030090502</t>
  </si>
  <si>
    <t>TB Обводное колено раструбное 25</t>
  </si>
  <si>
    <t>030090503</t>
  </si>
  <si>
    <t>TB Обводное колено раструбное 32</t>
  </si>
  <si>
    <t>015090302</t>
  </si>
  <si>
    <t>TB Компенсатор 20</t>
  </si>
  <si>
    <t>015090303</t>
  </si>
  <si>
    <t>TB Компенсатор 25</t>
  </si>
  <si>
    <t>015090304</t>
  </si>
  <si>
    <t>TB Компенсатор 32</t>
  </si>
  <si>
    <t>015090305</t>
  </si>
  <si>
    <t>TB Компенсатор 40</t>
  </si>
  <si>
    <t>030091903</t>
  </si>
  <si>
    <t>TB Компенсатор Козлова 25</t>
  </si>
  <si>
    <t>030091904</t>
  </si>
  <si>
    <t>TB Компенсатор Козлова 32</t>
  </si>
  <si>
    <t>030091905</t>
  </si>
  <si>
    <t>TB Компенсатор Козлова 40</t>
  </si>
  <si>
    <t>030091906</t>
  </si>
  <si>
    <t>TB Компенсатор Козлова 50</t>
  </si>
  <si>
    <t>030090702</t>
  </si>
  <si>
    <t>TB Бурт под фланец 40</t>
  </si>
  <si>
    <t>030090703</t>
  </si>
  <si>
    <t>TB Бурт под фланец 50</t>
  </si>
  <si>
    <t>030090704</t>
  </si>
  <si>
    <t>TB Бурт под фланец 63</t>
  </si>
  <si>
    <t>030090705</t>
  </si>
  <si>
    <t>TB Бурт под фланец 75</t>
  </si>
  <si>
    <t>030090706</t>
  </si>
  <si>
    <t>TB Бурт под фланец 90</t>
  </si>
  <si>
    <t>030090707</t>
  </si>
  <si>
    <t>TB Бурт под фланец 110</t>
  </si>
  <si>
    <t>030090708</t>
  </si>
  <si>
    <t>TB Бурт под фланец 125***</t>
  </si>
  <si>
    <t>030090709</t>
  </si>
  <si>
    <t>TB Бурт под фланец 160***</t>
  </si>
  <si>
    <t>030090902</t>
  </si>
  <si>
    <t>TB Фланец пластиковый 40 (40 PN10 / сталь Dу 32)</t>
  </si>
  <si>
    <t>030090903</t>
  </si>
  <si>
    <t>TB Фланец пластиковый 50 (50 PN10 / сталь Dу 40)</t>
  </si>
  <si>
    <t>030090904</t>
  </si>
  <si>
    <t>TB Фланец пластиковый 63 (63 PN10 / сталь Dу 50)</t>
  </si>
  <si>
    <t>030090905</t>
  </si>
  <si>
    <t>TB Фланец пластиковый 75 (75 PN10 / сталь Dу 65)</t>
  </si>
  <si>
    <t>030090906</t>
  </si>
  <si>
    <t>TB Фланец пластиковый 90 (90 PN10 / сталь Dу 80)</t>
  </si>
  <si>
    <t>030090907</t>
  </si>
  <si>
    <t>TB Фланец пластиковый 110 (110 PN10 / сталь Dу 100)</t>
  </si>
  <si>
    <t>030080101</t>
  </si>
  <si>
    <t>TB Опора 16</t>
  </si>
  <si>
    <t>030080102</t>
  </si>
  <si>
    <t>TB Опора 20</t>
  </si>
  <si>
    <t>030080103</t>
  </si>
  <si>
    <t>TB Опора 25</t>
  </si>
  <si>
    <t>030080104</t>
  </si>
  <si>
    <t>TB Опора 32</t>
  </si>
  <si>
    <t>030080105</t>
  </si>
  <si>
    <t>TB Опора 40</t>
  </si>
  <si>
    <t>030080106</t>
  </si>
  <si>
    <t>TB Опора 50</t>
  </si>
  <si>
    <t>030080107</t>
  </si>
  <si>
    <t>TB Опора 63</t>
  </si>
  <si>
    <t>030080202</t>
  </si>
  <si>
    <t>TB Двойная опора 20</t>
  </si>
  <si>
    <t>030080203</t>
  </si>
  <si>
    <t>TB Двойная опора 25</t>
  </si>
  <si>
    <t>030080204</t>
  </si>
  <si>
    <t>TB Двойная опора 32</t>
  </si>
  <si>
    <t>030090605</t>
  </si>
  <si>
    <t>TB Вварное седло 63/25</t>
  </si>
  <si>
    <t>030090607</t>
  </si>
  <si>
    <t>TB Вварное седло 75/25</t>
  </si>
  <si>
    <t>030090608</t>
  </si>
  <si>
    <t>TB Вварное седло 75/32</t>
  </si>
  <si>
    <t>030090609</t>
  </si>
  <si>
    <t>TB Вварное седло 90/25</t>
  </si>
  <si>
    <t>030090610</t>
  </si>
  <si>
    <t>TB Вварное седло 90/32</t>
  </si>
  <si>
    <t>015092004</t>
  </si>
  <si>
    <t>RU-TB Гидрострелка PP-R 75x25x4 одноконтурная</t>
  </si>
  <si>
    <t>015092006</t>
  </si>
  <si>
    <t>RU-TB Гидрострелка PP-R 75x25x6 двухконтурная</t>
  </si>
  <si>
    <t>015092008</t>
  </si>
  <si>
    <t>RU-TB Гидрострелка PP-R 75x25x8 трёхконтурная</t>
  </si>
  <si>
    <t>015092014</t>
  </si>
  <si>
    <t xml:space="preserve">RU-TB Гидрострелка PP-R 75x32x4 одноконтурная </t>
  </si>
  <si>
    <t>015092016</t>
  </si>
  <si>
    <t xml:space="preserve">RU-TB Гидрострелка PP-R 75x32x6 двухконтурная </t>
  </si>
  <si>
    <t>015092018</t>
  </si>
  <si>
    <t xml:space="preserve">RU-TB Гидрострелка PP-R 75x32x8 трёхконтурная </t>
  </si>
  <si>
    <t>015092034</t>
  </si>
  <si>
    <t xml:space="preserve">RU-TB Гидрострелка PP-R 90x32x4 одноконтурная </t>
  </si>
  <si>
    <t>015092036</t>
  </si>
  <si>
    <t xml:space="preserve">RU-TB Гидрострелка PP-R 90x32x6 двухконтурная </t>
  </si>
  <si>
    <t>015092038</t>
  </si>
  <si>
    <t xml:space="preserve">RU-TB Гидрострелка PP-R 90x32x8 трёхконтурная </t>
  </si>
  <si>
    <t>030091211</t>
  </si>
  <si>
    <t>TB Коллектор 32x20x3 вых. красн.</t>
  </si>
  <si>
    <t>030091212</t>
  </si>
  <si>
    <t>TB Коллектор 32x20x3 вых. син.</t>
  </si>
  <si>
    <t>030091213</t>
  </si>
  <si>
    <t>TB Коллектор 32x20x4 вых. красн.</t>
  </si>
  <si>
    <t>030091214</t>
  </si>
  <si>
    <t>TB Коллектор 32x20x4 вых. син.</t>
  </si>
  <si>
    <t>015091201</t>
  </si>
  <si>
    <t>TB Коллектор 40x20x2 вых. красн.***</t>
  </si>
  <si>
    <t>015091202</t>
  </si>
  <si>
    <t>TB Коллектор 40x20x2 вых. син.***</t>
  </si>
  <si>
    <t>015091203</t>
  </si>
  <si>
    <t>TB Коллектор 40x20x3 вых. красн.***</t>
  </si>
  <si>
    <t>015091204</t>
  </si>
  <si>
    <t>TB Коллектор 40x20x3 вых. син.***</t>
  </si>
  <si>
    <t>015091205</t>
  </si>
  <si>
    <t>TB Коллектор 40x20x4 вых. красн.***</t>
  </si>
  <si>
    <t>015091206</t>
  </si>
  <si>
    <t>TB Коллектор 40x20x4 вых. син.***</t>
  </si>
  <si>
    <t>015091207</t>
  </si>
  <si>
    <t>TB Коллектор 40x20x5 вых. красн.***</t>
  </si>
  <si>
    <t>015091208</t>
  </si>
  <si>
    <t>TB Коллектор 40x20x5 вых. син.***</t>
  </si>
  <si>
    <t>030091251</t>
  </si>
  <si>
    <t>TB Коллектор 25x20x2 вых. универсальный</t>
  </si>
  <si>
    <t>030091252</t>
  </si>
  <si>
    <t>TB Коллектор 25x20x3 вых. универсальный</t>
  </si>
  <si>
    <t>030091253</t>
  </si>
  <si>
    <t>TB Коллектор 25x20x4 вых. универсальный</t>
  </si>
  <si>
    <t>030091262</t>
  </si>
  <si>
    <t>TB Коллектор 32x20x3 вых. универсальный</t>
  </si>
  <si>
    <t>030091263</t>
  </si>
  <si>
    <t>TB Коллектор 32x20x4 вых. универсальный</t>
  </si>
  <si>
    <t>030091421</t>
  </si>
  <si>
    <t>TB Заглушка для коллектора 25***</t>
  </si>
  <si>
    <t>030091411</t>
  </si>
  <si>
    <t>TB Заглушка для коллектора 32</t>
  </si>
  <si>
    <t>015091401</t>
  </si>
  <si>
    <t>TB Заглушка для коллектора 40***</t>
  </si>
  <si>
    <t>030091422</t>
  </si>
  <si>
    <t>TB Заглушка для коллектора 25 с воздухоотводчиком***</t>
  </si>
  <si>
    <t>030091412</t>
  </si>
  <si>
    <t>TB Заглушка для коллектора 32 с воздухоотводчиком</t>
  </si>
  <si>
    <t>015091402</t>
  </si>
  <si>
    <t>TB Заглушка для коллектора 40 с воздухоотводчиком</t>
  </si>
  <si>
    <t>030091311</t>
  </si>
  <si>
    <t>TB Крепление для коллектора 32 (комплект 2 шт)</t>
  </si>
  <si>
    <t>015091301</t>
  </si>
  <si>
    <t>TB Крепление для коллектора 40 (комплект 2 шт)***</t>
  </si>
  <si>
    <t>030021302</t>
  </si>
  <si>
    <t>TB Переходник комбинированный  PPR 20(вн) - PЕХ16х2(цанга)</t>
  </si>
  <si>
    <t>Н0000005885</t>
  </si>
  <si>
    <t>Н0000006052</t>
  </si>
  <si>
    <t>Н0000006053</t>
  </si>
  <si>
    <t>Н0000006054</t>
  </si>
  <si>
    <t>Н0000006055</t>
  </si>
  <si>
    <t>Н0000006056</t>
  </si>
  <si>
    <t>Н0000020574</t>
  </si>
  <si>
    <t>Н0000009143</t>
  </si>
  <si>
    <t>Н0000005881</t>
  </si>
  <si>
    <t>Н0000009145</t>
  </si>
  <si>
    <t>Н0000005883</t>
  </si>
  <si>
    <t>Н0000005884</t>
  </si>
  <si>
    <t>Н0000004452</t>
  </si>
  <si>
    <t>Н0000010765</t>
  </si>
  <si>
    <t>Н0000004710</t>
  </si>
  <si>
    <t>Н0000004711</t>
  </si>
  <si>
    <t>Н0000005890</t>
  </si>
  <si>
    <t>Н0000004712</t>
  </si>
  <si>
    <t>Н0000004713</t>
  </si>
  <si>
    <t>Н0000004714</t>
  </si>
  <si>
    <t>Н0000005892</t>
  </si>
  <si>
    <t>Н0000005893</t>
  </si>
  <si>
    <t>Н0000005894</t>
  </si>
  <si>
    <t>Н0000006677</t>
  </si>
  <si>
    <t>Н0000016993</t>
  </si>
  <si>
    <t>Н0000004715</t>
  </si>
  <si>
    <t>Н0000004716</t>
  </si>
  <si>
    <t>Н0000004717</t>
  </si>
  <si>
    <t>Н0000004718</t>
  </si>
  <si>
    <t>Н0000004719</t>
  </si>
  <si>
    <t>Н0000003633</t>
  </si>
  <si>
    <t>Н0000005910</t>
  </si>
  <si>
    <t>Н0000005911</t>
  </si>
  <si>
    <t>Н0000005912</t>
  </si>
  <si>
    <t>Н0000012518</t>
  </si>
  <si>
    <t>Н0000005913</t>
  </si>
  <si>
    <t>Н0000005813</t>
  </si>
  <si>
    <t>Н0000005814</t>
  </si>
  <si>
    <t>Н0000005815</t>
  </si>
  <si>
    <t>Н0000005816</t>
  </si>
  <si>
    <t>Н0000005817</t>
  </si>
  <si>
    <t>Н0000005818</t>
  </si>
  <si>
    <t>Н0000005819</t>
  </si>
  <si>
    <t>Н0000005820</t>
  </si>
  <si>
    <t>Н0000005821</t>
  </si>
  <si>
    <t>Н0000013623</t>
  </si>
  <si>
    <t>Н0000013625</t>
  </si>
  <si>
    <t>Н0000005831</t>
  </si>
  <si>
    <t>Н0000005832</t>
  </si>
  <si>
    <t>Н0000005833</t>
  </si>
  <si>
    <t>Н0000005834</t>
  </si>
  <si>
    <t>Н0000005835</t>
  </si>
  <si>
    <t>Н0000005836</t>
  </si>
  <si>
    <t>Н0000005837</t>
  </si>
  <si>
    <t>Н0000005838</t>
  </si>
  <si>
    <t>Н0000005839</t>
  </si>
  <si>
    <t>Н0000012517</t>
  </si>
  <si>
    <t>Н0000011392</t>
  </si>
  <si>
    <t>Н0000005822</t>
  </si>
  <si>
    <t>Н0000005823</t>
  </si>
  <si>
    <t>Н0000005824</t>
  </si>
  <si>
    <t>Н0000005825</t>
  </si>
  <si>
    <t>Н0000005826</t>
  </si>
  <si>
    <t>Н0000005827</t>
  </si>
  <si>
    <t>Н0000005828</t>
  </si>
  <si>
    <t>Н0000005829</t>
  </si>
  <si>
    <t>Н0000005830</t>
  </si>
  <si>
    <t>Н0000013149</t>
  </si>
  <si>
    <t>Н0000013150</t>
  </si>
  <si>
    <t>Н0000013151</t>
  </si>
  <si>
    <t>Н0000013152</t>
  </si>
  <si>
    <t>Н0000016981</t>
  </si>
  <si>
    <t>Н0000016982</t>
  </si>
  <si>
    <t>Н0000016983</t>
  </si>
  <si>
    <t>Н0000016984</t>
  </si>
  <si>
    <t>Н0000016985</t>
  </si>
  <si>
    <t>Н0000007079</t>
  </si>
  <si>
    <t>Н0000007080</t>
  </si>
  <si>
    <t>Н0000007081</t>
  </si>
  <si>
    <t>Н0000008153</t>
  </si>
  <si>
    <t>Н0000011108</t>
  </si>
  <si>
    <t>Н0000011808</t>
  </si>
  <si>
    <t>Н0000012363</t>
  </si>
  <si>
    <t>Н0000014990</t>
  </si>
  <si>
    <t>Н0000014991</t>
  </si>
  <si>
    <t>Н0000005840</t>
  </si>
  <si>
    <t>Н0000005841</t>
  </si>
  <si>
    <t>Н0000005842</t>
  </si>
  <si>
    <t>Н0000005843</t>
  </si>
  <si>
    <t>Н0000005844</t>
  </si>
  <si>
    <t>Н0000005845</t>
  </si>
  <si>
    <t>Н0000005846</t>
  </si>
  <si>
    <t>Н0000005847</t>
  </si>
  <si>
    <t>Н0000005848</t>
  </si>
  <si>
    <t>Н0000004642</t>
  </si>
  <si>
    <t>Н0000005849</t>
  </si>
  <si>
    <t>Н0000004643</t>
  </si>
  <si>
    <t>Н0000004644</t>
  </si>
  <si>
    <t>Н0000004645</t>
  </si>
  <si>
    <t>Н0000003636</t>
  </si>
  <si>
    <t>Н0000005850</t>
  </si>
  <si>
    <t>Н0000005851</t>
  </si>
  <si>
    <t>Н0000005852</t>
  </si>
  <si>
    <t>Н0000012956</t>
  </si>
  <si>
    <t>Н0000005853</t>
  </si>
  <si>
    <t>Н0000004665</t>
  </si>
  <si>
    <t>Н0000004666</t>
  </si>
  <si>
    <t>Н0000004667</t>
  </si>
  <si>
    <t>Н0000004668</t>
  </si>
  <si>
    <t>Н0000005858</t>
  </si>
  <si>
    <t>Н0000004669</t>
  </si>
  <si>
    <t>Н0000004670</t>
  </si>
  <si>
    <t>Н0000005859</t>
  </si>
  <si>
    <t>Н0000004671</t>
  </si>
  <si>
    <t>Н0000004672</t>
  </si>
  <si>
    <t>Н0000005860</t>
  </si>
  <si>
    <t>Н0000005861</t>
  </si>
  <si>
    <t>Н0000005862</t>
  </si>
  <si>
    <t>Н0000005863</t>
  </si>
  <si>
    <t>Н0000004673</t>
  </si>
  <si>
    <t>Н0000005864</t>
  </si>
  <si>
    <t>Н0000005866</t>
  </si>
  <si>
    <t>Н0000005867</t>
  </si>
  <si>
    <t>Н0000005868</t>
  </si>
  <si>
    <t>Н0000005870</t>
  </si>
  <si>
    <t>Н0000005872</t>
  </si>
  <si>
    <t>Н0000005874</t>
  </si>
  <si>
    <t>Н0000006028</t>
  </si>
  <si>
    <t>Н0000006029</t>
  </si>
  <si>
    <t>Н0000006030</t>
  </si>
  <si>
    <t>Н0000006031</t>
  </si>
  <si>
    <t>Н0000006032</t>
  </si>
  <si>
    <t>Н0000006033</t>
  </si>
  <si>
    <t>Н0000014970</t>
  </si>
  <si>
    <t>Н0000006034</t>
  </si>
  <si>
    <t>Н0000005865</t>
  </si>
  <si>
    <t>Н0000005869</t>
  </si>
  <si>
    <t>Н0000005871</t>
  </si>
  <si>
    <t>Н0000005873</t>
  </si>
  <si>
    <t>Н0000005875</t>
  </si>
  <si>
    <t>Н0000005876</t>
  </si>
  <si>
    <t>Н0000005877</t>
  </si>
  <si>
    <t>Н0000005878</t>
  </si>
  <si>
    <t>Н0000005879</t>
  </si>
  <si>
    <t>Н0000005880</t>
  </si>
  <si>
    <t>Н0000005882</t>
  </si>
  <si>
    <t>Н0000005886</t>
  </si>
  <si>
    <t>Н0000005887</t>
  </si>
  <si>
    <t>Н0000005888</t>
  </si>
  <si>
    <t>Н0000005889</t>
  </si>
  <si>
    <t>Н0000005891</t>
  </si>
  <si>
    <t>Н0000005895</t>
  </si>
  <si>
    <t>Н0000005896</t>
  </si>
  <si>
    <t>Н0000005898</t>
  </si>
  <si>
    <t>Н0000005854</t>
  </si>
  <si>
    <t>Н0000005855</t>
  </si>
  <si>
    <t>Н0000005856</t>
  </si>
  <si>
    <t>Н0000005857</t>
  </si>
  <si>
    <t>Н0000014221</t>
  </si>
  <si>
    <t>Н0000014222</t>
  </si>
  <si>
    <t>Н0000014223</t>
  </si>
  <si>
    <t>Н0000004647</t>
  </si>
  <si>
    <t>Н0000004648</t>
  </si>
  <si>
    <t>Н0000004649</t>
  </si>
  <si>
    <t>Н0000005906</t>
  </si>
  <si>
    <t>Н0000005907</t>
  </si>
  <si>
    <t>Н0000005908</t>
  </si>
  <si>
    <t>Н0000005909</t>
  </si>
  <si>
    <t>Н0000006035</t>
  </si>
  <si>
    <t>Н0000012317</t>
  </si>
  <si>
    <t>Н0000003617</t>
  </si>
  <si>
    <t>Н0000006036</t>
  </si>
  <si>
    <t>Н0000003618</t>
  </si>
  <si>
    <t>Н0000006037</t>
  </si>
  <si>
    <t>Н0000006038</t>
  </si>
  <si>
    <t>Н0000006039</t>
  </si>
  <si>
    <t>Н0000004651</t>
  </si>
  <si>
    <t>Н0000004652</t>
  </si>
  <si>
    <t>Н0000004653</t>
  </si>
  <si>
    <t>Н0000004654</t>
  </si>
  <si>
    <t>Н0000005923</t>
  </si>
  <si>
    <t>Н0000005924</t>
  </si>
  <si>
    <t>Н0000005925</t>
  </si>
  <si>
    <t>Н0000006040</t>
  </si>
  <si>
    <t>Н0000012012</t>
  </si>
  <si>
    <t>Н0000003619</t>
  </si>
  <si>
    <t>Н0000006041</t>
  </si>
  <si>
    <t>Н0000003620</t>
  </si>
  <si>
    <t>Н0000006042</t>
  </si>
  <si>
    <t>Н0000006043</t>
  </si>
  <si>
    <t>Н0000006044</t>
  </si>
  <si>
    <t>Н0000004655</t>
  </si>
  <si>
    <t>Н0000004656</t>
  </si>
  <si>
    <t>Н0000004658</t>
  </si>
  <si>
    <t>Н0000015144</t>
  </si>
  <si>
    <t>Н0000004657</t>
  </si>
  <si>
    <t>Н0000003622</t>
  </si>
  <si>
    <t>Н0000006022</t>
  </si>
  <si>
    <t>Н0000006023</t>
  </si>
  <si>
    <t>Н0000006024</t>
  </si>
  <si>
    <t>Н0000006025</t>
  </si>
  <si>
    <t>Н0000006026</t>
  </si>
  <si>
    <t>Н0000006027</t>
  </si>
  <si>
    <t>Н0000013661</t>
  </si>
  <si>
    <t>Н0000004660</t>
  </si>
  <si>
    <t>Н0000006045</t>
  </si>
  <si>
    <t>Н0000006046</t>
  </si>
  <si>
    <t>Н0000016323</t>
  </si>
  <si>
    <t>Н0000004661</t>
  </si>
  <si>
    <t>Н0000006047</t>
  </si>
  <si>
    <t>Н0000006048</t>
  </si>
  <si>
    <t>Н0000006049</t>
  </si>
  <si>
    <t>Н0000006050</t>
  </si>
  <si>
    <t>Н0000006051</t>
  </si>
  <si>
    <t>Н0000004662</t>
  </si>
  <si>
    <t>Н0000004663</t>
  </si>
  <si>
    <t>Н0000014996</t>
  </si>
  <si>
    <t>Н0000016997</t>
  </si>
  <si>
    <t>Н0000016998</t>
  </si>
  <si>
    <t>Н0000016999</t>
  </si>
  <si>
    <t>Н0000017000</t>
  </si>
  <si>
    <t>Н0000017001</t>
  </si>
  <si>
    <t>Н0000017002</t>
  </si>
  <si>
    <t>Н0000017004</t>
  </si>
  <si>
    <t>Н0000017005</t>
  </si>
  <si>
    <t>Н0000017006</t>
  </si>
  <si>
    <t>Н0000017007</t>
  </si>
  <si>
    <t>Н0000017008</t>
  </si>
  <si>
    <t>Н0000017009</t>
  </si>
  <si>
    <t>Н0000011726</t>
  </si>
  <si>
    <t>Н0000011727</t>
  </si>
  <si>
    <t>Н0000011728</t>
  </si>
  <si>
    <t>Н0000011729</t>
  </si>
  <si>
    <t>Н0000011730</t>
  </si>
  <si>
    <t>Н0000011731</t>
  </si>
  <si>
    <t>Н0000005914</t>
  </si>
  <si>
    <t>Н0000005915</t>
  </si>
  <si>
    <t>Н0000005916</t>
  </si>
  <si>
    <t>Н0000007879</t>
  </si>
  <si>
    <t>Н0000008146</t>
  </si>
  <si>
    <t>Н0000014998</t>
  </si>
  <si>
    <t>Н0000014997</t>
  </si>
  <si>
    <t>Н0000008971</t>
  </si>
  <si>
    <t>Н0000004721</t>
  </si>
  <si>
    <t>Н0000005897</t>
  </si>
  <si>
    <t>Н0000005899</t>
  </si>
  <si>
    <t>Н0000005900</t>
  </si>
  <si>
    <t>Н0000005901</t>
  </si>
  <si>
    <t>Н0000005902</t>
  </si>
  <si>
    <t>Н0000005903</t>
  </si>
  <si>
    <t>Н0000005904</t>
  </si>
  <si>
    <t>Н0000004723</t>
  </si>
  <si>
    <t>Н0000005917</t>
  </si>
  <si>
    <t>Н0000005918</t>
  </si>
  <si>
    <t>Н0000005919</t>
  </si>
  <si>
    <t>Н0000005920</t>
  </si>
  <si>
    <t>Н0000005921</t>
  </si>
  <si>
    <t>Н0000005922</t>
  </si>
  <si>
    <t>Н0000005905</t>
  </si>
  <si>
    <t>Н0000004725</t>
  </si>
  <si>
    <t>Н0000005926</t>
  </si>
  <si>
    <t>Н0000005927</t>
  </si>
  <si>
    <t>Н0000005928</t>
  </si>
  <si>
    <t>Н0000006019</t>
  </si>
  <si>
    <t>Н0000006020</t>
  </si>
  <si>
    <t>Н0000006021</t>
  </si>
  <si>
    <t>Н0000005929</t>
  </si>
  <si>
    <t>Н0000005930</t>
  </si>
  <si>
    <t>Н0000005931</t>
  </si>
  <si>
    <t>Н0000005932</t>
  </si>
  <si>
    <t>Н0000005933</t>
  </si>
  <si>
    <t>Н0000005934</t>
  </si>
  <si>
    <t>Н0000004687</t>
  </si>
  <si>
    <t>Н0000004688</t>
  </si>
  <si>
    <t>Н0000004689</t>
  </si>
  <si>
    <t>Н0000003624</t>
  </si>
  <si>
    <t>Н0000003625</t>
  </si>
  <si>
    <t>Н0000004690</t>
  </si>
  <si>
    <t>Н0000005935</t>
  </si>
  <si>
    <t>Н0000005936</t>
  </si>
  <si>
    <t>Н0000005937</t>
  </si>
  <si>
    <t>Н0000013624</t>
  </si>
  <si>
    <t>Н0000005938</t>
  </si>
  <si>
    <t>Н0000005955</t>
  </si>
  <si>
    <t>Н0000005956</t>
  </si>
  <si>
    <t>Н0000004695</t>
  </si>
  <si>
    <t>Н0000005957</t>
  </si>
  <si>
    <t>Н0000005958</t>
  </si>
  <si>
    <t>Н0000005959</t>
  </si>
  <si>
    <t>Н0000004696</t>
  </si>
  <si>
    <t>Н0000005960</t>
  </si>
  <si>
    <t>Н0000005961</t>
  </si>
  <si>
    <t>Н0000005962</t>
  </si>
  <si>
    <t>Н0000009138</t>
  </si>
  <si>
    <t>Н0000004697</t>
  </si>
  <si>
    <t>Н0000004698</t>
  </si>
  <si>
    <t>Н0000014999</t>
  </si>
  <si>
    <t>Н0000004699</t>
  </si>
  <si>
    <t>Н0000009146</t>
  </si>
  <si>
    <t>Н0000005963</t>
  </si>
  <si>
    <t>Н0000004700</t>
  </si>
  <si>
    <t>Н0000009147</t>
  </si>
  <si>
    <t>Н0000007653</t>
  </si>
  <si>
    <t>Н0000004701</t>
  </si>
  <si>
    <t>Н0000009148</t>
  </si>
  <si>
    <t>Н0000009149</t>
  </si>
  <si>
    <t>Н0000003626</t>
  </si>
  <si>
    <t>Н0000007652</t>
  </si>
  <si>
    <t>Н0000009150</t>
  </si>
  <si>
    <t>Н0000005964</t>
  </si>
  <si>
    <t>Н0000003627</t>
  </si>
  <si>
    <t>Н0000003628</t>
  </si>
  <si>
    <t>Н0000005965</t>
  </si>
  <si>
    <t>Н0000003629</t>
  </si>
  <si>
    <t>Н0000005966</t>
  </si>
  <si>
    <t>Н0000005967</t>
  </si>
  <si>
    <t>Н0000005968</t>
  </si>
  <si>
    <t>Н0000003630</t>
  </si>
  <si>
    <t>Н0000005969</t>
  </si>
  <si>
    <t>Н0000005970</t>
  </si>
  <si>
    <t>Н0000005971</t>
  </si>
  <si>
    <t>Н0000003631</t>
  </si>
  <si>
    <t>Н0000005972</t>
  </si>
  <si>
    <t>Н0000005973</t>
  </si>
  <si>
    <t>Н0000005974</t>
  </si>
  <si>
    <t>Н0000005975</t>
  </si>
  <si>
    <t>Н0000005976</t>
  </si>
  <si>
    <t>Н0000005977</t>
  </si>
  <si>
    <t>Н0000012334</t>
  </si>
  <si>
    <t>Н0000012335</t>
  </si>
  <si>
    <t>Н0000004692</t>
  </si>
  <si>
    <t>Н0000005939</t>
  </si>
  <si>
    <t>Н0000005940</t>
  </si>
  <si>
    <t>Н0000005941</t>
  </si>
  <si>
    <t>Н0000005942</t>
  </si>
  <si>
    <t>Н0000005943</t>
  </si>
  <si>
    <t>Н0000004694</t>
  </si>
  <si>
    <t>Н0000005944</t>
  </si>
  <si>
    <t>Н0000005945</t>
  </si>
  <si>
    <t>Н0000005946</t>
  </si>
  <si>
    <t>Н0000005947</t>
  </si>
  <si>
    <t>Н0000005948</t>
  </si>
  <si>
    <t>Н0000005949</t>
  </si>
  <si>
    <t>Н0000005950</t>
  </si>
  <si>
    <t>Н0000005951</t>
  </si>
  <si>
    <t>Н0000005952</t>
  </si>
  <si>
    <t>Н0000005953</t>
  </si>
  <si>
    <t>Н0000005954</t>
  </si>
  <si>
    <t>Н0000014385</t>
  </si>
  <si>
    <t>Н0000005978</t>
  </si>
  <si>
    <t>Н0000005979</t>
  </si>
  <si>
    <t>Н0000005980</t>
  </si>
  <si>
    <t>Н0000005981</t>
  </si>
  <si>
    <t>Н0000005982</t>
  </si>
  <si>
    <t>Н0000005983</t>
  </si>
  <si>
    <t>Н0000005984</t>
  </si>
  <si>
    <t>Н0000007151</t>
  </si>
  <si>
    <t>Н0000007170</t>
  </si>
  <si>
    <t>Н0000005989</t>
  </si>
  <si>
    <t>Н0000007171</t>
  </si>
  <si>
    <t>Н0000009141</t>
  </si>
  <si>
    <t>Н0000009142</t>
  </si>
  <si>
    <t>Н0000004730</t>
  </si>
  <si>
    <t>Н0000004731</t>
  </si>
  <si>
    <t>Н0000004732</t>
  </si>
  <si>
    <t>Н0000004733</t>
  </si>
  <si>
    <t>Н0000004734</t>
  </si>
  <si>
    <t>Н0000004735</t>
  </si>
  <si>
    <t>Н0000015001</t>
  </si>
  <si>
    <t>Н0000015002</t>
  </si>
  <si>
    <t>Н0000015003</t>
  </si>
  <si>
    <t>Н0000008014</t>
  </si>
  <si>
    <t>Н0000008016</t>
  </si>
  <si>
    <t>Н0000008017</t>
  </si>
  <si>
    <t>Н0000008019</t>
  </si>
  <si>
    <t>Н0000004727</t>
  </si>
  <si>
    <t>Н0000005985</t>
  </si>
  <si>
    <t>Н0000005986</t>
  </si>
  <si>
    <t>Н0000005987</t>
  </si>
  <si>
    <t>Н0000005988</t>
  </si>
  <si>
    <t>Н0000004728</t>
  </si>
  <si>
    <t>Н0000011056</t>
  </si>
  <si>
    <t>Н0000016318</t>
  </si>
  <si>
    <t>Н0000015005</t>
  </si>
  <si>
    <t>Н0000015006</t>
  </si>
  <si>
    <t>Н0000019328</t>
  </si>
  <si>
    <t>Н0000019329</t>
  </si>
  <si>
    <t>Н0000019330</t>
  </si>
  <si>
    <t>Н0000019331</t>
  </si>
  <si>
    <t>Н0000019324</t>
  </si>
  <si>
    <t>Н0000019325</t>
  </si>
  <si>
    <t>Н0000019326</t>
  </si>
  <si>
    <t>Н0000019327</t>
  </si>
  <si>
    <t>Н0000019332</t>
  </si>
  <si>
    <t>Н0000019333</t>
  </si>
  <si>
    <t>Н0000019334</t>
  </si>
  <si>
    <t>Н0000019335</t>
  </si>
  <si>
    <t>Н0000019336</t>
  </si>
  <si>
    <t>Н0000019337</t>
  </si>
  <si>
    <t>Н0000019338</t>
  </si>
  <si>
    <t>Н0000019339</t>
  </si>
  <si>
    <t>Н0000004636</t>
  </si>
  <si>
    <t>Н0000004637</t>
  </si>
  <si>
    <t>Н0000004638</t>
  </si>
  <si>
    <t>Н0000004639</t>
  </si>
  <si>
    <t>Н0000004640</t>
  </si>
  <si>
    <t>Н0000004641</t>
  </si>
  <si>
    <t>Н0000005991</t>
  </si>
  <si>
    <t>Н0000005992</t>
  </si>
  <si>
    <t>Н0000005993</t>
  </si>
  <si>
    <t>Н0000016994</t>
  </si>
  <si>
    <t>Н0000016995</t>
  </si>
  <si>
    <t>Н0000006008</t>
  </si>
  <si>
    <t>Н0000006009</t>
  </si>
  <si>
    <t>Н0000006010</t>
  </si>
  <si>
    <t>Н0000006014</t>
  </si>
  <si>
    <t>Н0000006015</t>
  </si>
  <si>
    <t>Н0000006016</t>
  </si>
  <si>
    <t>Н0000006017</t>
  </si>
  <si>
    <t>Н0000014562</t>
  </si>
  <si>
    <t>Н0000005994</t>
  </si>
  <si>
    <t>Н0000005995</t>
  </si>
  <si>
    <t>Н0000005996</t>
  </si>
  <si>
    <t>Н0000005997</t>
  </si>
  <si>
    <t>Н0000006011</t>
  </si>
  <si>
    <t>Н0000006012</t>
  </si>
  <si>
    <t>Н0000006013</t>
  </si>
  <si>
    <t>Н0000005998</t>
  </si>
  <si>
    <t>Н0000005999</t>
  </si>
  <si>
    <t>Н0000006000</t>
  </si>
  <si>
    <t>Н0000006001</t>
  </si>
  <si>
    <t>Н0000017025</t>
  </si>
  <si>
    <t>Н0000017026</t>
  </si>
  <si>
    <t>Н0000017027</t>
  </si>
  <si>
    <t>Н0000017028</t>
  </si>
  <si>
    <t>Н0000014304</t>
  </si>
  <si>
    <t>Н0000006002</t>
  </si>
  <si>
    <t>Н0000006003</t>
  </si>
  <si>
    <t>Н0000006004</t>
  </si>
  <si>
    <t>Н0000006005</t>
  </si>
  <si>
    <t>Н0000006006</t>
  </si>
  <si>
    <t>Н0000015056</t>
  </si>
  <si>
    <t>Н0000006007</t>
  </si>
  <si>
    <t>Н0000014303</t>
  </si>
  <si>
    <t>Н0000009598</t>
  </si>
  <si>
    <t>Н0000008262</t>
  </si>
  <si>
    <t>Н0000013832</t>
  </si>
  <si>
    <t>Н0000011942</t>
  </si>
  <si>
    <t>Н0000011051</t>
  </si>
  <si>
    <t>Н0000006899</t>
  </si>
  <si>
    <t>Н0000004684</t>
  </si>
  <si>
    <t>Н0000004685</t>
  </si>
  <si>
    <t>Н0000004686</t>
  </si>
  <si>
    <t>Н0000004682</t>
  </si>
  <si>
    <t>Н0000004683</t>
  </si>
  <si>
    <t>Н0000005990</t>
  </si>
  <si>
    <t>Н0000007145</t>
  </si>
  <si>
    <t>Н0000007169</t>
  </si>
  <si>
    <t>Н0000010076</t>
  </si>
  <si>
    <t>Н0000014993</t>
  </si>
  <si>
    <t>Н0000014994</t>
  </si>
  <si>
    <t>Н0000017010</t>
  </si>
  <si>
    <t>Н0000014995</t>
  </si>
  <si>
    <t>Н0000017011</t>
  </si>
  <si>
    <t>Н0000017015</t>
  </si>
  <si>
    <t>Н0000017016</t>
  </si>
  <si>
    <t>Н0000017017</t>
  </si>
  <si>
    <t>Н0000017018</t>
  </si>
  <si>
    <t>Н0000017019</t>
  </si>
  <si>
    <t>Н0000017020</t>
  </si>
  <si>
    <t>Н0000017023</t>
  </si>
  <si>
    <t>Н0000017022</t>
  </si>
  <si>
    <t>Н0000017021</t>
  </si>
  <si>
    <t>Н0000004038</t>
  </si>
  <si>
    <t>Н0000011892</t>
  </si>
  <si>
    <t>Н0000015655</t>
  </si>
  <si>
    <t>Н0000012974</t>
  </si>
  <si>
    <t>Н0000012975</t>
  </si>
  <si>
    <t>Н0000012976</t>
  </si>
  <si>
    <t>Н0000012977</t>
  </si>
  <si>
    <t>Н0000015941</t>
  </si>
  <si>
    <t>Н0000011036</t>
  </si>
  <si>
    <t>Н0000011037</t>
  </si>
  <si>
    <t>Н0000011038</t>
  </si>
  <si>
    <t>Н0000011039</t>
  </si>
  <si>
    <t>Н0000011040</t>
  </si>
  <si>
    <t>Н0000011041</t>
  </si>
  <si>
    <t>Н0000011042</t>
  </si>
  <si>
    <t>Н0000011043</t>
  </si>
  <si>
    <t>Н0000017205</t>
  </si>
  <si>
    <t>Н0000012980</t>
  </si>
  <si>
    <t>Н0000011127</t>
  </si>
  <si>
    <t>Н0000017206</t>
  </si>
  <si>
    <t>Н0000012978</t>
  </si>
  <si>
    <t>Н0000011128</t>
  </si>
  <si>
    <t>Н0000012979</t>
  </si>
  <si>
    <t>Н0000011130</t>
  </si>
  <si>
    <t>Н0000011129</t>
  </si>
  <si>
    <t>Упаковка, шт</t>
  </si>
  <si>
    <t>Коллектор универсальный из PPR***</t>
  </si>
  <si>
    <t>Переходник PPR - PEX</t>
  </si>
  <si>
    <t>Заглушка для коллектора</t>
  </si>
  <si>
    <t>Крепление для коллектора</t>
  </si>
  <si>
    <t>Коллектор из PPR</t>
  </si>
  <si>
    <t>Гидрострелка</t>
  </si>
  <si>
    <t>Двойная опора</t>
  </si>
  <si>
    <t>Вварное седло</t>
  </si>
  <si>
    <t>Опора для труб</t>
  </si>
  <si>
    <t>Компенсатор Козлова</t>
  </si>
  <si>
    <t>Обвод раструбный</t>
  </si>
  <si>
    <t>Комплект термостатический</t>
  </si>
  <si>
    <t xml:space="preserve">Термоклапан </t>
  </si>
  <si>
    <t>Клапан запорный</t>
  </si>
  <si>
    <t>Фильтр сетчатый вн/нар</t>
  </si>
  <si>
    <t>Фильтр сетчатый вн/вн</t>
  </si>
  <si>
    <t>Шаровой кран стандартный проход</t>
  </si>
  <si>
    <t>Вентиль балансировочный</t>
  </si>
  <si>
    <t>Вентиль для радиаторов</t>
  </si>
  <si>
    <t>Распределительный блок</t>
  </si>
  <si>
    <t>Тройник с накидной гайкой</t>
  </si>
  <si>
    <t>Тройник комбинированный нар. резьба</t>
  </si>
  <si>
    <t>Тройник комбинированный вр. резьба</t>
  </si>
  <si>
    <t>Тройник двухплоскостной</t>
  </si>
  <si>
    <t>Комплект настенный</t>
  </si>
  <si>
    <t>Угольник комб. с крелпением нар. резьба</t>
  </si>
  <si>
    <t>Угольник комб. с крепление вн. резьба</t>
  </si>
  <si>
    <t>Угольник комб. нар. резьба</t>
  </si>
  <si>
    <t>Угольник комб. вр. резьба</t>
  </si>
  <si>
    <t>Угольник переходной вн/вн</t>
  </si>
  <si>
    <t>Угольник переходной вн/нар</t>
  </si>
  <si>
    <t>Штуцер евроконус с накидной гайкой</t>
  </si>
  <si>
    <t>Штуцер для приесоединения счетчика воды</t>
  </si>
  <si>
    <t>Муфта пластиковая разъемная нар. резьба</t>
  </si>
  <si>
    <t>Муфта пластиковая разъемная вр. резьба</t>
  </si>
  <si>
    <t>Муфта комб. разъемн. вр. резьба евроконус (муфта)</t>
  </si>
  <si>
    <t>Муфта комб. разъемн. нар. резьба евроконус (муфта)</t>
  </si>
  <si>
    <t>Муфта комб. разъемная вн.резьба</t>
  </si>
  <si>
    <t>Муфта комб. разъемная нар.резьба</t>
  </si>
  <si>
    <t>Муфта комб. нар. резьба</t>
  </si>
  <si>
    <t>Муфта комб. вр. резьба</t>
  </si>
  <si>
    <t>Муфта разборная ремонтная</t>
  </si>
  <si>
    <t>Муфта переходная вн.-нар.</t>
  </si>
  <si>
    <t>Муфта переходная вн.-вн.</t>
  </si>
  <si>
    <t>Труба армированная алюминием снаружи PN25 SDR5</t>
  </si>
  <si>
    <t>Труба армированная алюминием в центре PN20 SDR6</t>
  </si>
  <si>
    <t>Труба армированная стекловоловном PN20 SDR 7,4</t>
  </si>
  <si>
    <t>Труба армированная стекловоловном PN25 SDR 6</t>
  </si>
  <si>
    <t>Труба для горячего водоснабжения PN20 SDR6</t>
  </si>
  <si>
    <t>Труба для холодного водоснабжения PN10</t>
  </si>
  <si>
    <t>Полипропилен ProAqua</t>
  </si>
  <si>
    <t>Полипропилен TEBO</t>
  </si>
  <si>
    <t>Скидка GEL</t>
  </si>
  <si>
    <t xml:space="preserve">Скидка </t>
  </si>
  <si>
    <t>Сварочное оборудование для PP-R</t>
  </si>
  <si>
    <t>CANDAN MAKINA</t>
  </si>
  <si>
    <t>Cm-0120-40</t>
  </si>
  <si>
    <t>Сварочный аппарат CANDAN CM-01 SET WV (850+650 Watt)</t>
  </si>
  <si>
    <t>Сm-03set</t>
  </si>
  <si>
    <t>Сварочный аппарат CANDAN CM-03 SET (20.25.32.40) (WV) 750+750 Watt</t>
  </si>
  <si>
    <t>Cm-0450-75</t>
  </si>
  <si>
    <t>Сварочный аппарат CANDAN CM-04 SET (50.63.75 ) 1000+1000 Watt</t>
  </si>
  <si>
    <t>Сm-0520-160</t>
  </si>
  <si>
    <t>Сварочный аппарат CANDAN CM-05 ONLY (1200+1200 Watt)</t>
  </si>
  <si>
    <t>Сm-06set</t>
  </si>
  <si>
    <t>Сварочный аппарат CANDAN CM-06 SET (20,25,32,40 ) ECO 750+750 Watt</t>
  </si>
  <si>
    <t xml:space="preserve">TRHEAD20 </t>
  </si>
  <si>
    <t>Сменный нагреватель к сварочному аппарату 20</t>
  </si>
  <si>
    <t xml:space="preserve">TRHEAD25 </t>
  </si>
  <si>
    <t>Сменный нагреватель к сварочному аппарату 25</t>
  </si>
  <si>
    <t xml:space="preserve">TRHEAD32 </t>
  </si>
  <si>
    <t>Сменный нагреватель к сварочному аппарату 32</t>
  </si>
  <si>
    <t xml:space="preserve">TRHEAD40 </t>
  </si>
  <si>
    <t>Сменный нагреватель к сварочному аппарату 40</t>
  </si>
  <si>
    <t xml:space="preserve">TRHEAD50 </t>
  </si>
  <si>
    <t>Сменный нагреватель к сварочному аппарату 50</t>
  </si>
  <si>
    <t xml:space="preserve">TRHEAD63 </t>
  </si>
  <si>
    <t>Сменный нагреватель к сварочному аппарату 63</t>
  </si>
  <si>
    <t xml:space="preserve">TRHEAD75 </t>
  </si>
  <si>
    <t>Сменный нагреватель к сварочному аппарату 75</t>
  </si>
  <si>
    <t xml:space="preserve">TRHEAD90 </t>
  </si>
  <si>
    <t>Сменный нагреватель к сварочному аппарату 90</t>
  </si>
  <si>
    <t xml:space="preserve">TRHEAD110 </t>
  </si>
  <si>
    <t>Сменный нагреватель к сварочному аппарату 110</t>
  </si>
  <si>
    <t>Сменный нагреватель к сварочному аппарату 125</t>
  </si>
  <si>
    <t>Сменный нагреватель к сварочному аппарату 160</t>
  </si>
  <si>
    <t xml:space="preserve">TRSHAVER20-25 </t>
  </si>
  <si>
    <t>Зачистка для армированной трубы 20-25</t>
  </si>
  <si>
    <t xml:space="preserve">TRSHAVER32-40 </t>
  </si>
  <si>
    <t>Зачистка для армированной трубы 32-40</t>
  </si>
  <si>
    <t xml:space="preserve">TRSHAVER50-63 </t>
  </si>
  <si>
    <t>Зачистка для армированной трубы 50-63</t>
  </si>
  <si>
    <t xml:space="preserve">TRSHAVER75 </t>
  </si>
  <si>
    <t>Зачистка для армированной трубы 75</t>
  </si>
  <si>
    <t xml:space="preserve">TRSHAVER75-90 </t>
  </si>
  <si>
    <t>Зачистка для армированной трубы 75-90</t>
  </si>
  <si>
    <t xml:space="preserve">TRSHAVER110 </t>
  </si>
  <si>
    <t>Зачистка для армированной трубы 110</t>
  </si>
  <si>
    <t xml:space="preserve">TRNR 16-42 </t>
  </si>
  <si>
    <t>Ножницы для резки труб CANDAN от 16 до 42 мм</t>
  </si>
  <si>
    <t xml:space="preserve">TRNR20-63 </t>
  </si>
  <si>
    <t>Ножницы для резки труб CANDAN от 20 до 63 мм</t>
  </si>
  <si>
    <t>Тест насос CANDAN CM-60 60 Bar</t>
  </si>
  <si>
    <t>TRHEAD125</t>
  </si>
  <si>
    <t>TRHEAD160</t>
  </si>
  <si>
    <t>CM-60</t>
  </si>
  <si>
    <t>Н0000000330</t>
  </si>
  <si>
    <t>Н0000002292</t>
  </si>
  <si>
    <t>Н0000006823</t>
  </si>
  <si>
    <t>Н0000012995</t>
  </si>
  <si>
    <t>Н0000011048</t>
  </si>
  <si>
    <t>Н0000000320</t>
  </si>
  <si>
    <t>Н0000006928</t>
  </si>
  <si>
    <t>Н0000011319</t>
  </si>
  <si>
    <t>Н0000011680</t>
  </si>
  <si>
    <t>Н0000011320</t>
  </si>
  <si>
    <t>Н0000011323</t>
  </si>
  <si>
    <t>Н0000000326</t>
  </si>
  <si>
    <t>Н0000000327</t>
  </si>
  <si>
    <t>Н0000000328</t>
  </si>
  <si>
    <t>Н0000012993</t>
  </si>
  <si>
    <t>Н0000012994</t>
  </si>
  <si>
    <t>Сменный нагреватель к сварочному аппарату 16</t>
  </si>
  <si>
    <t>TRHEAD16</t>
  </si>
  <si>
    <t>Н0000004786</t>
  </si>
  <si>
    <t>Н0000011322</t>
  </si>
  <si>
    <t>Н0000011580</t>
  </si>
  <si>
    <t>Н0000011334</t>
  </si>
  <si>
    <t>Н0000011333</t>
  </si>
  <si>
    <t>Н0000011332</t>
  </si>
  <si>
    <t>Н0000011331</t>
  </si>
  <si>
    <t>Н0000011549</t>
  </si>
  <si>
    <t>Н0000011329</t>
  </si>
  <si>
    <t>Н0000017871</t>
  </si>
  <si>
    <t>Скидка CN</t>
  </si>
  <si>
    <t>ЭКОНОМ Набор сварочного оборудования 500ВТ 20-32</t>
  </si>
  <si>
    <t>CT-01</t>
  </si>
  <si>
    <t>Ножницы 63 мм G-Beka</t>
  </si>
  <si>
    <t>SVK-SVR500</t>
  </si>
  <si>
    <t>Н0000006493</t>
  </si>
  <si>
    <t>Н0000008914</t>
  </si>
  <si>
    <t>PEX Системы</t>
  </si>
  <si>
    <t>Труба PEX (Россия)</t>
  </si>
  <si>
    <t>Труба PE-Xa белая</t>
  </si>
  <si>
    <t>SVK-PEX0332698</t>
  </si>
  <si>
    <t>Труба PE-Xa белая Дн 16х2,2 Ру10</t>
  </si>
  <si>
    <t>SVK-PEX0332748</t>
  </si>
  <si>
    <t xml:space="preserve">Труба PE-Xa белая Дн 20х2,8 Ру10 </t>
  </si>
  <si>
    <t>SVK-PEX0332702</t>
  </si>
  <si>
    <t xml:space="preserve">Труба PE-Xa белая Дн 16х2,0 Ру6 </t>
  </si>
  <si>
    <t>SVK-PEX0332734</t>
  </si>
  <si>
    <t xml:space="preserve">Труба PE-Xa белая Дн 20х2,0 Ру6 </t>
  </si>
  <si>
    <t>100м</t>
  </si>
  <si>
    <t>Труба PE-Xa/EVOH серая</t>
  </si>
  <si>
    <t>SVK-PEX0332731</t>
  </si>
  <si>
    <t>Труба PE-Xa/EVOH серая Дн 16х2,2 Ру10</t>
  </si>
  <si>
    <t>SVK-PEX0332711</t>
  </si>
  <si>
    <t>SVK-PEX0332712</t>
  </si>
  <si>
    <t>SVK-PEX0332733</t>
  </si>
  <si>
    <t>Труба PE-Xa/EVOH серая Дн 20х2,8 Ру10</t>
  </si>
  <si>
    <t>SVK-PEX0332713</t>
  </si>
  <si>
    <t>SVK-PEX0332714</t>
  </si>
  <si>
    <t>SVK-PEX0332716</t>
  </si>
  <si>
    <t>Труба PE-Xa/EVOH серая Дн 25х3,5 Ру10</t>
  </si>
  <si>
    <t>SVK-PEX0332718</t>
  </si>
  <si>
    <t>Труба PE-Xa/EVOH серая Дн 32х4,4 Ру10</t>
  </si>
  <si>
    <t>50м</t>
  </si>
  <si>
    <t>200м</t>
  </si>
  <si>
    <t>Труба PE-Xa/EVOH оранжевая</t>
  </si>
  <si>
    <t>SVK-PEX0332738</t>
  </si>
  <si>
    <t>Труба PE-Xa/EVOH оранжевая Дн 16х2,0 Ру6</t>
  </si>
  <si>
    <t>SVK-PEX0332704</t>
  </si>
  <si>
    <t>SVK-PEX0332705</t>
  </si>
  <si>
    <t>SVK-PEX0332739</t>
  </si>
  <si>
    <t>Труба PE-Xa/EVOH оранжевая Дн 20х2,0 Ру6</t>
  </si>
  <si>
    <t>SVK-PEX0332706</t>
  </si>
  <si>
    <t>SVK-PEX0332707</t>
  </si>
  <si>
    <t>Фитинги аксиальные для PEX трубы</t>
  </si>
  <si>
    <t xml:space="preserve">Гильза аксиальная латунная </t>
  </si>
  <si>
    <t>AX10016</t>
  </si>
  <si>
    <t>Гильза 16</t>
  </si>
  <si>
    <t>AX10020</t>
  </si>
  <si>
    <t>Гильза 20</t>
  </si>
  <si>
    <t>AX10025</t>
  </si>
  <si>
    <t>Гильза 25</t>
  </si>
  <si>
    <t>AX10032</t>
  </si>
  <si>
    <t>Гильза 32</t>
  </si>
  <si>
    <t>AX10040</t>
  </si>
  <si>
    <t>Гильза 40</t>
  </si>
  <si>
    <t xml:space="preserve">Муфта аксиальная латунная </t>
  </si>
  <si>
    <t>AX11016</t>
  </si>
  <si>
    <t>Муфта16x16</t>
  </si>
  <si>
    <t>AX11020</t>
  </si>
  <si>
    <t>Муфта20x20</t>
  </si>
  <si>
    <t>AX11025</t>
  </si>
  <si>
    <t>Муфта25x25</t>
  </si>
  <si>
    <t>AX11032</t>
  </si>
  <si>
    <t>Муфта32x32</t>
  </si>
  <si>
    <t>AX11040</t>
  </si>
  <si>
    <t>Муфта40x40</t>
  </si>
  <si>
    <t xml:space="preserve">Муфта переходная аксиальная латунная </t>
  </si>
  <si>
    <t>AX101620</t>
  </si>
  <si>
    <t>Муфта переходная16x20</t>
  </si>
  <si>
    <t>AX102516</t>
  </si>
  <si>
    <t>Муфта переходная16x25</t>
  </si>
  <si>
    <t>AX102520</t>
  </si>
  <si>
    <t>Муфта переходная20x25</t>
  </si>
  <si>
    <t>AX103225</t>
  </si>
  <si>
    <t>Муфта переходная25x32</t>
  </si>
  <si>
    <t>AX102540</t>
  </si>
  <si>
    <t>Муфта переходная25x40</t>
  </si>
  <si>
    <t>AX103240</t>
  </si>
  <si>
    <t>Муфта переходная32x40</t>
  </si>
  <si>
    <t xml:space="preserve">Муфта НР аксиальная латунная </t>
  </si>
  <si>
    <t>AX1701612</t>
  </si>
  <si>
    <t>Муфта НР16x1/2</t>
  </si>
  <si>
    <t>AX1701634</t>
  </si>
  <si>
    <t>Муфта НР16x3/4</t>
  </si>
  <si>
    <t>AX1702012</t>
  </si>
  <si>
    <t>Муфта НР20x1/2</t>
  </si>
  <si>
    <t>AX1702034</t>
  </si>
  <si>
    <t>Муфта НР20x3/4</t>
  </si>
  <si>
    <t>AX1702512</t>
  </si>
  <si>
    <t>Муфта НР25x1/2</t>
  </si>
  <si>
    <t>AX1702534</t>
  </si>
  <si>
    <t>Муфта НР25x3/4</t>
  </si>
  <si>
    <t>AX1702501</t>
  </si>
  <si>
    <t>Муфта НР25x1</t>
  </si>
  <si>
    <t>AX1703234</t>
  </si>
  <si>
    <t>Муфта НР32x3/4</t>
  </si>
  <si>
    <t>AX1703201</t>
  </si>
  <si>
    <t>Муфта НР32x1</t>
  </si>
  <si>
    <t>AX17040114</t>
  </si>
  <si>
    <t>Муфта НР40x11/4</t>
  </si>
  <si>
    <t xml:space="preserve">Муфта ВР аксиальная латунная </t>
  </si>
  <si>
    <t>AX1801612</t>
  </si>
  <si>
    <t>Муфта ВР16x1/2</t>
  </si>
  <si>
    <t>AX1802012</t>
  </si>
  <si>
    <t>Муфта ВР20x1/2</t>
  </si>
  <si>
    <t>AX1802034</t>
  </si>
  <si>
    <t>Муфта ВР20x3/4</t>
  </si>
  <si>
    <t>AX1802534</t>
  </si>
  <si>
    <t>Муфта ВР25x3/4</t>
  </si>
  <si>
    <t>AX1802501</t>
  </si>
  <si>
    <t>Муфта ВР25x1</t>
  </si>
  <si>
    <t>AX1803201</t>
  </si>
  <si>
    <t>Муфта ВР32x1</t>
  </si>
  <si>
    <t xml:space="preserve">Муфта с накидной гайкой аксиальная латунная </t>
  </si>
  <si>
    <t>AX6001612</t>
  </si>
  <si>
    <t>Муфта с накидной гайкой16x1/2</t>
  </si>
  <si>
    <t>AX6001634</t>
  </si>
  <si>
    <t>Муфта с накидной гайкой16x3/4</t>
  </si>
  <si>
    <t>AX6002012</t>
  </si>
  <si>
    <t>Муфта с накидной гайкой20x1/2</t>
  </si>
  <si>
    <t>AX6002034</t>
  </si>
  <si>
    <t>Муфта с накидной гайкой20x3/4</t>
  </si>
  <si>
    <t>AX6002534</t>
  </si>
  <si>
    <t>Муфта с накидной гайкой25x3/4</t>
  </si>
  <si>
    <t>AX6003201</t>
  </si>
  <si>
    <t>Муфта с накидной гайкой32x1</t>
  </si>
  <si>
    <t>AX60040112</t>
  </si>
  <si>
    <t>Муфта с накидной гайкой40x11/2</t>
  </si>
  <si>
    <t>Угольник аксиальный латунный</t>
  </si>
  <si>
    <t>AX3009016</t>
  </si>
  <si>
    <t>Угольник16x16</t>
  </si>
  <si>
    <t>AX3009020</t>
  </si>
  <si>
    <t>Угольник20x20</t>
  </si>
  <si>
    <t>AX3009025</t>
  </si>
  <si>
    <t>Угольник25x25</t>
  </si>
  <si>
    <t>AX3009032</t>
  </si>
  <si>
    <t>Угольник32x32</t>
  </si>
  <si>
    <t>AX3009040</t>
  </si>
  <si>
    <t>Угольник40x40</t>
  </si>
  <si>
    <t>Угольник НР аксиальный латунный</t>
  </si>
  <si>
    <t>AX3301612</t>
  </si>
  <si>
    <t>Угольник НР16x1/2</t>
  </si>
  <si>
    <t>AX3302012</t>
  </si>
  <si>
    <t>Угольник НР20x1/2</t>
  </si>
  <si>
    <t>AX3302034</t>
  </si>
  <si>
    <t>Угольник НР20x3/4</t>
  </si>
  <si>
    <t>AX3302534</t>
  </si>
  <si>
    <t>Угольник НР25x3/4</t>
  </si>
  <si>
    <t>AX3303201</t>
  </si>
  <si>
    <t>Угольник НР32x1</t>
  </si>
  <si>
    <t>Угольник ВР аксиальный латунный</t>
  </si>
  <si>
    <t>AX3501612</t>
  </si>
  <si>
    <t>Угольник ВР16x1/2</t>
  </si>
  <si>
    <t>AX3501634</t>
  </si>
  <si>
    <t>Угольник ВР16x3/4</t>
  </si>
  <si>
    <t>AX3502012</t>
  </si>
  <si>
    <t>Угольник ВР20x1/2</t>
  </si>
  <si>
    <t>AX3502034</t>
  </si>
  <si>
    <t>Угольник ВР20x3/4</t>
  </si>
  <si>
    <t>AX3502534</t>
  </si>
  <si>
    <t>Угольник ВР25x3/4</t>
  </si>
  <si>
    <t>Угольник с накидной гайкой аксиальный латунный</t>
  </si>
  <si>
    <t>AX3501612NG</t>
  </si>
  <si>
    <t>Угольник с накидной гайкой16x1/2</t>
  </si>
  <si>
    <t>AX3502012NG</t>
  </si>
  <si>
    <t>Угольник с накидной гайкой20x1/2</t>
  </si>
  <si>
    <t>AX3502034NG</t>
  </si>
  <si>
    <t>Угольник с накидной гайкой20x3/4</t>
  </si>
  <si>
    <t>AX3502534NG</t>
  </si>
  <si>
    <t>Угольник с накидной гайкой25x3/4</t>
  </si>
  <si>
    <t>Водорозетка аксиальная латунная</t>
  </si>
  <si>
    <t>AX5001612</t>
  </si>
  <si>
    <t>Водорозетка16x1/2</t>
  </si>
  <si>
    <t>AX5002012</t>
  </si>
  <si>
    <t>Водорозетка20x1/2</t>
  </si>
  <si>
    <t>Тройник аксиальный латунный</t>
  </si>
  <si>
    <t>AX20016</t>
  </si>
  <si>
    <t>Тройник16x16x16</t>
  </si>
  <si>
    <t>AX20020</t>
  </si>
  <si>
    <t>Тройник20x20x20</t>
  </si>
  <si>
    <t>AX20025</t>
  </si>
  <si>
    <t>Тройник25x25x25</t>
  </si>
  <si>
    <t>AX20032</t>
  </si>
  <si>
    <t>Тройник32x32x32</t>
  </si>
  <si>
    <t>AX20040</t>
  </si>
  <si>
    <t>Тройник40x40x40</t>
  </si>
  <si>
    <t>Тройник переходной аксиальный латунный</t>
  </si>
  <si>
    <t>AX8162016</t>
  </si>
  <si>
    <t>Тройник переходной16x20x16</t>
  </si>
  <si>
    <t>AX8201616</t>
  </si>
  <si>
    <t>Тройник переходной20x16x16</t>
  </si>
  <si>
    <t>AX8201620</t>
  </si>
  <si>
    <t>Тройник переходной20x16x20</t>
  </si>
  <si>
    <t>AX8202016</t>
  </si>
  <si>
    <t>Тройник переходной20x20x16</t>
  </si>
  <si>
    <t>AX8202516</t>
  </si>
  <si>
    <t>Тройник переходной20x25x16</t>
  </si>
  <si>
    <t>AX8202520</t>
  </si>
  <si>
    <t>Тройник переходной20x25x20</t>
  </si>
  <si>
    <t>AX8251616</t>
  </si>
  <si>
    <t>Тройник переходной25x16x16</t>
  </si>
  <si>
    <t>AX8251620</t>
  </si>
  <si>
    <t>Тройник переходной25x16x20</t>
  </si>
  <si>
    <t>AX8251625</t>
  </si>
  <si>
    <t>Тройник переходной25x16x25</t>
  </si>
  <si>
    <t>AX8252016</t>
  </si>
  <si>
    <t>Тройник переходной25x20x16</t>
  </si>
  <si>
    <t>AX8252020</t>
  </si>
  <si>
    <t>Тройник переходной25x20x20</t>
  </si>
  <si>
    <t>AX8252025</t>
  </si>
  <si>
    <t>Тройник переходной25x20x25</t>
  </si>
  <si>
    <t>AX8252516</t>
  </si>
  <si>
    <t>Тройник переходной25x25x16</t>
  </si>
  <si>
    <t>AX8252520</t>
  </si>
  <si>
    <t>Тройник переходной25x25x20</t>
  </si>
  <si>
    <t>AX8253225</t>
  </si>
  <si>
    <t>Тройник переходной25x32x25</t>
  </si>
  <si>
    <t>AX8322025</t>
  </si>
  <si>
    <t>Тройник переходной25x20x32</t>
  </si>
  <si>
    <t>AX8322525</t>
  </si>
  <si>
    <t>Тройник переходной25x25x32</t>
  </si>
  <si>
    <t>AX8321632</t>
  </si>
  <si>
    <t>Тройник переходной32x16x32</t>
  </si>
  <si>
    <t>AX8322032</t>
  </si>
  <si>
    <t>Тройник переходной32x20x32</t>
  </si>
  <si>
    <t>AX8322532</t>
  </si>
  <si>
    <t>Тройник переходной32x25x32</t>
  </si>
  <si>
    <t>AX8402040</t>
  </si>
  <si>
    <t>Тройник переходной40x20x40</t>
  </si>
  <si>
    <t>AX8402540</t>
  </si>
  <si>
    <t>Тройник переходной40x25x40</t>
  </si>
  <si>
    <t>AX8403232</t>
  </si>
  <si>
    <t>Тройник переходной40x32x32</t>
  </si>
  <si>
    <t>AX8403240</t>
  </si>
  <si>
    <t>Тройник переходной40x32x40</t>
  </si>
  <si>
    <t>Тройник ВР аксиальный латунный</t>
  </si>
  <si>
    <t>AX9161216</t>
  </si>
  <si>
    <t>Тройник ВР16x1/2x16</t>
  </si>
  <si>
    <t>AX9201220</t>
  </si>
  <si>
    <t>Тройник ВР20x1/2x20</t>
  </si>
  <si>
    <t>Адаптер Евроконус аксиальный латунный</t>
  </si>
  <si>
    <t>AX411622E</t>
  </si>
  <si>
    <t>Адаптер Евроконус16x2,2 (3/4 евроконус)</t>
  </si>
  <si>
    <t>AX412028E</t>
  </si>
  <si>
    <t>Адаптер Евроконус20x2,8 (3/4 евроконус)</t>
  </si>
  <si>
    <t>Трубка Г-образная для подключения радиатора</t>
  </si>
  <si>
    <t>AX716250</t>
  </si>
  <si>
    <t>Трубка Г-образная для подключения радиатора250x16</t>
  </si>
  <si>
    <t>AX720250</t>
  </si>
  <si>
    <t>Трубка Г-образная для подключения радиатора250x20</t>
  </si>
  <si>
    <t>AX416250</t>
  </si>
  <si>
    <t>Трубка Т-образная для подключения радиатора250x16</t>
  </si>
  <si>
    <t>AX420250</t>
  </si>
  <si>
    <t>Трубка Т-образная для подключения радиатора250x20</t>
  </si>
  <si>
    <t>Гайка Евроконус для подключения радиатора</t>
  </si>
  <si>
    <t>AX415134</t>
  </si>
  <si>
    <t>Гайка Евроконус для подключения радиатора15x3/4</t>
  </si>
  <si>
    <t>ALTSTREAM Резьбовые фитинги</t>
  </si>
  <si>
    <t>ALT  Заглушка ВР</t>
  </si>
  <si>
    <t>Н0000008641</t>
  </si>
  <si>
    <t xml:space="preserve">003110101                </t>
  </si>
  <si>
    <t>LT Заглушка ВР  1/2</t>
  </si>
  <si>
    <t>Н0000008642</t>
  </si>
  <si>
    <t xml:space="preserve">003110102                </t>
  </si>
  <si>
    <t>LT Заглушка ВР  3/4</t>
  </si>
  <si>
    <t>Н0000008643</t>
  </si>
  <si>
    <t xml:space="preserve">003110103                </t>
  </si>
  <si>
    <t>LT Заглушка ВР 1</t>
  </si>
  <si>
    <t>Н0000008644</t>
  </si>
  <si>
    <t xml:space="preserve">003110104                </t>
  </si>
  <si>
    <t>LT Заглушка ВР 1  1/4</t>
  </si>
  <si>
    <t>Н0000008645</t>
  </si>
  <si>
    <t xml:space="preserve">003110105                </t>
  </si>
  <si>
    <t>LT Заглушка ВР 1 1/2</t>
  </si>
  <si>
    <t>Н0000008646</t>
  </si>
  <si>
    <t xml:space="preserve">003110106                </t>
  </si>
  <si>
    <t>LT Заглушка ВР 2</t>
  </si>
  <si>
    <t>ALT  Заглушка НР</t>
  </si>
  <si>
    <t>Н0000008647</t>
  </si>
  <si>
    <t>LT Заглушка НР    3/8</t>
  </si>
  <si>
    <t>Н0000007783</t>
  </si>
  <si>
    <t>LT Заглушка НР   1/2</t>
  </si>
  <si>
    <t>Н0000008648</t>
  </si>
  <si>
    <t>LT Заглушка НР   3/4</t>
  </si>
  <si>
    <t>Н0000006919</t>
  </si>
  <si>
    <t>LT Заглушка НР  1</t>
  </si>
  <si>
    <t>Н0000008649</t>
  </si>
  <si>
    <t>LT Заглушка НР  1 1/4</t>
  </si>
  <si>
    <t>Н0000008650</t>
  </si>
  <si>
    <t>LT Заглушка НР 1 1/2</t>
  </si>
  <si>
    <t>Н0000008651</t>
  </si>
  <si>
    <t>LT Заглушка НР 2</t>
  </si>
  <si>
    <t>ALT  Контргайка</t>
  </si>
  <si>
    <t>Н0000007175</t>
  </si>
  <si>
    <t>LT Контргайка ВР  1/2</t>
  </si>
  <si>
    <t>Н0000007466</t>
  </si>
  <si>
    <t>LT Контргайка ВР  3/4</t>
  </si>
  <si>
    <t>Н0000007467</t>
  </si>
  <si>
    <t>LT Контргайка ВР 1</t>
  </si>
  <si>
    <t>Н0000007468</t>
  </si>
  <si>
    <t>LT Контргайка ВР 1 1/4</t>
  </si>
  <si>
    <t>Н0000001864</t>
  </si>
  <si>
    <t>LT Контргайка ВР 11/2</t>
  </si>
  <si>
    <t>Н0000007119</t>
  </si>
  <si>
    <t>LT Контргайка ВР 2</t>
  </si>
  <si>
    <t>Н0000008637</t>
  </si>
  <si>
    <t xml:space="preserve">LT Крестовина ВР  1/2 </t>
  </si>
  <si>
    <t>Н0000008638</t>
  </si>
  <si>
    <t>LT Крестовина ВР  3/4</t>
  </si>
  <si>
    <t>Н0000008639</t>
  </si>
  <si>
    <t>LT Крестовина ВР 1</t>
  </si>
  <si>
    <t>ALT  Муфта ВР</t>
  </si>
  <si>
    <t>Н0000006592</t>
  </si>
  <si>
    <t>LT Муфта ВР   1/2</t>
  </si>
  <si>
    <t>Н0000006908</t>
  </si>
  <si>
    <t>LT Муфта ВР   3/4</t>
  </si>
  <si>
    <t>Н0000006907</t>
  </si>
  <si>
    <t>LT Муфта ВР 1</t>
  </si>
  <si>
    <t>Н0000007456</t>
  </si>
  <si>
    <t>LT Муфта ВР 1  1/4</t>
  </si>
  <si>
    <t>Н0000007457</t>
  </si>
  <si>
    <t>LT Муфта ВР 1 1/2</t>
  </si>
  <si>
    <t>Н0000007458</t>
  </si>
  <si>
    <t>LT Муфта ВР 2</t>
  </si>
  <si>
    <t>ALT  Муфта переходная ВР</t>
  </si>
  <si>
    <t>Н0000008580</t>
  </si>
  <si>
    <t>LT  Муфта переходная    ВР    1/2 х 3/8</t>
  </si>
  <si>
    <t>Н0000006909</t>
  </si>
  <si>
    <t>LT  Муфта переходная    ВР   3/4 х 1/2</t>
  </si>
  <si>
    <t>Н0000006910</t>
  </si>
  <si>
    <t>LT  Муфта переходная   ВР   1 х 1/2</t>
  </si>
  <si>
    <t>Н0000006911</t>
  </si>
  <si>
    <t>LT  Муфта переходная   ВР   1 х 3/4</t>
  </si>
  <si>
    <t>Н0000008581</t>
  </si>
  <si>
    <t>LT  Муфта переходная  ВР  1 1/4 х  1/2</t>
  </si>
  <si>
    <t>Н0000008582</t>
  </si>
  <si>
    <t>LT  Муфта переходная  ВР  1 1/4 х  3/4</t>
  </si>
  <si>
    <t>Н0000008363</t>
  </si>
  <si>
    <t>LT  Муфта переходная  ВР  1 1/4 х 1</t>
  </si>
  <si>
    <t>Н0000008583</t>
  </si>
  <si>
    <t>LT  Муфта переходная  ВР 1 1/2 х 1 1/4</t>
  </si>
  <si>
    <t>Н0000008584</t>
  </si>
  <si>
    <t>LT  Муфта переходная ВР 2 х1 1/4</t>
  </si>
  <si>
    <t>Н0000008585</t>
  </si>
  <si>
    <t>LT  Муфта переходная ВР 2х 1 1/2</t>
  </si>
  <si>
    <t>ALT  Ниппель НР</t>
  </si>
  <si>
    <t>Н0000008607</t>
  </si>
  <si>
    <t>LT  Ниппель  НР   3/8</t>
  </si>
  <si>
    <t>Н0000007784</t>
  </si>
  <si>
    <t>LT  Ниппель НР    1/2</t>
  </si>
  <si>
    <t>Н0000006912</t>
  </si>
  <si>
    <t>LT  Ниппель НР   3/4</t>
  </si>
  <si>
    <t>Н0000007176</t>
  </si>
  <si>
    <t>LT  Ниппель НР  1</t>
  </si>
  <si>
    <t>Н0000008608</t>
  </si>
  <si>
    <t>LT  Ниппель НР 1 1/2</t>
  </si>
  <si>
    <t>Н0000008268</t>
  </si>
  <si>
    <t>LT  Ниппель НР 1 1/4</t>
  </si>
  <si>
    <t>Н0000008609</t>
  </si>
  <si>
    <t>LT  Ниппель НР 2</t>
  </si>
  <si>
    <t>ALT  Ниппель переходной НР</t>
  </si>
  <si>
    <t>Н0000008610</t>
  </si>
  <si>
    <t>LT  Ниппель переходной НР    1/2 х 1/4</t>
  </si>
  <si>
    <t>Н0000008052</t>
  </si>
  <si>
    <t>LT  Ниппель переходной НР    1/2 х 3/8</t>
  </si>
  <si>
    <t>Н0000006594</t>
  </si>
  <si>
    <t>LT  Ниппель переходной НР    3/4 х 1/2</t>
  </si>
  <si>
    <t>Н0000006913</t>
  </si>
  <si>
    <t>LT  Ниппель переходной НР   1 х 1/2</t>
  </si>
  <si>
    <t>Н0000006914</t>
  </si>
  <si>
    <t>LT  Ниппель переходной НР   1 х 3/4</t>
  </si>
  <si>
    <t>Н0000008614</t>
  </si>
  <si>
    <t>LT  Ниппель переходной НР  1 1/4  х 1/2</t>
  </si>
  <si>
    <t>Н0000008613</t>
  </si>
  <si>
    <t>LT  Ниппель переходной НР  1 1/4 х 3/4</t>
  </si>
  <si>
    <t>Н0000008615</t>
  </si>
  <si>
    <t>LT  Ниппель переходной НР  1 1/4 х1</t>
  </si>
  <si>
    <t>Н0000008616</t>
  </si>
  <si>
    <t>LT  Ниппель переходной НР 1 1/2 х 1</t>
  </si>
  <si>
    <t>Н0000008617</t>
  </si>
  <si>
    <t>LT  Ниппель переходной НР 1 1/2 х1 1/4</t>
  </si>
  <si>
    <t>Н0000008619</t>
  </si>
  <si>
    <t>LT  Ниппель переходной НР 2 х1 1/2</t>
  </si>
  <si>
    <t>Н0000008618</t>
  </si>
  <si>
    <t>LT  Ниппель переходной НР 2 х1 1/4</t>
  </si>
  <si>
    <t>ALT  Переходник ВР/НР</t>
  </si>
  <si>
    <t>Н0000008620</t>
  </si>
  <si>
    <t>LT  Переходник ВР/НР     1/2 х 1/4</t>
  </si>
  <si>
    <t>Н0000007852</t>
  </si>
  <si>
    <t>LT  Переходник ВР/НР     1/2 х 3/8</t>
  </si>
  <si>
    <t>Н0000006915</t>
  </si>
  <si>
    <t>LT  Переходник ВР/НР    3/4 х 1/2</t>
  </si>
  <si>
    <t>Н0000006917</t>
  </si>
  <si>
    <t>LT  Переходник ВР/НР   1 х 1/2</t>
  </si>
  <si>
    <t>Н0000007211</t>
  </si>
  <si>
    <t>LT  Переходник ВР/НР   1 х 3/4</t>
  </si>
  <si>
    <t>Н0000008201</t>
  </si>
  <si>
    <t>LT  Переходник ВР/НР  1 1/4 х  3/4</t>
  </si>
  <si>
    <t>Н0000008621</t>
  </si>
  <si>
    <t>LT  Переходник ВР/НР  1 1/4 х 1</t>
  </si>
  <si>
    <t>ALT  Разъемное соединение прямое ВР/ВР</t>
  </si>
  <si>
    <t>Н0000015113</t>
  </si>
  <si>
    <t>LT  Разъемное соединение прямое ВР/ВР   1/2</t>
  </si>
  <si>
    <t>Н0000015114</t>
  </si>
  <si>
    <t>LT  Разъемное соединение прямое ВР/ВР   3/4</t>
  </si>
  <si>
    <t>Н0000015115</t>
  </si>
  <si>
    <t>LT  Разъемное соединение прямое ВР/ВР  1</t>
  </si>
  <si>
    <t>Н0000015116</t>
  </si>
  <si>
    <t>LT  Разъемное соединение прямое ВР/ВР  1 1/4</t>
  </si>
  <si>
    <t>Н0000007459</t>
  </si>
  <si>
    <t>LT  Разъемное соединение прямое ВР/НР    1/2</t>
  </si>
  <si>
    <t>Н0000007174</t>
  </si>
  <si>
    <t>LT  Разъемное соединение прямое ВР/НР    3/4</t>
  </si>
  <si>
    <t>Н0000007460</t>
  </si>
  <si>
    <t>LT  Разъемное соединение прямое ВР/НР   1</t>
  </si>
  <si>
    <t>Н0000008267</t>
  </si>
  <si>
    <t>LT  Разъемное соединение прямое ВР/НР   1 1/4</t>
  </si>
  <si>
    <t>Н0000008604</t>
  </si>
  <si>
    <t>LT  Разъемное соединение прямое ВР/НР  1 1/2</t>
  </si>
  <si>
    <t>Н0000008605</t>
  </si>
  <si>
    <t>LT  Разъемное соединение прямое ВР/НР  2</t>
  </si>
  <si>
    <t>ALT  Разъемное соединение прямое ВР/НР</t>
  </si>
  <si>
    <t>ALT  Разъемное соединение прямое НР/НР</t>
  </si>
  <si>
    <t>Н0000015118</t>
  </si>
  <si>
    <t>LT  Разъемное соединение прямое НР/НР   1/2</t>
  </si>
  <si>
    <t>Н0000015119</t>
  </si>
  <si>
    <t>LT  Разъемное соединение прямое НР/НР   3/4</t>
  </si>
  <si>
    <t>ALT  Разъемное соединение угловое ВР/НР</t>
  </si>
  <si>
    <t>Н0000007461</t>
  </si>
  <si>
    <t>LT Разъемное соединение угловое ВР/НР   1/2</t>
  </si>
  <si>
    <t>Н0000007462</t>
  </si>
  <si>
    <t>LT Разъемное соединение угловое ВР/НР   3/4</t>
  </si>
  <si>
    <t>Н0000007463</t>
  </si>
  <si>
    <t>LT Разъемное соединение угловое ВР/НР  1</t>
  </si>
  <si>
    <t>Н0000008606</t>
  </si>
  <si>
    <t>LT Разъемное соединение угловое ВР/НР  1 1/4</t>
  </si>
  <si>
    <t>ALT  Тройник ВР</t>
  </si>
  <si>
    <t>Н0000006918</t>
  </si>
  <si>
    <t>LT  Тройник ВР   1/2</t>
  </si>
  <si>
    <t>Н0000007213</t>
  </si>
  <si>
    <t>LT  Тройник ВР   3/4</t>
  </si>
  <si>
    <t>Н0000007786</t>
  </si>
  <si>
    <t>LT  Тройник ВР  1</t>
  </si>
  <si>
    <t>Н0000008597</t>
  </si>
  <si>
    <t>LT  Тройник ВР  1  1/4</t>
  </si>
  <si>
    <t>Н0000008598</t>
  </si>
  <si>
    <t>LT  Тройник ВР  1 1/2</t>
  </si>
  <si>
    <t>Н0000009716</t>
  </si>
  <si>
    <t>LT  Тройник ВР  2</t>
  </si>
  <si>
    <t>ALT  Тройник ВР/НР/ВР</t>
  </si>
  <si>
    <t>Н0000008600</t>
  </si>
  <si>
    <t>LT  Тройник ВР/НР/ВР   1/2</t>
  </si>
  <si>
    <t>ALT  Тройник переходной ВР</t>
  </si>
  <si>
    <t>Н0000008199</t>
  </si>
  <si>
    <t>LT  Тройник переходной ВР    3/4 х1/2х3/4</t>
  </si>
  <si>
    <t>Н0000008601</t>
  </si>
  <si>
    <t>LT  Тройник переходной ВР   1 х 1/2 х1</t>
  </si>
  <si>
    <t>Н0000008602</t>
  </si>
  <si>
    <t>LT  Тройник переходной ВР   1 х 3/4 х 1</t>
  </si>
  <si>
    <t>ALT  Угольник ВР</t>
  </si>
  <si>
    <t>Н0000007214</t>
  </si>
  <si>
    <t>LT  Угольник ВР    1/2</t>
  </si>
  <si>
    <t>Н0000007644</t>
  </si>
  <si>
    <t>LT  Угольник ВР    3/4</t>
  </si>
  <si>
    <t>Н0000008586</t>
  </si>
  <si>
    <t>LT  Угольник ВР   1</t>
  </si>
  <si>
    <t>Н0000008588</t>
  </si>
  <si>
    <t>LT  Угольник ВР   1  1/4</t>
  </si>
  <si>
    <t>Н0000008589</t>
  </si>
  <si>
    <t>LT  Угольник ВР   1 1/2</t>
  </si>
  <si>
    <t>Н0000008590</t>
  </si>
  <si>
    <t>LT  Угольник ВР  2</t>
  </si>
  <si>
    <t>ALT  Угольник ВР/НР</t>
  </si>
  <si>
    <t>Н0000007839</t>
  </si>
  <si>
    <t>LT  Угольник ВР/НР   1/2</t>
  </si>
  <si>
    <t>Н0000008200</t>
  </si>
  <si>
    <t>LT  Угольник ВР/НР   3/4</t>
  </si>
  <si>
    <t>Н0000008269</t>
  </si>
  <si>
    <t>LT  Угольник ВР/НР  1</t>
  </si>
  <si>
    <t>Н0000008593</t>
  </si>
  <si>
    <t>LT  Угольник ВР/НР 1  1/4</t>
  </si>
  <si>
    <t>Н0000008594</t>
  </si>
  <si>
    <t>LT  Угольник ВР/НР 1 1/2</t>
  </si>
  <si>
    <t>ALT  Угольник НР</t>
  </si>
  <si>
    <t>Н0000008271</t>
  </si>
  <si>
    <t>LT  Угольник НР  1/2</t>
  </si>
  <si>
    <t>Н0000008595</t>
  </si>
  <si>
    <t>LT  Угольник НР  3/4</t>
  </si>
  <si>
    <t>Н0000008596</t>
  </si>
  <si>
    <t>LT  Угольник НР 1</t>
  </si>
  <si>
    <t>ALT  Угольник с креплением ВР</t>
  </si>
  <si>
    <t>Н0000008592</t>
  </si>
  <si>
    <t>LT  Угольник с креплением ВР 1/2</t>
  </si>
  <si>
    <t>ALT  Удлинитель ВР/НР</t>
  </si>
  <si>
    <t>Н0000007797</t>
  </si>
  <si>
    <t>LT  Удлинитель ВР/НР  1/2 х10mm</t>
  </si>
  <si>
    <t>Н0000008406</t>
  </si>
  <si>
    <t>LT  Удлинитель ВР/НР  1/2 х15mm</t>
  </si>
  <si>
    <t>Н0000007798</t>
  </si>
  <si>
    <t>LT  Удлинитель ВР/НР  1/2 х20mm</t>
  </si>
  <si>
    <t>Н0000008658</t>
  </si>
  <si>
    <t>LT  Удлинитель ВР/НР  1/2 х25mm</t>
  </si>
  <si>
    <t>Н0000007216</t>
  </si>
  <si>
    <t>LT  Удлинитель ВР/НР  1/2 х30mm</t>
  </si>
  <si>
    <t>Н0000007217</t>
  </si>
  <si>
    <t>LT  Удлинитель ВР/НР  1/2 х40mm</t>
  </si>
  <si>
    <t>Н0000007179</t>
  </si>
  <si>
    <t>LT  Удлинитель ВР/НР  1/2 х50mm</t>
  </si>
  <si>
    <t xml:space="preserve">ALT  Футорка </t>
  </si>
  <si>
    <t>Н0000008623</t>
  </si>
  <si>
    <t xml:space="preserve">003080101                </t>
  </si>
  <si>
    <t>LT  Футорка  НР/ВР      1/2 х1/4</t>
  </si>
  <si>
    <t>Н0000008624</t>
  </si>
  <si>
    <t xml:space="preserve">003080102                </t>
  </si>
  <si>
    <t>LT  Футорка  НР/ВР      1/2 х3/8</t>
  </si>
  <si>
    <t>Н0000008625</t>
  </si>
  <si>
    <t xml:space="preserve">003080103                </t>
  </si>
  <si>
    <t>LT  Футорка  НР/ВР      3/4 х1/2</t>
  </si>
  <si>
    <t>Н0000008626</t>
  </si>
  <si>
    <t xml:space="preserve">003080104                </t>
  </si>
  <si>
    <t>LT  Футорка  НР/ВР    1 х 1/2</t>
  </si>
  <si>
    <t>Н0000008628</t>
  </si>
  <si>
    <t xml:space="preserve">003080105                </t>
  </si>
  <si>
    <t>LT  Футорка  НР/ВР   1 1/4 х 1/2</t>
  </si>
  <si>
    <t>Н0000008627</t>
  </si>
  <si>
    <t xml:space="preserve">003080106                </t>
  </si>
  <si>
    <t>LT  Футорка  НР/ВР   1 х 3/4</t>
  </si>
  <si>
    <t>Н0000008629</t>
  </si>
  <si>
    <t xml:space="preserve">003080107                </t>
  </si>
  <si>
    <t>LT  Футорка  НР/ВР  1 1/4 х 3/4</t>
  </si>
  <si>
    <t>Н0000008630</t>
  </si>
  <si>
    <t xml:space="preserve">003080108                </t>
  </si>
  <si>
    <t>LT  Футорка  НР/ВР  1 1/4 х1</t>
  </si>
  <si>
    <t>Н0000008631</t>
  </si>
  <si>
    <t xml:space="preserve">003080109                </t>
  </si>
  <si>
    <t>LT  Футорка  НР/ВР 1 1/2 х 1</t>
  </si>
  <si>
    <t>Н0000008633</t>
  </si>
  <si>
    <t xml:space="preserve">003080110                </t>
  </si>
  <si>
    <t>LT  Футорка  НР/ВР 1 1/2 х 1 1/4</t>
  </si>
  <si>
    <t>Н0000008634</t>
  </si>
  <si>
    <t xml:space="preserve">003080111                </t>
  </si>
  <si>
    <t>LT  Футорка  НР/ВР 2 х  1 1/4</t>
  </si>
  <si>
    <t>Н0000008635</t>
  </si>
  <si>
    <t xml:space="preserve">003080112                </t>
  </si>
  <si>
    <t>LT  Футорка  НР/ВР 2 х 1 1/2</t>
  </si>
  <si>
    <t>ALT  Штуцер для шланга НР</t>
  </si>
  <si>
    <t>Н0000008659</t>
  </si>
  <si>
    <t>LT  Штуцер для шланга НР  1/2х10mm</t>
  </si>
  <si>
    <t>Н0000008397</t>
  </si>
  <si>
    <t>LT  Штуцер для шланга НР  1/2х12mm</t>
  </si>
  <si>
    <t>Н0000008660</t>
  </si>
  <si>
    <t>LT  Штуцер для шланга НР  1/2х14mm</t>
  </si>
  <si>
    <t>Н0000008661</t>
  </si>
  <si>
    <t>LT  Штуцер для шланга НР  1/2х16mm</t>
  </si>
  <si>
    <t>Н0000008662</t>
  </si>
  <si>
    <t>LT  Штуцер для шланга НР  1/2х18mm</t>
  </si>
  <si>
    <t>Н0000008663</t>
  </si>
  <si>
    <t>LT  Штуцер для шланга НР  1/2х20mm</t>
  </si>
  <si>
    <t>Н0000008053</t>
  </si>
  <si>
    <t>LT  Штуцер для шланга НР  3/4х20mm</t>
  </si>
  <si>
    <t>ALT-L Штуцер с накидной гайкой</t>
  </si>
  <si>
    <t>Н0000008665</t>
  </si>
  <si>
    <t>LT  Штуцер с накидной гайкой 1/2 х 3/4</t>
  </si>
  <si>
    <t>Н0000008666</t>
  </si>
  <si>
    <t>LT  Штуцер с накидной гайкой 3/4 х 1</t>
  </si>
  <si>
    <t xml:space="preserve"> Резьбовые фитинги</t>
  </si>
  <si>
    <t>Заглушка ВР</t>
  </si>
  <si>
    <t>Заглушка НР</t>
  </si>
  <si>
    <t>Контргайка</t>
  </si>
  <si>
    <t>ALT  Крестовина</t>
  </si>
  <si>
    <t>Муфта ВР</t>
  </si>
  <si>
    <t>Муфта переходная ВР</t>
  </si>
  <si>
    <t xml:space="preserve"> Ниппель НР</t>
  </si>
  <si>
    <t>Ниппель переходной НР</t>
  </si>
  <si>
    <t>Переходник ВР/НР</t>
  </si>
  <si>
    <t>Разъемное соединение прямое ВР/НР</t>
  </si>
  <si>
    <t>Разъемное соединение угловое ВР/НР</t>
  </si>
  <si>
    <t>Тройник ВР</t>
  </si>
  <si>
    <t>Тройник переходной ВР</t>
  </si>
  <si>
    <t>Угольник ВР</t>
  </si>
  <si>
    <t>Угольник ВР/НР</t>
  </si>
  <si>
    <t>Угольник НР</t>
  </si>
  <si>
    <t>Угольник с креплением ВР</t>
  </si>
  <si>
    <t>Удлинитель ВР/НР</t>
  </si>
  <si>
    <t xml:space="preserve">Футорка </t>
  </si>
  <si>
    <t>Штуцер для шланга НР</t>
  </si>
  <si>
    <t>Н0000001570</t>
  </si>
  <si>
    <t>SVK-LT2582</t>
  </si>
  <si>
    <t>Н0000001569</t>
  </si>
  <si>
    <t>SVK-LT2583</t>
  </si>
  <si>
    <t>Н0000008302</t>
  </si>
  <si>
    <t>SVK-LT2581</t>
  </si>
  <si>
    <t>Н0000016624</t>
  </si>
  <si>
    <t>SVK-LT4524</t>
  </si>
  <si>
    <t>Н0000016623</t>
  </si>
  <si>
    <t>SVK-LT4523</t>
  </si>
  <si>
    <t>Н0000016625</t>
  </si>
  <si>
    <t>SVK-LT4525</t>
  </si>
  <si>
    <t xml:space="preserve">LT Заглушка ВР 1 1/4 </t>
  </si>
  <si>
    <t>Н0000011492</t>
  </si>
  <si>
    <t>SVK-LT2584</t>
  </si>
  <si>
    <t>Н0000011491</t>
  </si>
  <si>
    <t>SVK-LT2585</t>
  </si>
  <si>
    <t>Н0000011493</t>
  </si>
  <si>
    <t>SVK-LT2580</t>
  </si>
  <si>
    <t>Н0000016627</t>
  </si>
  <si>
    <t>SVK-LT4527</t>
  </si>
  <si>
    <t>Н0000016626</t>
  </si>
  <si>
    <t>SVK-LT4526</t>
  </si>
  <si>
    <t>Н0000016628</t>
  </si>
  <si>
    <t>SVK-LT4528</t>
  </si>
  <si>
    <t>LT Заглушка НР  1 1/2</t>
  </si>
  <si>
    <t>LT Заглушка НР  2</t>
  </si>
  <si>
    <t>Н0000010919</t>
  </si>
  <si>
    <t>SVK-LT2481</t>
  </si>
  <si>
    <t>Н0000016912</t>
  </si>
  <si>
    <t>SVK-LT4532</t>
  </si>
  <si>
    <t>Н0000001575</t>
  </si>
  <si>
    <t>SVK-LT2483</t>
  </si>
  <si>
    <t>Н0000017759</t>
  </si>
  <si>
    <t>SVK-LT4533</t>
  </si>
  <si>
    <t>Н0000001574</t>
  </si>
  <si>
    <t>SVK-LT2484</t>
  </si>
  <si>
    <t>Н0000016630</t>
  </si>
  <si>
    <t>SVK-LT4530</t>
  </si>
  <si>
    <t>Н0000016629</t>
  </si>
  <si>
    <t>SVK-LT4529</t>
  </si>
  <si>
    <t>Н0000017177</t>
  </si>
  <si>
    <t>SVK-LT4535</t>
  </si>
  <si>
    <t>Н0000016631</t>
  </si>
  <si>
    <t>SVK-LT4531</t>
  </si>
  <si>
    <t>Н0000010921</t>
  </si>
  <si>
    <t>SVK-LT2593</t>
  </si>
  <si>
    <t>LT Крестовина ВР  1/2</t>
  </si>
  <si>
    <t>Н0000001577</t>
  </si>
  <si>
    <t>SVK-LT2594</t>
  </si>
  <si>
    <t>Н0000006674</t>
  </si>
  <si>
    <t>SVK-LT2529</t>
  </si>
  <si>
    <t>Н0000004413</t>
  </si>
  <si>
    <t>SVK-LT2530</t>
  </si>
  <si>
    <t>Н0000008278</t>
  </si>
  <si>
    <t>SVK-LT2531</t>
  </si>
  <si>
    <t>Н0000015673</t>
  </si>
  <si>
    <t>SVK-LT2532</t>
  </si>
  <si>
    <t>Н0000015674</t>
  </si>
  <si>
    <t>SVK-LT2360</t>
  </si>
  <si>
    <t>Н0000014760</t>
  </si>
  <si>
    <t>SVK-LT4481</t>
  </si>
  <si>
    <t>Н0000015676</t>
  </si>
  <si>
    <t>SVK-LT2539</t>
  </si>
  <si>
    <t>Н0000011762</t>
  </si>
  <si>
    <t>SVK-LT2540</t>
  </si>
  <si>
    <t>Н0000011816</t>
  </si>
  <si>
    <t>SVK-LT2541</t>
  </si>
  <si>
    <t>Н0000002688</t>
  </si>
  <si>
    <t>SVK-LT2544</t>
  </si>
  <si>
    <t>Н0000015669</t>
  </si>
  <si>
    <t>SVK-LT2542</t>
  </si>
  <si>
    <t>Н0000015678</t>
  </si>
  <si>
    <t>SVK-LT2543</t>
  </si>
  <si>
    <t>Н0000016620</t>
  </si>
  <si>
    <t>SVK-LT2545</t>
  </si>
  <si>
    <t>LT  Муфта переходная  ВР 1 1/2 х  3/4</t>
  </si>
  <si>
    <t>Н0000015680</t>
  </si>
  <si>
    <t>SVK-LT2546</t>
  </si>
  <si>
    <t>LT  Муфта переходная  ВР 1 1/2 х 1</t>
  </si>
  <si>
    <t>Н0000011931</t>
  </si>
  <si>
    <t>SVK-LT2366</t>
  </si>
  <si>
    <t>Н0000015681</t>
  </si>
  <si>
    <t>SVK-LT4488</t>
  </si>
  <si>
    <t xml:space="preserve">LT  Муфта переходная ВР 2 х1 </t>
  </si>
  <si>
    <t>Н0000015670</t>
  </si>
  <si>
    <t>SVK-LT4489</t>
  </si>
  <si>
    <t>Н0000015671</t>
  </si>
  <si>
    <t>SVK-LT4490</t>
  </si>
  <si>
    <t>Н0000003254</t>
  </si>
  <si>
    <t>SVK-LT2524</t>
  </si>
  <si>
    <t>Н0000010844</t>
  </si>
  <si>
    <t>SVK-LT2525</t>
  </si>
  <si>
    <t>Н0000002655</t>
  </si>
  <si>
    <t>SVK-LT2526</t>
  </si>
  <si>
    <t>Н0000002002</t>
  </si>
  <si>
    <t>SVK-LT2527</t>
  </si>
  <si>
    <t>LT  Ниппель НР  1 1/4</t>
  </si>
  <si>
    <t>Н0000000804</t>
  </si>
  <si>
    <t>SVK-LT2528</t>
  </si>
  <si>
    <t>Н0000014762</t>
  </si>
  <si>
    <t>SVK-LT4480</t>
  </si>
  <si>
    <t xml:space="preserve">LT  Ниппель НР 2 </t>
  </si>
  <si>
    <t>Н0000008308</t>
  </si>
  <si>
    <t>SVK-LT2536</t>
  </si>
  <si>
    <t>Н0000008309</t>
  </si>
  <si>
    <t>SVK-LT2535</t>
  </si>
  <si>
    <t>Н0000008310</t>
  </si>
  <si>
    <t>SVK-LT2533</t>
  </si>
  <si>
    <t>Н0000008311</t>
  </si>
  <si>
    <t>SVK-LT2534</t>
  </si>
  <si>
    <t>Н0000015695</t>
  </si>
  <si>
    <t>SVK-LT2361</t>
  </si>
  <si>
    <t>Н0000000807</t>
  </si>
  <si>
    <t>SVK-LT2537</t>
  </si>
  <si>
    <t>Н0000008850</t>
  </si>
  <si>
    <t>SVK-LT2538</t>
  </si>
  <si>
    <t>Н0000016617</t>
  </si>
  <si>
    <t>SVK-LT2362</t>
  </si>
  <si>
    <t>Н0000015696</t>
  </si>
  <si>
    <t>SVK-LT2363</t>
  </si>
  <si>
    <t>Н0000015672</t>
  </si>
  <si>
    <t>SVK-LT2365</t>
  </si>
  <si>
    <t>Н0000016618</t>
  </si>
  <si>
    <t>SVK-LT4482</t>
  </si>
  <si>
    <t>Н0000015697</t>
  </si>
  <si>
    <t>SVK-LT4483</t>
  </si>
  <si>
    <t>Н0000015698</t>
  </si>
  <si>
    <t>SVK-LT4484</t>
  </si>
  <si>
    <t>Н0000015699</t>
  </si>
  <si>
    <t>SVK-LT4485</t>
  </si>
  <si>
    <t>Н0000016835</t>
  </si>
  <si>
    <t>SVK-LT4486</t>
  </si>
  <si>
    <t>Н0000016836</t>
  </si>
  <si>
    <t>SVK-LT4487</t>
  </si>
  <si>
    <t>Н0000007807</t>
  </si>
  <si>
    <t>SVK-LT2547</t>
  </si>
  <si>
    <t>Н0000016634</t>
  </si>
  <si>
    <t>SVK-LT2684</t>
  </si>
  <si>
    <t>Н0000008279</t>
  </si>
  <si>
    <t>SVK-LT2550</t>
  </si>
  <si>
    <t>LT  Переходник ВР/НР     3/4 х 1/2</t>
  </si>
  <si>
    <t>Н0000016632</t>
  </si>
  <si>
    <t>SVK-LT2683</t>
  </si>
  <si>
    <t>LT  Переходник ВР/НР     3/4 х 3/4</t>
  </si>
  <si>
    <t>Н0000008338</t>
  </si>
  <si>
    <t>SVK-LT2549</t>
  </si>
  <si>
    <t>LT  Переходник ВР/НР    1 х 1/2</t>
  </si>
  <si>
    <t>Н0000008339</t>
  </si>
  <si>
    <t>SVK-LT2548</t>
  </si>
  <si>
    <t>LT  Переходник ВР/НР    1 х 3/4</t>
  </si>
  <si>
    <t>Н0000016635</t>
  </si>
  <si>
    <t>SVK-LT2367</t>
  </si>
  <si>
    <t>Н0000008776</t>
  </si>
  <si>
    <t>SVK-LT2368</t>
  </si>
  <si>
    <t>LT  Переходник ВР/НР   1 1/4 х 3/4</t>
  </si>
  <si>
    <t>Н0000011586</t>
  </si>
  <si>
    <t>SVK-LT2369</t>
  </si>
  <si>
    <t>LT  Переходник ВР/НР   1 1/4 х1</t>
  </si>
  <si>
    <t>Н0000016633</t>
  </si>
  <si>
    <t>SVK-LT2371</t>
  </si>
  <si>
    <t>Н0000006556</t>
  </si>
  <si>
    <t>SVK-LT2370</t>
  </si>
  <si>
    <t>Н0000016637</t>
  </si>
  <si>
    <t>SVK-LT2372</t>
  </si>
  <si>
    <t>LT  Переходник ВР/НР  1 1/2 х 1 1/4</t>
  </si>
  <si>
    <t>Н0000016636</t>
  </si>
  <si>
    <t>SVK-LT4491</t>
  </si>
  <si>
    <t>Н0000016638</t>
  </si>
  <si>
    <t>SVK-LT4492</t>
  </si>
  <si>
    <t>Н0000016639</t>
  </si>
  <si>
    <t>SVK-LT4493</t>
  </si>
  <si>
    <t>Н0000007771</t>
  </si>
  <si>
    <t>SVK-LT2589</t>
  </si>
  <si>
    <t>Н0000011217</t>
  </si>
  <si>
    <t>SVK-LT2590</t>
  </si>
  <si>
    <t>Н0000011218</t>
  </si>
  <si>
    <t>SVK-LT2588</t>
  </si>
  <si>
    <t>Н0000011219</t>
  </si>
  <si>
    <t>SVK-LT2592</t>
  </si>
  <si>
    <t>Н0000016614</t>
  </si>
  <si>
    <t>SVK-LT2591</t>
  </si>
  <si>
    <t>Н0000016615</t>
  </si>
  <si>
    <t>SVK-LT4536</t>
  </si>
  <si>
    <t>Н0000011221</t>
  </si>
  <si>
    <t>SVK-LT2586</t>
  </si>
  <si>
    <t>Н0000011222</t>
  </si>
  <si>
    <t>SVK-LT2587</t>
  </si>
  <si>
    <t>Н0000011223</t>
  </si>
  <si>
    <t>SVK-LT2390</t>
  </si>
  <si>
    <t>Н0000011224</t>
  </si>
  <si>
    <t>SVK-LT2685</t>
  </si>
  <si>
    <t>Н0000003281</t>
  </si>
  <si>
    <t>SVK-LT2568</t>
  </si>
  <si>
    <t>Н0000003274</t>
  </si>
  <si>
    <t>SVK-LT2569</t>
  </si>
  <si>
    <t>Н0000000813</t>
  </si>
  <si>
    <t>SVK-LT2570</t>
  </si>
  <si>
    <t>Н0000015690</t>
  </si>
  <si>
    <t>SVK-LT2571</t>
  </si>
  <si>
    <t>Н0000015691</t>
  </si>
  <si>
    <t>SVK-LT4511</t>
  </si>
  <si>
    <t>Н0000014764</t>
  </si>
  <si>
    <t>SVK-LT002</t>
  </si>
  <si>
    <t>Н0000017558</t>
  </si>
  <si>
    <t>SVK-LT2381</t>
  </si>
  <si>
    <t>Н0000003481</t>
  </si>
  <si>
    <t>SVK-LT2574</t>
  </si>
  <si>
    <t>Н0000002845</t>
  </si>
  <si>
    <t>SVK-LT4515</t>
  </si>
  <si>
    <t>Н0000003025</t>
  </si>
  <si>
    <t>SVK-LT4516</t>
  </si>
  <si>
    <t>Н0000016900</t>
  </si>
  <si>
    <t>SVK-LT2380</t>
  </si>
  <si>
    <t>Н0000017559</t>
  </si>
  <si>
    <t>SVK-LT2379</t>
  </si>
  <si>
    <t>Н0000008323</t>
  </si>
  <si>
    <t>SVK-LT2572</t>
  </si>
  <si>
    <t>Н0000008324</t>
  </si>
  <si>
    <t>SVK-LT2382</t>
  </si>
  <si>
    <t>Н0000008325</t>
  </si>
  <si>
    <t>SVK-LT2573</t>
  </si>
  <si>
    <t>Н0000016852</t>
  </si>
  <si>
    <t>SVK-LT4514</t>
  </si>
  <si>
    <t>Тройник НР</t>
  </si>
  <si>
    <t>Н0000001597</t>
  </si>
  <si>
    <t>SVK-LT2575</t>
  </si>
  <si>
    <t>LT  Тройник НР   1/2</t>
  </si>
  <si>
    <t>Н0000016621</t>
  </si>
  <si>
    <t>SVK-LT2576</t>
  </si>
  <si>
    <t>Н0000016622</t>
  </si>
  <si>
    <t>SVK-LT2577</t>
  </si>
  <si>
    <t>Н0000003263</t>
  </si>
  <si>
    <t>SVK-LT2557</t>
  </si>
  <si>
    <t>Н0000008755</t>
  </si>
  <si>
    <t>SVK-LT2558</t>
  </si>
  <si>
    <t>Н0000002687</t>
  </si>
  <si>
    <t>SVK-LT2559</t>
  </si>
  <si>
    <t>Н0000015682</t>
  </si>
  <si>
    <t>SVK-LT4504</t>
  </si>
  <si>
    <t>Н0000015683</t>
  </si>
  <si>
    <t>SVK-LT4505</t>
  </si>
  <si>
    <t>Н0000014765</t>
  </si>
  <si>
    <t>SVK-LT4506</t>
  </si>
  <si>
    <t>Н0000002668</t>
  </si>
  <si>
    <t>SVK-LT2561</t>
  </si>
  <si>
    <t>Н0000007494</t>
  </si>
  <si>
    <t>SVK-LT2562</t>
  </si>
  <si>
    <t>Н0000003230</t>
  </si>
  <si>
    <t>SVK-LT2563</t>
  </si>
  <si>
    <t>Н0000015687</t>
  </si>
  <si>
    <t>SVK-LT4507</t>
  </si>
  <si>
    <t>Н0000015688</t>
  </si>
  <si>
    <t>SVK-LT4508</t>
  </si>
  <si>
    <t>Н0000015689</t>
  </si>
  <si>
    <t>SVK-LT4509</t>
  </si>
  <si>
    <t>Н0000008852</t>
  </si>
  <si>
    <t>SVK-LT2564</t>
  </si>
  <si>
    <t>Н0000008329</t>
  </si>
  <si>
    <t>SVK-LT2565</t>
  </si>
  <si>
    <t>Н0000011895</t>
  </si>
  <si>
    <t>SVK-LT2567</t>
  </si>
  <si>
    <t xml:space="preserve">LT  Угольник НР 1 </t>
  </si>
  <si>
    <t>Н0000015686</t>
  </si>
  <si>
    <t>SVK-LT2388</t>
  </si>
  <si>
    <t>Н0000001571</t>
  </si>
  <si>
    <t>SVK-LT151510</t>
  </si>
  <si>
    <t>Н0000001573</t>
  </si>
  <si>
    <t>SVK-LT151515</t>
  </si>
  <si>
    <t>Н0000008341</t>
  </si>
  <si>
    <t>SVK-LT2412</t>
  </si>
  <si>
    <t>Н0000008342</t>
  </si>
  <si>
    <t>SVK-LT2403</t>
  </si>
  <si>
    <t>Н0000008343</t>
  </si>
  <si>
    <t>SVK-LT2404</t>
  </si>
  <si>
    <t>Н0000001604</t>
  </si>
  <si>
    <t>SVK-LT2405</t>
  </si>
  <si>
    <t>Н0000001603</t>
  </si>
  <si>
    <t>SVK-LT2406</t>
  </si>
  <si>
    <t>Н0000016330</t>
  </si>
  <si>
    <t>SVK-LT2407</t>
  </si>
  <si>
    <t>Н0000016331</t>
  </si>
  <si>
    <t>SVK-LT2408</t>
  </si>
  <si>
    <t>Н0000016645</t>
  </si>
  <si>
    <t>SVK-LT2409</t>
  </si>
  <si>
    <t>Н0000016646</t>
  </si>
  <si>
    <t>SVK-LT2395</t>
  </si>
  <si>
    <t>Н0000016647</t>
  </si>
  <si>
    <t>SVK-LT2410</t>
  </si>
  <si>
    <t>Н0000016648</t>
  </si>
  <si>
    <t>SVK-LT2396</t>
  </si>
  <si>
    <t>Н0000016649</t>
  </si>
  <si>
    <t>SVK-LT2485</t>
  </si>
  <si>
    <t>Н0000016650</t>
  </si>
  <si>
    <t>SVK-LT4539</t>
  </si>
  <si>
    <t>Н0000016651</t>
  </si>
  <si>
    <t>SVK-LT4540</t>
  </si>
  <si>
    <t>Н0000016652</t>
  </si>
  <si>
    <t>SVK-LT4541</t>
  </si>
  <si>
    <t>Н0000016653</t>
  </si>
  <si>
    <t>SVK-LT4542</t>
  </si>
  <si>
    <t>Н0000016654</t>
  </si>
  <si>
    <t>SVK-LT2397</t>
  </si>
  <si>
    <t>Н0000016655</t>
  </si>
  <si>
    <t>SVK-LT2398</t>
  </si>
  <si>
    <t>Н0000016656</t>
  </si>
  <si>
    <t>SVK-LT2399</t>
  </si>
  <si>
    <t>Н0000016657</t>
  </si>
  <si>
    <t>SVK-LT2400</t>
  </si>
  <si>
    <t>Н0000016658</t>
  </si>
  <si>
    <t>SVK-LT2401</t>
  </si>
  <si>
    <t>Н0000016659</t>
  </si>
  <si>
    <t>SVK-LT2402</t>
  </si>
  <si>
    <t>Н0000016660</t>
  </si>
  <si>
    <t>SVK-LT4543</t>
  </si>
  <si>
    <t>Н0000016661</t>
  </si>
  <si>
    <t>SVK-LT4544</t>
  </si>
  <si>
    <t>Н0000016662</t>
  </si>
  <si>
    <t>SVK-LT4545</t>
  </si>
  <si>
    <t>Н0000016663</t>
  </si>
  <si>
    <t>SVK-LT4546</t>
  </si>
  <si>
    <t>Н0000016664</t>
  </si>
  <si>
    <t>SVK-LT4547</t>
  </si>
  <si>
    <t>Н0000016665</t>
  </si>
  <si>
    <t>SVK-LT4548</t>
  </si>
  <si>
    <t>Н0000016666</t>
  </si>
  <si>
    <t>SVK-LT4549</t>
  </si>
  <si>
    <t>Н0000016667</t>
  </si>
  <si>
    <t>SVK-LT4550</t>
  </si>
  <si>
    <t>Удлинитель НР/НР</t>
  </si>
  <si>
    <t>Н0000006873</t>
  </si>
  <si>
    <t>SVK-LT2566</t>
  </si>
  <si>
    <t>Н0000006875</t>
  </si>
  <si>
    <t>SVK-LT2469</t>
  </si>
  <si>
    <t>Н0000006876</t>
  </si>
  <si>
    <t>SVK-LT2470</t>
  </si>
  <si>
    <t>Н0000006877</t>
  </si>
  <si>
    <t>SVK-LT2471</t>
  </si>
  <si>
    <t>Н0000008970</t>
  </si>
  <si>
    <t>SVK-LT2472</t>
  </si>
  <si>
    <t>Н0000008969</t>
  </si>
  <si>
    <t>SVK-LT2473</t>
  </si>
  <si>
    <t>Н0000017120</t>
  </si>
  <si>
    <t>SVK-LT2474</t>
  </si>
  <si>
    <t>Н0000017121</t>
  </si>
  <si>
    <t>SVK-LT2475</t>
  </si>
  <si>
    <t>Н0000017128</t>
  </si>
  <si>
    <t>SVK-LT2476</t>
  </si>
  <si>
    <t>Н0000017130</t>
  </si>
  <si>
    <t>SVK-LT4551</t>
  </si>
  <si>
    <t>Н0000017132</t>
  </si>
  <si>
    <t>SVK-LT4552</t>
  </si>
  <si>
    <t>Н0000017133</t>
  </si>
  <si>
    <t>SVK-LT4553</t>
  </si>
  <si>
    <t>Н0000008317</t>
  </si>
  <si>
    <t>SVK-LT2551</t>
  </si>
  <si>
    <t>Н0000008040</t>
  </si>
  <si>
    <t>SVK-LT2552</t>
  </si>
  <si>
    <t>Н0000007048</t>
  </si>
  <si>
    <t>SVK-LT2553</t>
  </si>
  <si>
    <t>Н0000008204</t>
  </si>
  <si>
    <t>SVK-LT2554</t>
  </si>
  <si>
    <t>LT  Футорка  НР/ВР    1 х 3/4</t>
  </si>
  <si>
    <t>Н0000016640</t>
  </si>
  <si>
    <t>SVK-LT4498</t>
  </si>
  <si>
    <t>Н0000008320</t>
  </si>
  <si>
    <t>SVK-LT2555</t>
  </si>
  <si>
    <t>LT  Футорка  НР/ВР   1 1/4 х 3/4</t>
  </si>
  <si>
    <t>Н0000004471</t>
  </si>
  <si>
    <t>SVK-LT2556</t>
  </si>
  <si>
    <t>Н0000016641</t>
  </si>
  <si>
    <t>SVK-LT4499</t>
  </si>
  <si>
    <t>LT  Футорка  НР/ВР  1 1/2 x  3/4</t>
  </si>
  <si>
    <t>Н0000015710</t>
  </si>
  <si>
    <t>SVK-LT2386</t>
  </si>
  <si>
    <t>LT  Футорка  НР/ВР  1 1/2 х 1</t>
  </si>
  <si>
    <t>Н0000015711</t>
  </si>
  <si>
    <t>SVK-LT2387</t>
  </si>
  <si>
    <t>LT  Футорка  НР/ВР  1 1/2 х 1 1/4</t>
  </si>
  <si>
    <t>Н0000016643</t>
  </si>
  <si>
    <t>SVK-LT4501</t>
  </si>
  <si>
    <t>Н0000016642</t>
  </si>
  <si>
    <t>SVK-LT4500</t>
  </si>
  <si>
    <t>Н0000016327</t>
  </si>
  <si>
    <t>SVK-LT4503</t>
  </si>
  <si>
    <t>Н0000016644</t>
  </si>
  <si>
    <t>SVK-LT4502</t>
  </si>
  <si>
    <t>Н0000008856</t>
  </si>
  <si>
    <t>SVK-LT161510u</t>
  </si>
  <si>
    <r>
      <t xml:space="preserve">LT Футорка усиленная НР/ВР    1/2 х 3/8 </t>
    </r>
    <r>
      <rPr>
        <sz val="9"/>
        <color rgb="FFFF0000"/>
        <rFont val="Calibri"/>
        <family val="2"/>
        <charset val="204"/>
        <scheme val="minor"/>
      </rPr>
      <t>(Распродажа)</t>
    </r>
  </si>
  <si>
    <t>Н0000016673</t>
  </si>
  <si>
    <t>SVK-LT2693</t>
  </si>
  <si>
    <t>Н0000016328</t>
  </si>
  <si>
    <t>SVK-LT2694</t>
  </si>
  <si>
    <t>Н0000016329</t>
  </si>
  <si>
    <t>SVK-LT2695</t>
  </si>
  <si>
    <t>Н0000001589</t>
  </si>
  <si>
    <t>SVK-LT2696</t>
  </si>
  <si>
    <t>Н0000016674</t>
  </si>
  <si>
    <t>SVK-LT2697</t>
  </si>
  <si>
    <t>Н0000001587</t>
  </si>
  <si>
    <t>SVK-LT2698</t>
  </si>
  <si>
    <t>Н0000017178</t>
  </si>
  <si>
    <t>SVK-LT4561</t>
  </si>
  <si>
    <t>Н0000001583</t>
  </si>
  <si>
    <t>SVK-LT2699</t>
  </si>
  <si>
    <t>Н0000018180</t>
  </si>
  <si>
    <t>SVK-LT4558</t>
  </si>
  <si>
    <t>Штуцер для шланга ВР</t>
  </si>
  <si>
    <t>Н0000016668</t>
  </si>
  <si>
    <t>SVK-LT2686</t>
  </si>
  <si>
    <t>Н0000016675</t>
  </si>
  <si>
    <t>SVK-LT2687</t>
  </si>
  <si>
    <t>Н0000016676</t>
  </si>
  <si>
    <t>SVK-LT2688</t>
  </si>
  <si>
    <t>Н0000016677</t>
  </si>
  <si>
    <t>SVK-LT2689</t>
  </si>
  <si>
    <t>Н0000016669</t>
  </si>
  <si>
    <t>SVK-LT2690</t>
  </si>
  <si>
    <t>Н0000011701</t>
  </si>
  <si>
    <t>SVK-LT2691</t>
  </si>
  <si>
    <t>Н0000016678</t>
  </si>
  <si>
    <t>SVK-LT2692</t>
  </si>
  <si>
    <t>Н0000016670</t>
  </si>
  <si>
    <t>SVK-LT4554</t>
  </si>
  <si>
    <t>Н0000016671</t>
  </si>
  <si>
    <t>SVK-LT4555</t>
  </si>
  <si>
    <t>Н0000001584</t>
  </si>
  <si>
    <t>SVK-LT4556</t>
  </si>
  <si>
    <t>Н0000016672</t>
  </si>
  <si>
    <t>SVK-LT4557</t>
  </si>
  <si>
    <t>Эксцентрик для смесителя</t>
  </si>
  <si>
    <t>Н0000007058</t>
  </si>
  <si>
    <t>SVK-LT2389</t>
  </si>
  <si>
    <t>LT Эксцентрик 3/4х1/2</t>
  </si>
  <si>
    <t>Н0000016385</t>
  </si>
  <si>
    <t>SVK-LT180020</t>
  </si>
  <si>
    <r>
      <t xml:space="preserve">Отражатель для эксцентрика </t>
    </r>
    <r>
      <rPr>
        <sz val="9"/>
        <color rgb="FFFF0000"/>
        <rFont val="Calibri"/>
        <family val="2"/>
        <charset val="204"/>
        <scheme val="minor"/>
      </rPr>
      <t>(Распродажа)</t>
    </r>
  </si>
  <si>
    <t>*- только упаковками</t>
  </si>
  <si>
    <t>LT Контргайка ВР  1/2  с ребордой*</t>
  </si>
  <si>
    <t>LT Контргайка ВР  3/4  с ребордой*</t>
  </si>
  <si>
    <t>LT Контргайка ВР 1 1/4  с ребордой*</t>
  </si>
  <si>
    <t>LT Контргайка ВР 2*</t>
  </si>
  <si>
    <t>LT Контргайка ВР 1 1/4*</t>
  </si>
  <si>
    <t>LT Контргайка ВР 1 1/2*</t>
  </si>
  <si>
    <t>LT  Муфта переходная    ВР    1/2 х 3/8*</t>
  </si>
  <si>
    <t>LT  Муфта переходная  ВР 1 1/2 х 1 1/4*</t>
  </si>
  <si>
    <t>LT Ниппель с полной резьбой НР 1/2*</t>
  </si>
  <si>
    <t>LT Ниппель с полной резьбой НР 3/4*</t>
  </si>
  <si>
    <t>LT  Ниппель переходной НР 2 х  3/4*</t>
  </si>
  <si>
    <t>LT  Ниппель переходной НР 2 х 1*</t>
  </si>
  <si>
    <t>LT  Ниппель переходной НР 2 х 1 1/4*</t>
  </si>
  <si>
    <t>LT  Ниппель переходной НР 2 х1 1/2*</t>
  </si>
  <si>
    <t>LT  Ниппель переходной НР  1 1/4  х 1/2*</t>
  </si>
  <si>
    <t>LT  Ниппель переходной НР 1 1/2 х  3/4*</t>
  </si>
  <si>
    <t>LT  Ниппель переходной НР 1 1/2 х 1 *</t>
  </si>
  <si>
    <t>LT  Переходник ВР/НР  2 х 1 1/2*</t>
  </si>
  <si>
    <t>LT  Переходник ВР/НР  2 х  1 1/4*</t>
  </si>
  <si>
    <t>LT  Переходник ВР/НР  2 х  1*</t>
  </si>
  <si>
    <t>LT  Переходник ВР/НР   1 1/4 х 1/2*</t>
  </si>
  <si>
    <t>LT  Переходник ВР/НР  1 1/2 х  3/4*</t>
  </si>
  <si>
    <t>LT  Переходник ВР/НР  1 1/2 х 1*</t>
  </si>
  <si>
    <t>LT  Переходник ВР/НР     1/2 х 1/2*</t>
  </si>
  <si>
    <t>LT  Переходник ВР/НР     1/2 х  3/8*</t>
  </si>
  <si>
    <t>LT Разъемное соединение угловое ВР/НР   1/2*</t>
  </si>
  <si>
    <t>LT Разъемное соединение угловое ВР/НР   3/4*</t>
  </si>
  <si>
    <t>LT Разъемное соединение угловое ВР/НР  1*</t>
  </si>
  <si>
    <t>LT Разъемное соединение угловое ВР/НР  1 1/4*</t>
  </si>
  <si>
    <t>LT  Тройник ВР  2*</t>
  </si>
  <si>
    <t>LT  Тройник ВР/ВР/НР   1/2*</t>
  </si>
  <si>
    <t>LT  Тройник ВР/НР/ВР   3/4*</t>
  </si>
  <si>
    <t>LT  Тройник ВР/НР/ВР  3/4 х 1/2 х 3/4*</t>
  </si>
  <si>
    <t>LT  Тройник ВР/НР/НР  1/2*</t>
  </si>
  <si>
    <t>LT  Тройник НР/ВР/НР   1/2*</t>
  </si>
  <si>
    <t>LT  Тройник переходной ВР  1 1/4 х 1 х 1 1/4*</t>
  </si>
  <si>
    <t>LT  Тройник переходной ВР   1 х 3/4 х 1*</t>
  </si>
  <si>
    <t>LT  Тройник переходной ВР   1 x 1/2 x1*</t>
  </si>
  <si>
    <t>LT  Тройник переходной ВР    3/4x 1/2x3/4*</t>
  </si>
  <si>
    <t>LT  Тройник НР   3/4*</t>
  </si>
  <si>
    <t>LT  Тройник НР 1*</t>
  </si>
  <si>
    <t>LT  Угольник ВР/НР 1  1/4*</t>
  </si>
  <si>
    <t>LT  Угольник ВР/НР 1 1/2*</t>
  </si>
  <si>
    <t>LT  Угольник ВР/НР 2*</t>
  </si>
  <si>
    <t>LT  Угольник ВР/НР  1*</t>
  </si>
  <si>
    <t>LT Удлинитель хром. ВР/НР  1/2 х10mm*</t>
  </si>
  <si>
    <t>LT Удлинитель хром. ВР/НР  1/2 х15mm*</t>
  </si>
  <si>
    <t>LT Удлинитель хром. ВР/НР  1/2 х20mm*</t>
  </si>
  <si>
    <t>LT Удлинитель хром. ВР/НР  1/2 х25mm*</t>
  </si>
  <si>
    <t>LT Удлинитель хром. ВР/НР  1/2 х30mm*</t>
  </si>
  <si>
    <t>LT Удлинитель хром. ВР/НР  1/2 х40mm*</t>
  </si>
  <si>
    <t>LT Удлинитель хром. ВР/НР  1/2 х50mm*</t>
  </si>
  <si>
    <t>LT Удлинитель хром. ВР/НР  1/2 х60mm*</t>
  </si>
  <si>
    <t>LT Удлинитель хром. ВР/НР  1/2 х70mm*</t>
  </si>
  <si>
    <t>LT Удлинитель хром. ВР/НР  1/2 х80mm*</t>
  </si>
  <si>
    <t>LT Удлинитель хром. ВР/НР  1/2 х90mm*</t>
  </si>
  <si>
    <t>LT Удлинитель хром. ВР/НР  1/2х100mm*</t>
  </si>
  <si>
    <t>LT Удлинитель хром. ВР/НР  3/4 х10mm*</t>
  </si>
  <si>
    <t>LT Удлинитель хром. ВР/НР  3/4 х15mm*</t>
  </si>
  <si>
    <t>LT Удлинитель хром. ВР/НР  3/4 х20mm*</t>
  </si>
  <si>
    <t>LT Удлинитель хром. ВР/НР  3/4 х25mm*</t>
  </si>
  <si>
    <t>LT Удлинитель хром. ВР/НР  3/4 х30mm*</t>
  </si>
  <si>
    <t>LT Удлинитель хром. ВР/НР  3/4 х40mm*</t>
  </si>
  <si>
    <t>LT Удлинитель хром. ВР/НР  3/4 х50mm*</t>
  </si>
  <si>
    <t>LT Удлинитель хром. ВР/НР  3/4 х60mm*</t>
  </si>
  <si>
    <t>LT Удлинитель хром. ВР/НР  3/4 х70mm*</t>
  </si>
  <si>
    <t>LT Удлинитель хром. ВР/НР  3/4 х80mm*</t>
  </si>
  <si>
    <t>LT Удлинитель хром. ВР/НР  3/4х100mm*</t>
  </si>
  <si>
    <t>LT Удлинитель хром. ВР/НР 1 х10mm*</t>
  </si>
  <si>
    <t>LT Удлинитель хром. ВР/НР 1 х15mm*</t>
  </si>
  <si>
    <t>LT Удлинитель хром. ВР/НР 1 х20mm*</t>
  </si>
  <si>
    <t>LT Удлинитель хром. ВР/НР 1 х25mm*</t>
  </si>
  <si>
    <t>LT Удлинитель хром. ВР/НР 1 х30mm*</t>
  </si>
  <si>
    <t>LT Удлинитель хром. ВР/НР 1 х40mm*</t>
  </si>
  <si>
    <t>LT Удлинитель хром. ВР/НР 1 х50mm*</t>
  </si>
  <si>
    <t>LT  Удлинитель хром. НР/НР  1/2 х20mm*</t>
  </si>
  <si>
    <t>LT  Удлинитель хром. НР/НР  1/2 х30mm*</t>
  </si>
  <si>
    <t>LT  Удлинитель хром. НР/НР  1/2 х40mm*</t>
  </si>
  <si>
    <t>LT  Удлинитель хром. НР/НР  1/2 х50mm*</t>
  </si>
  <si>
    <t>LT  Удлинитель хром. НР/НР  1/2 х60mm*</t>
  </si>
  <si>
    <t>LT  Удлинитель хром. НР/НР  1/2 х70mm*</t>
  </si>
  <si>
    <t>LT  Удлинитель хром. НР/НР  1/2 х80mm*</t>
  </si>
  <si>
    <t>LT  Удлинитель хром. НР/НР  1/2 х90mm*</t>
  </si>
  <si>
    <t>LT  Удлинитель хром. НР/НР 1/2 х100mm*</t>
  </si>
  <si>
    <t>LT  Удлинитель хром. НР/НР 1/2 х120mm*</t>
  </si>
  <si>
    <t>LT  Удлинитель хром. НР/НР 1/2 х150mm*</t>
  </si>
  <si>
    <t>LT  Удлинитель хром. НР/НР 1/2 х200mm*</t>
  </si>
  <si>
    <t>LT  Футорка  НР/ВР   1 1/4 х 1/2*</t>
  </si>
  <si>
    <t>LT  Футорка  НР/ВР   1 1/4 х1*</t>
  </si>
  <si>
    <t>LT  Футорка  НР/ВР  2 х 1*</t>
  </si>
  <si>
    <t>LT  Футорка  НР/ВР  2х1 1/4 (Распродажа)</t>
  </si>
  <si>
    <t>LT  Футорка  НР/ВР  2х1 1/2 (Распродажа)</t>
  </si>
  <si>
    <t>LT  Футорка  НР/ВР  2 х 3/4 (Распродажа)</t>
  </si>
  <si>
    <t>LT  Штуцер для шланга НР  1/2х10mm*</t>
  </si>
  <si>
    <t>LT  Штуцер для шланга НР  1/2х12mm*</t>
  </si>
  <si>
    <t>LT  Штуцер для шланга НР  1/2х18mm*</t>
  </si>
  <si>
    <t>LT  Штуцер для шланга НР  1х30mm*</t>
  </si>
  <si>
    <t>LT  Штуцер для шланга НР  3/4х20mm*</t>
  </si>
  <si>
    <t>LT  Штуцер для шланга НР  3/4х25mm*</t>
  </si>
  <si>
    <t>LT  Штуцер для шланга ВР  1/2х10mm*</t>
  </si>
  <si>
    <t>LT  Штуцер для шланга ВР  1/2х12mm*</t>
  </si>
  <si>
    <t>LT  Штуцер для шланга ВР  1/2х14mm*</t>
  </si>
  <si>
    <t>LT  Штуцер для шланга ВР  1/2х16mm*</t>
  </si>
  <si>
    <t>LT  Штуцер для шланга ВР  1/2х18mm*</t>
  </si>
  <si>
    <t>LT  Штуцер для шланга ВР  1/2х20mm*</t>
  </si>
  <si>
    <t>LT  Штуцер для шланга ВР  3/4х20mm*</t>
  </si>
  <si>
    <t>LT  Штуцер для шланга ВР  3/4х25mm*</t>
  </si>
  <si>
    <t>LT  Штуцер для шланга ВР 1х20mm*</t>
  </si>
  <si>
    <t>LT  Штуцер для шланга ВР 1х25mm*</t>
  </si>
  <si>
    <t>LT  Штуцер для шланга ВР 1х30mm*</t>
  </si>
  <si>
    <t>ALTSTRAEM Резьбовые фитинги</t>
  </si>
  <si>
    <t>ALTSTREAM Шаровые краны, термостатическая арматура</t>
  </si>
  <si>
    <t>Н0000013511</t>
  </si>
  <si>
    <t>ALT Вентиль косой  1/2"</t>
  </si>
  <si>
    <t>Н0000013512</t>
  </si>
  <si>
    <t>ALT Вентиль косой  3/4"</t>
  </si>
  <si>
    <t>Н0000013513</t>
  </si>
  <si>
    <t>ALT Вентиль косой 1"</t>
  </si>
  <si>
    <t>Н0000011226</t>
  </si>
  <si>
    <t>Кран шаровой ВН/ВН бабочка  1/2</t>
  </si>
  <si>
    <t>Н0000011227</t>
  </si>
  <si>
    <t>Кран шаровой ВН/ВН бабочка  3/4</t>
  </si>
  <si>
    <t>Н0000011228</t>
  </si>
  <si>
    <t>Кран шаровой ВН/ВН бабочка 1</t>
  </si>
  <si>
    <t>Н0000011205</t>
  </si>
  <si>
    <t>Кран шаровой ВН/ВН ручка   1/2</t>
  </si>
  <si>
    <t>Н0000011207</t>
  </si>
  <si>
    <t>Кран шаровой ВН/ВН ручка   3/4</t>
  </si>
  <si>
    <t>Н0000011208</t>
  </si>
  <si>
    <t>Кран шаровой ВН/ВН ручка  1</t>
  </si>
  <si>
    <t>Н0000013502</t>
  </si>
  <si>
    <t>Кран шаровой ВН/ВН ручка  1 1/4</t>
  </si>
  <si>
    <t>Н0000013503</t>
  </si>
  <si>
    <t>Кран шаровой ВН/ВН ручка 1 1/2</t>
  </si>
  <si>
    <t>Н0000013504</t>
  </si>
  <si>
    <t>Кран шаровой ВН/ВН рычаг 2</t>
  </si>
  <si>
    <t>Н0000011230</t>
  </si>
  <si>
    <t>Кран шаровой ВН/НР бабочка   1/2</t>
  </si>
  <si>
    <t>Н0000011231</t>
  </si>
  <si>
    <t>Кран шаровой ВН/НР бабочка   3/4</t>
  </si>
  <si>
    <t>Н0000011232</t>
  </si>
  <si>
    <t>Кран шаровой ВН/НР бабочка  1</t>
  </si>
  <si>
    <t>Н0000011210</t>
  </si>
  <si>
    <t>Кран шаровой ВН/НР ручка    1/2</t>
  </si>
  <si>
    <t>Н0000011211</t>
  </si>
  <si>
    <t>Кран шаровой ВН/НР ручка    3/4</t>
  </si>
  <si>
    <t>Н0000011212</t>
  </si>
  <si>
    <t>Кран шаровой ВН/НР ручка  1</t>
  </si>
  <si>
    <t>Н0000006967</t>
  </si>
  <si>
    <t>Кран шаровой ВН/НР ручка  1 1/4</t>
  </si>
  <si>
    <t>Н0000009659</t>
  </si>
  <si>
    <t>Кран шаровой ВН/НР ручка 1 1/2</t>
  </si>
  <si>
    <t>Н0000018081</t>
  </si>
  <si>
    <t>Кран шар. МИНИ В-В 1/2</t>
  </si>
  <si>
    <t>Н0000004455</t>
  </si>
  <si>
    <t>Кран шар. МИНИ Н-В 1/2</t>
  </si>
  <si>
    <t>Н0000011234</t>
  </si>
  <si>
    <t>Кран шаровой НР/НР бабочка   1/2</t>
  </si>
  <si>
    <t>Н0000011235</t>
  </si>
  <si>
    <t>Кран шаровой НР/НР бабочка  3/4</t>
  </si>
  <si>
    <t>Н0000011236</t>
  </si>
  <si>
    <t>Кран шаровой НР/НР бабочка 1</t>
  </si>
  <si>
    <t>Н0000011214</t>
  </si>
  <si>
    <t>Кран шаровой НР/НР ручка  1/2"</t>
  </si>
  <si>
    <t>Н0000011215</t>
  </si>
  <si>
    <t>Кран шаровой НР/НР ручка  3/4"</t>
  </si>
  <si>
    <t>Н0000011216</t>
  </si>
  <si>
    <t>Кран шаровой НР/НР ручка 1"</t>
  </si>
  <si>
    <t>Н0000011238</t>
  </si>
  <si>
    <t>Кран шаровый с разъемным соед.  ВР/НР, бабочка   1/2</t>
  </si>
  <si>
    <t>Н0000011239</t>
  </si>
  <si>
    <t>Кран шаровый с разъемным соед.  ВР/НР, бабочка   3/4</t>
  </si>
  <si>
    <t>Н0000011240</t>
  </si>
  <si>
    <t>Кран шаровый с разъемным соед.  ВР/НР, бабочка  1</t>
  </si>
  <si>
    <t>Н0000013506</t>
  </si>
  <si>
    <t>Кран шаровый с разъемным соед.  ВР/НР, бабочка 1 1/4</t>
  </si>
  <si>
    <t>Н0000013507</t>
  </si>
  <si>
    <t>Кран шар. с разъемным соед. угловой ВР/НР, бабочка   1/2</t>
  </si>
  <si>
    <t>Н0000013508</t>
  </si>
  <si>
    <t>Кран шар. с разъемным соед. угловой ВР/НР, бабочка   3/4</t>
  </si>
  <si>
    <t>Н0000013509</t>
  </si>
  <si>
    <t>Кран шар. с разъемным соед. угловой ВР/НР, бабочка  1</t>
  </si>
  <si>
    <t>Н0000011770</t>
  </si>
  <si>
    <t xml:space="preserve">014100101                </t>
  </si>
  <si>
    <t>Клапан обратный с меттал. седлом   1/2</t>
  </si>
  <si>
    <t>Н0000011771</t>
  </si>
  <si>
    <t xml:space="preserve">014100102                </t>
  </si>
  <si>
    <t>Клапан обратный с меттал. седлом   3/4</t>
  </si>
  <si>
    <t>Н0000011772</t>
  </si>
  <si>
    <t xml:space="preserve">014100103                </t>
  </si>
  <si>
    <t>Клапан обратный с меттал. седлом  1</t>
  </si>
  <si>
    <t>Н0000011710</t>
  </si>
  <si>
    <t xml:space="preserve">014110101                </t>
  </si>
  <si>
    <t>Фильтр сетчатый   1/2</t>
  </si>
  <si>
    <t>Н0000011711</t>
  </si>
  <si>
    <t xml:space="preserve">014110102                </t>
  </si>
  <si>
    <t>Фильтр сетчатый   3/4</t>
  </si>
  <si>
    <t>Н0000011712</t>
  </si>
  <si>
    <t xml:space="preserve">014110103                </t>
  </si>
  <si>
    <t>Фильтр сетчатый  1</t>
  </si>
  <si>
    <t>Н0000014488</t>
  </si>
  <si>
    <t>ALT Вентиль ручной простой прямой вн/нар 1/2"</t>
  </si>
  <si>
    <t>Н0000014096</t>
  </si>
  <si>
    <t>ALT Вентиль ручной простой прямой вн/нар 3/4"</t>
  </si>
  <si>
    <t>Н0000014490</t>
  </si>
  <si>
    <t>ALT Вентиль ручной простой угловой вн/нар 1/2"</t>
  </si>
  <si>
    <t>Н0000014491</t>
  </si>
  <si>
    <t>ALT Вентиль ручной простой угловой вн/нар 3/4"</t>
  </si>
  <si>
    <t>Н0000014498</t>
  </si>
  <si>
    <t>ALT-T Клапан запорный прямой вн/нар 1/2"</t>
  </si>
  <si>
    <t>Н0000014039</t>
  </si>
  <si>
    <t>ALT-T Клапан запорный прямой вн/нар 3/4"</t>
  </si>
  <si>
    <t>Н0000014500</t>
  </si>
  <si>
    <t>ALT-T Клапан запорный угловой вн/нар 1/2"</t>
  </si>
  <si>
    <t>Н0000014501</t>
  </si>
  <si>
    <t>ALT-T Клапан запорный угловой вн/нар 3/4"</t>
  </si>
  <si>
    <t>Н0000015296</t>
  </si>
  <si>
    <t>ALT-T Набор термостат.№1 (Клапан прям. вн/нар 1/2, Клапан запорный прям. вн/нар 1/2, Термоголовка)</t>
  </si>
  <si>
    <t>Н0000015297</t>
  </si>
  <si>
    <t>ALT-T Набор термостат.№2 (Клапан угл. вн/нар 1/2, Клапан запорный угл. вн/нар 1/2, Термоголовка)</t>
  </si>
  <si>
    <t>Н0000014493</t>
  </si>
  <si>
    <t>ALT-T Термоклапан прямой с колпачком (М30х1,5) вн/нар 1/2"</t>
  </si>
  <si>
    <t>Н0000014037</t>
  </si>
  <si>
    <t>ALT-T Термоклапан прямой с колпачком (М30х1,5) вн/нар 3/4"</t>
  </si>
  <si>
    <t>Н0000017863</t>
  </si>
  <si>
    <t>ALT-T Термоклапан прямой с термоголовкой вн/нар 1/2"</t>
  </si>
  <si>
    <t>Н0000017864</t>
  </si>
  <si>
    <t>ALT-T Термоклапан прямой с термоголовкой вн/нар 3/4"</t>
  </si>
  <si>
    <t>Н0000014495</t>
  </si>
  <si>
    <t>ALT-T Термоклапан угловой с колпачком (М30х1,5) вн/нар 1/2"</t>
  </si>
  <si>
    <t>Н0000014496</t>
  </si>
  <si>
    <t>ALT-T Термоклапан угловой с колпачком (М30х1,5) вн/нар 3/4"</t>
  </si>
  <si>
    <t>Н0000011759</t>
  </si>
  <si>
    <t>ALT Двойной узел для нижнего подключения радиатора прямой для двухтрубной системы 1/2х3/4</t>
  </si>
  <si>
    <t>Н0000001595</t>
  </si>
  <si>
    <t>ALT Двойной узел для нижнего подключения радиатора угловой для двухтрубной системы 1/2х3/4</t>
  </si>
  <si>
    <t>Н0000016008</t>
  </si>
  <si>
    <t>ALT Кран шаровый для с/м с отражателем 1/2*1/2</t>
  </si>
  <si>
    <t>Н0000016009</t>
  </si>
  <si>
    <t>ALT Кран шаровый для с/м с отражателем 1/2*3/4</t>
  </si>
  <si>
    <t>Н0000005649</t>
  </si>
  <si>
    <t>Кран поливочный со штуцером 1/2 ручка</t>
  </si>
  <si>
    <t>Н0000006622</t>
  </si>
  <si>
    <t>Кран поливочный со штуцером 3/4 ручка</t>
  </si>
  <si>
    <t>Н0000007711</t>
  </si>
  <si>
    <t>ALT-Z Фильтр промывной с манометром В-В   1/2</t>
  </si>
  <si>
    <t>Н0000006987</t>
  </si>
  <si>
    <t>ALT-Z Фильтр промывной с манометром В-В  3/4</t>
  </si>
  <si>
    <t>Н0000011630</t>
  </si>
  <si>
    <t>ALT-Z Фильтр промывной с манометром В-В 1</t>
  </si>
  <si>
    <t>Н0000005298</t>
  </si>
  <si>
    <t xml:space="preserve">ALT Кран шаровой с дренажом и воздухоотводчиком 1/2" В-В </t>
  </si>
  <si>
    <t>Н0000014038</t>
  </si>
  <si>
    <t>ALT Термостатическая головка М30х1,5</t>
  </si>
  <si>
    <t>ALT Вентиль косой</t>
  </si>
  <si>
    <t>Кран шаровой ВН/ВН бабочка</t>
  </si>
  <si>
    <t>Кран шаровой ВН/ВН ручка</t>
  </si>
  <si>
    <t>Кран шаровой ВН/НР бабочка</t>
  </si>
  <si>
    <t>Кран шаровой ВН/НР ручка</t>
  </si>
  <si>
    <t>Кран шар. МИНИ В-В</t>
  </si>
  <si>
    <t>Кран шаровой НР/НР бабочка</t>
  </si>
  <si>
    <t>Кран шаровой НР/НР ручка</t>
  </si>
  <si>
    <t>Кран шаровый с разъемным соед.  ВР/НР, бабочка</t>
  </si>
  <si>
    <t>Кран шар. с разъемным соед. угловой ВР/НР, бабочка</t>
  </si>
  <si>
    <t>Клапан обратный с меттал. Седлом</t>
  </si>
  <si>
    <t>ALT Кран шаровый для с/м с отражателем</t>
  </si>
  <si>
    <t>Кран поливочный со штуцером</t>
  </si>
  <si>
    <t>ALT-Z Фильтр промывной с манометром В-В</t>
  </si>
  <si>
    <t>ALT Кран шаровой с дренажом и воздухоотводчиком</t>
  </si>
  <si>
    <t>ALT Термостатическая головка</t>
  </si>
  <si>
    <t>ALT Вентиль ручной простой прямой вн/нар</t>
  </si>
  <si>
    <t xml:space="preserve">ALT Вентиль ручной простой угловой вн/нар </t>
  </si>
  <si>
    <t>ALT-T Клапан запорный прямой вн/нар</t>
  </si>
  <si>
    <t>ALT-T Клапан запорный угловой вн/нар</t>
  </si>
  <si>
    <t>ALT-T Набор термостатический</t>
  </si>
  <si>
    <t>ALT-T Термоклапан прямой с колпачком</t>
  </si>
  <si>
    <t>ALT-T Термоклапан прямой с термоголовкой вн/нар</t>
  </si>
  <si>
    <t>ALT-T Термоклапан угловой с колпачком</t>
  </si>
  <si>
    <t>ALT Двойной узел для нижнего подключения радиатора</t>
  </si>
  <si>
    <t>ALTSTRAEM Шаровые краны</t>
  </si>
  <si>
    <t>ITAP</t>
  </si>
  <si>
    <t>090 мод. ITAP Кран шар. полнопрох. IDEAL   вн/вн (ручка)</t>
  </si>
  <si>
    <t>Н0000002465</t>
  </si>
  <si>
    <t>090 1/2'</t>
  </si>
  <si>
    <t>ITAP Кран шар.полнопрох. IDEAL вн/вн 090  1/2</t>
  </si>
  <si>
    <t>Н0000002466</t>
  </si>
  <si>
    <t>090 3/4'</t>
  </si>
  <si>
    <t>ITAP Кран шар.полнопрох. IDEAL вн/вн 090  3/4</t>
  </si>
  <si>
    <t>Н0000002467</t>
  </si>
  <si>
    <t>090 1'</t>
  </si>
  <si>
    <t>ITAP Кран шар.полнопрох. IDEAL вн/вн 090 1</t>
  </si>
  <si>
    <t>Н0000002468</t>
  </si>
  <si>
    <t>090 11/4'</t>
  </si>
  <si>
    <t>ITAP Кран шар.полнопрох. IDEAL вн/вн 090 1  1/4</t>
  </si>
  <si>
    <t>Н0000002469</t>
  </si>
  <si>
    <t>090 11/2'</t>
  </si>
  <si>
    <t>ITAP Кран шар.полнопрох. IDEAL вн/вн 090 1 1/2</t>
  </si>
  <si>
    <t>Н0000002294</t>
  </si>
  <si>
    <t>090 2'</t>
  </si>
  <si>
    <t>ITAP Кран шар.полнопрох. IDEAL вн/вн 090 2 "</t>
  </si>
  <si>
    <t>Н0000003069</t>
  </si>
  <si>
    <t>090 21/2'</t>
  </si>
  <si>
    <t>ITAP Кран шар.полнопрох. IDEAL вн/вн 090 2 1/2"</t>
  </si>
  <si>
    <t>Н0000002290</t>
  </si>
  <si>
    <t>090 3'</t>
  </si>
  <si>
    <t>ITAP Кран шар.полнопрох. IDEAL вн/вн 090 3"</t>
  </si>
  <si>
    <t>Н0000002501</t>
  </si>
  <si>
    <t>090 4'</t>
  </si>
  <si>
    <t>ITAP Кран шар.полнопрох. IDEAL вн/вн 090 4</t>
  </si>
  <si>
    <t>091 мод. ITAP Кран шар. полнопрох. IDEAL   вн/нр (ручка)</t>
  </si>
  <si>
    <t>Н0000008266</t>
  </si>
  <si>
    <t>091 1/2'</t>
  </si>
  <si>
    <t>ITAP Кран шар. полнопрох. IDEAL вн/нр мод.091   1/2</t>
  </si>
  <si>
    <t>Н0000011243</t>
  </si>
  <si>
    <t>091 3/4'</t>
  </si>
  <si>
    <t>ITAP Кран шар. полнопрох. IDEAL вн/нр мод.091   3/4</t>
  </si>
  <si>
    <t>Н0000007637</t>
  </si>
  <si>
    <t>091 1'</t>
  </si>
  <si>
    <t>ITAP Кран шар. полнопрох. IDEAL вн/нр мод.091  1</t>
  </si>
  <si>
    <t>Н0000007393</t>
  </si>
  <si>
    <t>091 11/4'</t>
  </si>
  <si>
    <t>ITAP Кран шар. полнопрох. IDEAL вн/нр мод.091  1 1/4</t>
  </si>
  <si>
    <t>Н0000007819</t>
  </si>
  <si>
    <t>091 11/2'</t>
  </si>
  <si>
    <t>ITAP Кран шар. полнопрох. IDEAL вн/нр мод.091 1 1/2</t>
  </si>
  <si>
    <t>Н0000012235</t>
  </si>
  <si>
    <t>091 2'</t>
  </si>
  <si>
    <t>ITAP Кран шар. полнопрох. IDEAL вн/нр мод.091 2</t>
  </si>
  <si>
    <t>092 мод. ITAP Кран шар. полнопрох. IDEAL  вн/вн (бабочка)</t>
  </si>
  <si>
    <t>Н0000002610</t>
  </si>
  <si>
    <t>092 1/2'</t>
  </si>
  <si>
    <t>ITAP Кран шар.полнопрох.IDEAL  вн/вн мод.092   1/2</t>
  </si>
  <si>
    <t>Н0000002611</t>
  </si>
  <si>
    <t>092 3/4'</t>
  </si>
  <si>
    <t>ITAP Кран шар.полнопрох.IDEAL  вн/вн мод.092   3/4</t>
  </si>
  <si>
    <t>Н0000002612</t>
  </si>
  <si>
    <t>092 1'</t>
  </si>
  <si>
    <t>ITAP Кран шар.полнопрох.IDEAL  вн/вн мод.092  1</t>
  </si>
  <si>
    <t>Н0000003073</t>
  </si>
  <si>
    <t>092 11/4'</t>
  </si>
  <si>
    <t>ITAP Кран шар.полнопрох.IDEAL  вн/вн мод.092 1 1/4</t>
  </si>
  <si>
    <t>093 мод. ITAP Кран шар. полнопрох. IDEAL  нар/вн (бабочка)</t>
  </si>
  <si>
    <t>Н0000001248</t>
  </si>
  <si>
    <t>093 1/2'</t>
  </si>
  <si>
    <t>ITAP Кран шар. полнопрох.IDEAL нр/вн мод.093  1/2</t>
  </si>
  <si>
    <t>Н0000002572</t>
  </si>
  <si>
    <t>093 3/4'</t>
  </si>
  <si>
    <t>ITAP Кран шар. полнопрох.IDEAL нр/вн мод.093  3/4</t>
  </si>
  <si>
    <t>Н0000002573</t>
  </si>
  <si>
    <t>093 1'</t>
  </si>
  <si>
    <t>ITAP Кран шар. полнопрох.IDEAL нр/вн мод.093 1</t>
  </si>
  <si>
    <t>Н0000003075</t>
  </si>
  <si>
    <t>093 11/4'</t>
  </si>
  <si>
    <t>ITAP Кран шар. полнопрох.IDEAL нр/вн мод.093 1 1/4</t>
  </si>
  <si>
    <t>098 мод. ITAP Кран шар. с нак. гайкой дрос. рук.</t>
  </si>
  <si>
    <t>Н0000001259</t>
  </si>
  <si>
    <t>098 1/2'</t>
  </si>
  <si>
    <t>ITAP Кран шар. с нак. гайкой дрос. рук. 098    1/2</t>
  </si>
  <si>
    <t>Н0000001260</t>
  </si>
  <si>
    <t>098 3/4'</t>
  </si>
  <si>
    <t>ITAP Кран шар. с нак. гайкой дрос. рук. 098    3/4</t>
  </si>
  <si>
    <t>Н0000001257</t>
  </si>
  <si>
    <t>098 1'</t>
  </si>
  <si>
    <t>ITAP Кран шар. с нак. гайкой дрос. рук. 098   1</t>
  </si>
  <si>
    <t>Н0000001258</t>
  </si>
  <si>
    <t>098 11/4'</t>
  </si>
  <si>
    <t>ITAP Кран шар. с нак. гайкой дрос. рук. 098   1 1/4</t>
  </si>
  <si>
    <t>Н0000007638</t>
  </si>
  <si>
    <t>098 11/2'</t>
  </si>
  <si>
    <t>ITAP Кран шар. с нак. гайкой дрос. рук. 098  1 1/2</t>
  </si>
  <si>
    <t>Н0000007303</t>
  </si>
  <si>
    <t>098 2'</t>
  </si>
  <si>
    <t>ITAP Кран шар. с нак. гайкой дрос. рук. 098 2</t>
  </si>
  <si>
    <t>298 мод.ITAP Кран угл.с нак.гайкой дрос.руч.вн/нар</t>
  </si>
  <si>
    <t>Н0000001238</t>
  </si>
  <si>
    <t>298 1/2'</t>
  </si>
  <si>
    <t>ITAP Кран угл. с нак. гайкой дрос.руч. вн/нар  1/2</t>
  </si>
  <si>
    <t>Н0000001239</t>
  </si>
  <si>
    <t>298 3/4'</t>
  </si>
  <si>
    <t>ITAP Кран угл. с нак. гайкой дрос.руч. вн/нар  3/4</t>
  </si>
  <si>
    <t>Н0000002439</t>
  </si>
  <si>
    <t>298 1'</t>
  </si>
  <si>
    <t>ITAP Кран угл. с нак. гайкой дрос.руч. вн/нар 1</t>
  </si>
  <si>
    <t>116 мод. ITAP Кран шар. рыч. рук. вн/вн</t>
  </si>
  <si>
    <t>Н0000001251</t>
  </si>
  <si>
    <t>116 1/2'</t>
  </si>
  <si>
    <t>ITAP Кран шар. рыч. рук. вн/вн мод.116   1/2</t>
  </si>
  <si>
    <t>Н0000001252</t>
  </si>
  <si>
    <t>116 3/4'</t>
  </si>
  <si>
    <t>ITAP Кран шар. рыч. рук. вн/вн мод.116   3/4</t>
  </si>
  <si>
    <t>Н0000001249</t>
  </si>
  <si>
    <t>116 1'</t>
  </si>
  <si>
    <t>ITAP Кран шар. рыч. рук. вн/вн мод.116  1"</t>
  </si>
  <si>
    <t>Н0000001250</t>
  </si>
  <si>
    <t>116 11/4'</t>
  </si>
  <si>
    <t>ITAP Кран шар. рыч. рук. вн/вн мод.116 1  1/4</t>
  </si>
  <si>
    <t>Н0000002291</t>
  </si>
  <si>
    <t>116 11/2'</t>
  </si>
  <si>
    <t>ITAP Кран шар. рыч. рук. вн/вн мод.116 1 1/2</t>
  </si>
  <si>
    <t>Н0000002168</t>
  </si>
  <si>
    <t>116 2'</t>
  </si>
  <si>
    <t>ITAP Кран шар. рыч. рук. вн/вн мод.116 2"</t>
  </si>
  <si>
    <t>117 мод. ITAP Кран шар. рыч. рук. нар/вн</t>
  </si>
  <si>
    <t>Н0000001255</t>
  </si>
  <si>
    <t>117 1/2'</t>
  </si>
  <si>
    <t>ITAP Кран шар. рыч. рук. нар/вн мод.117    1/2</t>
  </si>
  <si>
    <t>Н0000001256</t>
  </si>
  <si>
    <t>117 3/4'</t>
  </si>
  <si>
    <t>ITAP Кран шар. рыч. рук. нар/вн мод.117    3/4</t>
  </si>
  <si>
    <t>Н0000001253</t>
  </si>
  <si>
    <t>117 1'</t>
  </si>
  <si>
    <t>ITAP Кран шар. рыч. рук. нар/вн мод.117   1"</t>
  </si>
  <si>
    <t>Н0000001254</t>
  </si>
  <si>
    <t>117 11/4'</t>
  </si>
  <si>
    <t>ITAP Кран шар. рыч. рук. нар/вн мод.117   11/4</t>
  </si>
  <si>
    <t>Н0000002085</t>
  </si>
  <si>
    <t>117 11/2'</t>
  </si>
  <si>
    <t>ITAP Кран шар. рыч. рук. нар/вн мод.117  11/2</t>
  </si>
  <si>
    <t>Н0000002169</t>
  </si>
  <si>
    <t>117 2'</t>
  </si>
  <si>
    <t>ITAP Кран шар. рыч. рук. нар/вн мод.117  2"</t>
  </si>
  <si>
    <t>118 мод. ITAP Кран шар. дрос. рук. вн/вн</t>
  </si>
  <si>
    <t>Н0000001241</t>
  </si>
  <si>
    <t>118 1/2'</t>
  </si>
  <si>
    <t>ITAP Кран шар. дрос. рук. вн/вн мод.118  1/2</t>
  </si>
  <si>
    <t>Н0000001242</t>
  </si>
  <si>
    <t>118 3/4'</t>
  </si>
  <si>
    <t>ITAP Кран шар. дрос. рук. вн/вн мод.118  3/4</t>
  </si>
  <si>
    <t>Н0000001240</t>
  </si>
  <si>
    <t>118 1'</t>
  </si>
  <si>
    <t>ITAP Кран шар. дрос. рук. вн/вн мод.118 1</t>
  </si>
  <si>
    <t>119 мод. ITAP Кран шар. дрос. рук. вн/нар</t>
  </si>
  <si>
    <t>Н0000001244</t>
  </si>
  <si>
    <t>119 1/2'</t>
  </si>
  <si>
    <t>ITAP Кран шар. дрос. рук. вн/нар мод.119  1/2</t>
  </si>
  <si>
    <t>Н0000001245</t>
  </si>
  <si>
    <t>119 3/4'</t>
  </si>
  <si>
    <t>ITAP Кран шар. дрос. рук. вн/нар мод.119  3/4</t>
  </si>
  <si>
    <t>Н0000001243</t>
  </si>
  <si>
    <t>119 1'</t>
  </si>
  <si>
    <t>ITAP Кран шар. дрос. рук. вн/нар мод.119 1</t>
  </si>
  <si>
    <t>125 мод. ITAP Кран шар. МИНИ вн/вн</t>
  </si>
  <si>
    <t>Н0000001246</t>
  </si>
  <si>
    <t>125 1/2'</t>
  </si>
  <si>
    <t>ITAP Кран шар. МИНИ вн/вн мод.125 1/2</t>
  </si>
  <si>
    <t>Н0000005734</t>
  </si>
  <si>
    <t>125 1/4'</t>
  </si>
  <si>
    <t>ITAP Кран шар. МИНИ вн/вн мод.125 1/4</t>
  </si>
  <si>
    <t>Н0000020040</t>
  </si>
  <si>
    <t>125 3/8'</t>
  </si>
  <si>
    <t>ITAP Кран шар. МИНИ вн/вн мод.125 3/8</t>
  </si>
  <si>
    <t>126 мод. ITAP Кран шар. МИНИ вн/нар</t>
  </si>
  <si>
    <t>Н0000001247</t>
  </si>
  <si>
    <t>126 1/2'</t>
  </si>
  <si>
    <t>ITAP Кран шар. МИНИ вн/нар мод.126 1/2</t>
  </si>
  <si>
    <t>Н0000020042</t>
  </si>
  <si>
    <t>126 1/4'</t>
  </si>
  <si>
    <t>ITAP Кран шар. МИНИ вн/нар мод.126 1/4</t>
  </si>
  <si>
    <t>Н0000020041</t>
  </si>
  <si>
    <t>126 3/8'</t>
  </si>
  <si>
    <t>ITAP Кран шар. МИНИ вн/нар мод.126 3/8</t>
  </si>
  <si>
    <t>115 мод. ITAP Кран шар. с отв. для слива вн/вн</t>
  </si>
  <si>
    <t>Н0000002632</t>
  </si>
  <si>
    <t>115 1/2'</t>
  </si>
  <si>
    <t>ITAP Кран шар.с отв. для слива вн/вн мод.115  1/2</t>
  </si>
  <si>
    <t>Н0000002856</t>
  </si>
  <si>
    <t>115 3/4'</t>
  </si>
  <si>
    <t>ITAP Кран шар.с отв. для слива вн/вн мод.115  3/4</t>
  </si>
  <si>
    <t>Н0000003120</t>
  </si>
  <si>
    <t>115 1'</t>
  </si>
  <si>
    <t>ITAP Кран шар.с отв. для слива вн/вн мод.115 1</t>
  </si>
  <si>
    <t>Н0000003121</t>
  </si>
  <si>
    <t>115 11/4'</t>
  </si>
  <si>
    <t>ITAP Кран шар.с отв. для слива вн/вн мод.115 1 1/4</t>
  </si>
  <si>
    <t>Н0000003122</t>
  </si>
  <si>
    <t>115 11/2'</t>
  </si>
  <si>
    <t>ITAP Кран шар.с отв. для слива вн/вн мод.115 11/2</t>
  </si>
  <si>
    <t>Н0000005737</t>
  </si>
  <si>
    <t>115 2'</t>
  </si>
  <si>
    <t>ITAP Кран шар.с отв. для слива вн/вн мод.115 2</t>
  </si>
  <si>
    <t>128 мод. ITAP Кран шар. Трехходовой</t>
  </si>
  <si>
    <t>Н0000020047</t>
  </si>
  <si>
    <t>128 1/2'L</t>
  </si>
  <si>
    <t>ITAP Кран шар. трехходовой мод. 128  1/2 L</t>
  </si>
  <si>
    <t>Н0000001261</t>
  </si>
  <si>
    <t>128 1/2'T</t>
  </si>
  <si>
    <t>ITAP Кран шар. трехходовой мод. 128  1/2 T</t>
  </si>
  <si>
    <t>Н0000020048</t>
  </si>
  <si>
    <t>128 3/4'L</t>
  </si>
  <si>
    <t>ITAP Кран шар. трехходовой мод. 128  3/4 L</t>
  </si>
  <si>
    <t>Н0000003140</t>
  </si>
  <si>
    <t>128 3/4'T</t>
  </si>
  <si>
    <t>ITAP Кран шар. трехходовой мод. 128  3/4 T</t>
  </si>
  <si>
    <t>Н0000020050</t>
  </si>
  <si>
    <t>128 11/4'L</t>
  </si>
  <si>
    <t>ITAP Кран шар. трехходовой мод. 128 1 1/4 L</t>
  </si>
  <si>
    <t>Н0000003149</t>
  </si>
  <si>
    <t>128 11/4'T</t>
  </si>
  <si>
    <t>ITAP Кран шар. трехходовой мод. 128 1 1/4 T</t>
  </si>
  <si>
    <t>Н0000020049</t>
  </si>
  <si>
    <t>128 1'L</t>
  </si>
  <si>
    <t>ITAP Кран шар. трехходовой мод. 128 1 L</t>
  </si>
  <si>
    <t>Н0000003142</t>
  </si>
  <si>
    <t>128 1'T</t>
  </si>
  <si>
    <t>ITAP Кран шар. трехходовой мод. 128 1 T</t>
  </si>
  <si>
    <t>Н0000020052</t>
  </si>
  <si>
    <t>128 2'L</t>
  </si>
  <si>
    <t>ITAP Кран шар. трехходовой мод. 128 2 L</t>
  </si>
  <si>
    <t>Н0000020051</t>
  </si>
  <si>
    <t>128 2'T</t>
  </si>
  <si>
    <t>ITAP Кран шар. трехходовой мод. 128 2 T</t>
  </si>
  <si>
    <t>100 мод. ITAP Обратн. клапан с мет.седлом</t>
  </si>
  <si>
    <t>Н0000002101</t>
  </si>
  <si>
    <t>100 1/2'</t>
  </si>
  <si>
    <t>ITAP Обратный клапан с мет. седлом  1/2</t>
  </si>
  <si>
    <t>Н0000002100</t>
  </si>
  <si>
    <t>100 3/4'</t>
  </si>
  <si>
    <t>ITAP Обратный клапан с мет. седлом  3/4</t>
  </si>
  <si>
    <t>Н0000002102</t>
  </si>
  <si>
    <t>100 1'</t>
  </si>
  <si>
    <t>ITAP Обратный клапан с мет. седлом 1</t>
  </si>
  <si>
    <t>Н0000002103</t>
  </si>
  <si>
    <t>100 11/4'</t>
  </si>
  <si>
    <t>ITAP Обратный клапан с мет. седлом 1  1/4</t>
  </si>
  <si>
    <t>Н0000003081</t>
  </si>
  <si>
    <t>100 11/2'</t>
  </si>
  <si>
    <t>ITAP Обратный клапан с мет. седлом 1 1/2</t>
  </si>
  <si>
    <t>Н0000007374</t>
  </si>
  <si>
    <t>100 2'</t>
  </si>
  <si>
    <t>ITAP Обратный клапан с мет. седлом 2</t>
  </si>
  <si>
    <t>Н0000001662</t>
  </si>
  <si>
    <t>100 21/2'</t>
  </si>
  <si>
    <t>ITAP Обратный клапан с мет. седлом 2 1/2</t>
  </si>
  <si>
    <t>Н0000013613</t>
  </si>
  <si>
    <t>100 3'</t>
  </si>
  <si>
    <t>ITAP Обратный клапан с мет. седлом 3</t>
  </si>
  <si>
    <t>Н0000001641</t>
  </si>
  <si>
    <t>100 4'</t>
  </si>
  <si>
    <t>ITAP Обратный клапан с мет. седлом 4</t>
  </si>
  <si>
    <t>103 мод. ITAP Обратн. клапан пруж.</t>
  </si>
  <si>
    <t>Н0000003093</t>
  </si>
  <si>
    <t>103 3/8'</t>
  </si>
  <si>
    <t>ITAP Обратн. клапан пруж. мод. 103   3/8</t>
  </si>
  <si>
    <t>Н0000001269</t>
  </si>
  <si>
    <t>103 1/2'</t>
  </si>
  <si>
    <t>ITAP Обратн. клапан пруж. мод. 103  1/2</t>
  </si>
  <si>
    <t>Н0000001270</t>
  </si>
  <si>
    <t>103 3/4'</t>
  </si>
  <si>
    <t>ITAP Обратн. клапан пруж. мод. 103  3/4</t>
  </si>
  <si>
    <t>Н0000001268</t>
  </si>
  <si>
    <t>103 1'</t>
  </si>
  <si>
    <t>ITAP Обратн. клапан пруж. мод. 103 1</t>
  </si>
  <si>
    <t>Н0000002600</t>
  </si>
  <si>
    <t>103 11/4'</t>
  </si>
  <si>
    <t>ITAP Обратн. клапан пруж. мод. 103 1  1/4</t>
  </si>
  <si>
    <t>Н0000002601</t>
  </si>
  <si>
    <t>103 11/2'</t>
  </si>
  <si>
    <t>ITAP Обратн. клапан пруж. мод. 103 1 1/2</t>
  </si>
  <si>
    <t>Н0000002602</t>
  </si>
  <si>
    <t>103 2'</t>
  </si>
  <si>
    <t>ITAP Обратн. клапан пруж. мод. 103 2</t>
  </si>
  <si>
    <t>Н0000002088</t>
  </si>
  <si>
    <t>103 21/2'</t>
  </si>
  <si>
    <t>ITAP Обратн. клапан пруж. мод. 103 2 1/2</t>
  </si>
  <si>
    <t>Н0000003094</t>
  </si>
  <si>
    <t>103 3'</t>
  </si>
  <si>
    <t>ITAP Обратн. клапан пруж. мод. 103 3</t>
  </si>
  <si>
    <t>Н0000003092</t>
  </si>
  <si>
    <t>103 4'</t>
  </si>
  <si>
    <t>ITAP Обратн. клапан пруж. мод. 103 4</t>
  </si>
  <si>
    <t>192 мод. ITAP Фильтр сетчатый</t>
  </si>
  <si>
    <t>Н0000001277</t>
  </si>
  <si>
    <t>192 1/2'</t>
  </si>
  <si>
    <t>ITAP Фильтр сетчатый мод. 192     1/2</t>
  </si>
  <si>
    <t>Н0000001278</t>
  </si>
  <si>
    <t>192 3/4'</t>
  </si>
  <si>
    <t>ITAP Фильтр сетчатый мод. 192     3/4</t>
  </si>
  <si>
    <t>Н0000001276</t>
  </si>
  <si>
    <t>192 1'</t>
  </si>
  <si>
    <t>ITAP Фильтр сетчатый мод. 192   1"</t>
  </si>
  <si>
    <t>Н0000003180</t>
  </si>
  <si>
    <t>192 11/4'</t>
  </si>
  <si>
    <t>ITAP Фильтр сетчатый мод. 192   11/4</t>
  </si>
  <si>
    <t>Н0000003181</t>
  </si>
  <si>
    <t>192 11/2'</t>
  </si>
  <si>
    <t>ITAP Фильтр сетчатый мод. 192  1 1/2</t>
  </si>
  <si>
    <t>Н0000002843</t>
  </si>
  <si>
    <t>192 2'</t>
  </si>
  <si>
    <t>ITAP Фильтр сетчатый мод. 192  2"</t>
  </si>
  <si>
    <t>Н0000003182</t>
  </si>
  <si>
    <t>192 21/2'</t>
  </si>
  <si>
    <t>ITAP Фильтр сетчатый мод. 192 2 1/2</t>
  </si>
  <si>
    <t>Н0000003183</t>
  </si>
  <si>
    <t>192 3'</t>
  </si>
  <si>
    <t>ITAP Фильтр сетчатый мод. 192 3"</t>
  </si>
  <si>
    <t>Н0000003179</t>
  </si>
  <si>
    <t>192 4'</t>
  </si>
  <si>
    <t>ITAP Фильтр сетчатый мод. 192 4"</t>
  </si>
  <si>
    <t>346 мод. ITAP Вентиль д/подкл. Смесителя</t>
  </si>
  <si>
    <t>Н0000003187</t>
  </si>
  <si>
    <t>346 1/2'</t>
  </si>
  <si>
    <t>ITAP Вентиль д/подкл. смесителя мод. 346 1/2</t>
  </si>
  <si>
    <t>391,392 мод. ITAP Кран угл. нр./нр.</t>
  </si>
  <si>
    <t>Н0000001235</t>
  </si>
  <si>
    <t>391 1/2'</t>
  </si>
  <si>
    <t>ITAP Кран угл. нр./нр. мод.391, 392 1/2*1/2</t>
  </si>
  <si>
    <t>Н0000001234</t>
  </si>
  <si>
    <t>392 1/2'</t>
  </si>
  <si>
    <t>ITAP Кран угл. нр./нр. мод.391, 392 1/2*3/4</t>
  </si>
  <si>
    <t>132 мод. ITAP Кран шар. сливной со штуцером ручка</t>
  </si>
  <si>
    <t>Н0000011430</t>
  </si>
  <si>
    <t>132 1/2'</t>
  </si>
  <si>
    <t>ITAP Кран шар.сливной со штуцер.ручка мод.132  1/2"</t>
  </si>
  <si>
    <t>Н0000011431</t>
  </si>
  <si>
    <t>132 3/4'</t>
  </si>
  <si>
    <t>ITAP Кран шар.сливной со штуцер.ручка мод.132  3/4"</t>
  </si>
  <si>
    <t>Н0000002797</t>
  </si>
  <si>
    <t>132 1'</t>
  </si>
  <si>
    <t>ITAP Кран шар.сливной со штуцер.ручка мод.132 1"</t>
  </si>
  <si>
    <t>166 мод. ITAP Кран садовый м ручка рычаг</t>
  </si>
  <si>
    <t>Н0000007821</t>
  </si>
  <si>
    <t>166 1/2'</t>
  </si>
  <si>
    <t>ITAP Кран садов. H cо штуц. ручка GAR мод. 166 1/2</t>
  </si>
  <si>
    <t>Н0000007822</t>
  </si>
  <si>
    <t>166 3/4'</t>
  </si>
  <si>
    <t>ITAP Кран садов.H  со штуц. ручка GAR мод. 166 3/4</t>
  </si>
  <si>
    <t>294 мод. ITAP Вентиль  ВН  со сгоном</t>
  </si>
  <si>
    <t>Н0000007376</t>
  </si>
  <si>
    <t>294 1/2'</t>
  </si>
  <si>
    <t>ITAP Вентиль ВН  со сгоном мод. 294 1/2</t>
  </si>
  <si>
    <t>Н0000007497</t>
  </si>
  <si>
    <t>294 3/4'</t>
  </si>
  <si>
    <t>ITAP Вентиль ВН  со сгоном мод. 294 3/4</t>
  </si>
  <si>
    <t>296 мод. ITAP Вентиль ВН обратный со сгоном</t>
  </si>
  <si>
    <t>Н0000007437</t>
  </si>
  <si>
    <t>296 1/2'</t>
  </si>
  <si>
    <t>ITAP Вентиль ВН обратный со сгоном мод. 296 1/2</t>
  </si>
  <si>
    <t>Н0000007586</t>
  </si>
  <si>
    <t>296 3/4'</t>
  </si>
  <si>
    <t>ITAP Вентиль ВН обратный со сгоном мод. 296 3/4</t>
  </si>
  <si>
    <t>394 мод. ITAP Вентиль ВН  угловой со сгоном</t>
  </si>
  <si>
    <t>Н0000007378</t>
  </si>
  <si>
    <t>394 1/2'</t>
  </si>
  <si>
    <t>ITAP Вентиль ВН угловой со сгоном мод.394 1/2</t>
  </si>
  <si>
    <t>Н0000007431</t>
  </si>
  <si>
    <t>394 3/4'</t>
  </si>
  <si>
    <t>ITAP Вентиль ВНугловой со сгоном мод. 394  3/4</t>
  </si>
  <si>
    <t>396 мод. ITAP Вентиль обратный НВ  угловой со сгоном</t>
  </si>
  <si>
    <t>Н0000007430</t>
  </si>
  <si>
    <t>396 1/2'</t>
  </si>
  <si>
    <t>ITAP Вентиль обратный НВ  угловой со сгоном мод. 396 1/2</t>
  </si>
  <si>
    <t>Н0000007439</t>
  </si>
  <si>
    <t>396 3/4'</t>
  </si>
  <si>
    <t>ITAP Вентиль обратный НВ  угловой со сгоном мод. 396 3/4</t>
  </si>
  <si>
    <t>362 мод. ITAP Воздухоотводчик авт.</t>
  </si>
  <si>
    <t>Н0000009165</t>
  </si>
  <si>
    <t>362 3/8'</t>
  </si>
  <si>
    <t>ITAP Воздухоотводчик авт.  мод.362   3/8</t>
  </si>
  <si>
    <t>Н0000001230</t>
  </si>
  <si>
    <t>362 1/2'</t>
  </si>
  <si>
    <t>ITAP Воздухоотводчик авт. мод. 362  1/2</t>
  </si>
  <si>
    <t>Н0000002950</t>
  </si>
  <si>
    <t>362 3/4'</t>
  </si>
  <si>
    <t>ITAP Воздухоотводчик авт. мод. 362  3/4</t>
  </si>
  <si>
    <t>Н0000015426</t>
  </si>
  <si>
    <t>362 1'</t>
  </si>
  <si>
    <t>ITAP Воздухоотводчик авт. мод. 362 1</t>
  </si>
  <si>
    <t>143 мод. ITAP Редуктор давл. с отв.под акс.маном.</t>
  </si>
  <si>
    <t>Н0000007585</t>
  </si>
  <si>
    <t>143 1/2'</t>
  </si>
  <si>
    <t>ITAP Редуктор давления   1/2"с отв.под акс.ман 1/4"</t>
  </si>
  <si>
    <t>Н0000008409</t>
  </si>
  <si>
    <t>143 3/4'</t>
  </si>
  <si>
    <t>ITAP Редуктор давления   3/4"с отв.под акс.ман 1/4"</t>
  </si>
  <si>
    <t>Н0000007737</t>
  </si>
  <si>
    <t>143 11/4'</t>
  </si>
  <si>
    <t>ITAP Редуктор давления  1 1/4"с отв.под акс.ман 1/4"</t>
  </si>
  <si>
    <t>Н0000006864</t>
  </si>
  <si>
    <t>143 1'</t>
  </si>
  <si>
    <t>ITAP Редуктор давления  1"с отв.под акс.ман 1/4"</t>
  </si>
  <si>
    <t>Н0000008408</t>
  </si>
  <si>
    <t>143 11/2'</t>
  </si>
  <si>
    <t>ITAP Редуктор давления 1 1/2"с отв.под акс.ман 1/4"</t>
  </si>
  <si>
    <t>Н0000008860</t>
  </si>
  <si>
    <t>143 2'</t>
  </si>
  <si>
    <t>ITAP Редуктор давления 2"с отв.под акс.ман 1/4"</t>
  </si>
  <si>
    <t>Н0000008861</t>
  </si>
  <si>
    <t>143 21/2'</t>
  </si>
  <si>
    <t>ITAP Редуктор давления 21/2"с отв.под акс.ман 1/4"</t>
  </si>
  <si>
    <t>Н0000008862</t>
  </si>
  <si>
    <t>143 3'</t>
  </si>
  <si>
    <t>ITAP Редуктор давления 3" с отв.под акс.ман 1/4"</t>
  </si>
  <si>
    <t>Н0000008863</t>
  </si>
  <si>
    <t>143 4'</t>
  </si>
  <si>
    <t>ITAP Редуктор давления 4"с отв.под акс.ман 1/4"</t>
  </si>
  <si>
    <t>361 мод. ITAP Редуктор ВВ с отверстием под маномет</t>
  </si>
  <si>
    <t>Н0000007858</t>
  </si>
  <si>
    <t>361 1/2'</t>
  </si>
  <si>
    <t>ITAP Клапан редукц. для рег. давл 1/2 мод. 361</t>
  </si>
  <si>
    <t>Н0000007859</t>
  </si>
  <si>
    <t>361 3/4'</t>
  </si>
  <si>
    <t>ITAP Клапан редукц. для рег. давл 3/4 мод. 361</t>
  </si>
  <si>
    <t xml:space="preserve">455 мод. ITAP Коллектор </t>
  </si>
  <si>
    <t>Н0000016368</t>
  </si>
  <si>
    <t>455 3/4'-2</t>
  </si>
  <si>
    <t>ITAP Коллектор НВ мод. 455 с н.р. 3/4"-2-1/2" ник</t>
  </si>
  <si>
    <t>Н0000016369</t>
  </si>
  <si>
    <t>455 3/4'-3</t>
  </si>
  <si>
    <t>ITAP Коллектор НВ мод. 455 с н.р. 3/4"-3-1/2" ник</t>
  </si>
  <si>
    <t>Н0000016370</t>
  </si>
  <si>
    <t>455 3/4'-4</t>
  </si>
  <si>
    <t>ITAP Коллектор НВ мод. 455 с н.р. 3/4"-4-1/2" ник</t>
  </si>
  <si>
    <t>465 мод. ITAP Коллектор с вентилями</t>
  </si>
  <si>
    <t>Н0000014946</t>
  </si>
  <si>
    <t>465 3/4'-2</t>
  </si>
  <si>
    <t xml:space="preserve">ITAP Коллектор НВ с вентилями мод.465 3/4'-2х1/2 </t>
  </si>
  <si>
    <t>Н0000014945</t>
  </si>
  <si>
    <t>465 3/4'-3</t>
  </si>
  <si>
    <t xml:space="preserve">ITAP Коллектор НВ с вентилями мод.465 3/4'-3х1/2 </t>
  </si>
  <si>
    <t>Н0000014944</t>
  </si>
  <si>
    <t>465 3/4'-4</t>
  </si>
  <si>
    <t xml:space="preserve">ITAP Коллектор НВ с вентилями мод.465 3/4'-4х1/2 </t>
  </si>
  <si>
    <t>850 мод. ITAP Распределительный брусчатый коллектор</t>
  </si>
  <si>
    <t>Н0000016732</t>
  </si>
  <si>
    <t>850 1'-9</t>
  </si>
  <si>
    <t>ITAP Коллектор ВВ 1" мод. 850/50   1х 1/2 - 9 вых</t>
  </si>
  <si>
    <t>Н0000016858</t>
  </si>
  <si>
    <t>850 1'-12</t>
  </si>
  <si>
    <t xml:space="preserve">ITAP Коллектор ВВ 1" мод. 850/50  12х1/2" </t>
  </si>
  <si>
    <t>Н0000015321</t>
  </si>
  <si>
    <t>850 1'-4</t>
  </si>
  <si>
    <t xml:space="preserve">ITAP Коллектор ВВ 1" мод. 850/50  4х1/2" </t>
  </si>
  <si>
    <t>Н0000016853</t>
  </si>
  <si>
    <t>850 1'-5</t>
  </si>
  <si>
    <t xml:space="preserve">ITAP Коллектор ВВ 1" мод. 850/50  5х1/2" </t>
  </si>
  <si>
    <t>Н0000015322</t>
  </si>
  <si>
    <t>850 1'-6</t>
  </si>
  <si>
    <t xml:space="preserve">ITAP Коллектор ВВ 1" мод. 850/50  6х1/2" </t>
  </si>
  <si>
    <t>Н0000016854</t>
  </si>
  <si>
    <t>850 1'-8</t>
  </si>
  <si>
    <t xml:space="preserve">ITAP Коллектор ВВ 1" мод. 850/50  8х1/2" </t>
  </si>
  <si>
    <t>151 мод. ITAP Соединение разъемное латун. прям.</t>
  </si>
  <si>
    <t>Н0000003022</t>
  </si>
  <si>
    <t>151 1/2'</t>
  </si>
  <si>
    <t>ITAP Соединение разъемное латун. прям. 151  1/2</t>
  </si>
  <si>
    <t>Н0000003023</t>
  </si>
  <si>
    <t>151 3/4'</t>
  </si>
  <si>
    <t>ITAP Соединение разъемное латун. прям. 151  3/4</t>
  </si>
  <si>
    <t>Н0000003161</t>
  </si>
  <si>
    <t>151 1'</t>
  </si>
  <si>
    <t>ITAP Соединение разъемное латун. прям. 151 1</t>
  </si>
  <si>
    <t>Н0000003162</t>
  </si>
  <si>
    <t>151 11/4'</t>
  </si>
  <si>
    <t>ITAP Соединение разъемное латун. прям. 151 1 1/4</t>
  </si>
  <si>
    <t>Н0000011716</t>
  </si>
  <si>
    <t>151 11/2'</t>
  </si>
  <si>
    <t>ITAP Соединение разъемное латун. прям. 151 11/2</t>
  </si>
  <si>
    <t>Н0000011669</t>
  </si>
  <si>
    <t>151 2'</t>
  </si>
  <si>
    <t>ITAP Соединение разъемное латун. прям. 151 2</t>
  </si>
  <si>
    <t>152 мод. ITAP Соединение разъемное латун..угл.</t>
  </si>
  <si>
    <t>Н0000003164</t>
  </si>
  <si>
    <t>152 1/2'</t>
  </si>
  <si>
    <t>ITAP Соединение разъемное латун.угл. мод.152  1/2</t>
  </si>
  <si>
    <t>Н0000003165</t>
  </si>
  <si>
    <t>152 3/4'</t>
  </si>
  <si>
    <t>ITAP Соединение разъемное латун.угл. мод.152  3/4</t>
  </si>
  <si>
    <t>Н0000003166</t>
  </si>
  <si>
    <t>152 1'</t>
  </si>
  <si>
    <t>ITAP Соединение разъемное латун.угл. мод.152 1</t>
  </si>
  <si>
    <t>Н0000003167</t>
  </si>
  <si>
    <t>152 11/4'</t>
  </si>
  <si>
    <t>ITAP Соединение разъемное латун.угл. мод.152 1 1/4</t>
  </si>
  <si>
    <t>161 мод. ITAP Муфта с накидной гайкой</t>
  </si>
  <si>
    <t>Н0000001266</t>
  </si>
  <si>
    <t>161 1/2'</t>
  </si>
  <si>
    <t>ITAP Муфта с накидной гайкой мод.161  1/2</t>
  </si>
  <si>
    <t>Н0000001267</t>
  </si>
  <si>
    <t>161 3/4'</t>
  </si>
  <si>
    <t>ITAP Муфта с накидной гайкой мод.161  3/4</t>
  </si>
  <si>
    <t>Н0000001265</t>
  </si>
  <si>
    <t>161 1'</t>
  </si>
  <si>
    <t>ITAP Муфта с накидной гайкой мод.161 1</t>
  </si>
  <si>
    <t>Н0000016616</t>
  </si>
  <si>
    <t>161 11/2'</t>
  </si>
  <si>
    <t>ITAP Муфта с накидной гайкой мод.161 1 1/2</t>
  </si>
  <si>
    <t>Н0000002931</t>
  </si>
  <si>
    <t>161 11/4'</t>
  </si>
  <si>
    <t>ITAP Муфта с накидной гайкой мод.161 1 1/4</t>
  </si>
  <si>
    <t>162 мод. ITAP Соединение разъемное угл.</t>
  </si>
  <si>
    <t>Н0000001273</t>
  </si>
  <si>
    <t>162 1/2'</t>
  </si>
  <si>
    <t>ITAP Соединение разъемное угл. мод. 162   1/2</t>
  </si>
  <si>
    <t>Н0000001275</t>
  </si>
  <si>
    <t>162 3/4'</t>
  </si>
  <si>
    <t>ITAP Соединение разъемное угл. мод. 162   3/4</t>
  </si>
  <si>
    <t>Н0000001274</t>
  </si>
  <si>
    <t>162 1'</t>
  </si>
  <si>
    <t>ITAP Соединение разъемное угл. мод. 162  1"</t>
  </si>
  <si>
    <t>Н0000003178</t>
  </si>
  <si>
    <t>162 11/4'</t>
  </si>
  <si>
    <t>ITAP Соединение разъемное угл. мод. 162 1 1/4</t>
  </si>
  <si>
    <t>ITAP Соединение прямое ВР мод. 510</t>
  </si>
  <si>
    <t>Н0000007384</t>
  </si>
  <si>
    <t xml:space="preserve">510 16(2.0)x1/2"         </t>
  </si>
  <si>
    <t>ITAP Соединитель d16 (2.0)x1/2" Multi-Fit мод 510</t>
  </si>
  <si>
    <t>Н0000005278</t>
  </si>
  <si>
    <t xml:space="preserve">510 16(2.0)x3/4"         </t>
  </si>
  <si>
    <t>ITAP Соединитель d16 (2.0)x3/4" Multi-Fit мод 510</t>
  </si>
  <si>
    <t>Н0000007587</t>
  </si>
  <si>
    <t xml:space="preserve">510 20(2.0)x1/2"         </t>
  </si>
  <si>
    <t>ITAP Соединитель d20 (2.0)x1/2" Multi-Fit мод 510</t>
  </si>
  <si>
    <t>Н0000014351</t>
  </si>
  <si>
    <t xml:space="preserve">510 20(2.0)x3/4"         </t>
  </si>
  <si>
    <t>ITAP Соединитель d20 (2.0)x3/4" Multi-Fit мод 510</t>
  </si>
  <si>
    <t>ITAP Шаровые краны</t>
  </si>
  <si>
    <t>MVI Шаровые краны, термостатическая арматура</t>
  </si>
  <si>
    <t>MVI Кран шаровой ВН/ВН бабочка</t>
  </si>
  <si>
    <t>Н0000020521</t>
  </si>
  <si>
    <t>BV.513.04</t>
  </si>
  <si>
    <t>Н0000020522</t>
  </si>
  <si>
    <t>BV.513.05</t>
  </si>
  <si>
    <t>Н0000020523</t>
  </si>
  <si>
    <t>BV.513.06</t>
  </si>
  <si>
    <t>MVI Кран шаровой ВН/ВН ручка</t>
  </si>
  <si>
    <t>Н0000020506</t>
  </si>
  <si>
    <t>BV.511.04</t>
  </si>
  <si>
    <t>Н0000020507</t>
  </si>
  <si>
    <t>BV.511.05</t>
  </si>
  <si>
    <t>Н0000020508</t>
  </si>
  <si>
    <t>BV.511.06</t>
  </si>
  <si>
    <t>Н0000020509</t>
  </si>
  <si>
    <t>BV.511.07</t>
  </si>
  <si>
    <t>Н0000020510</t>
  </si>
  <si>
    <t>BV.511.08</t>
  </si>
  <si>
    <t>Н0000020511</t>
  </si>
  <si>
    <t>BV.511.09</t>
  </si>
  <si>
    <t>Кран шаровой ВН/ВН ручка 2</t>
  </si>
  <si>
    <t>Н0000020512</t>
  </si>
  <si>
    <t>BV.511.10</t>
  </si>
  <si>
    <t>Кран шаровой ВН/ВН ручка 2 1/2</t>
  </si>
  <si>
    <t>Н0000020513</t>
  </si>
  <si>
    <t>BV.511.11</t>
  </si>
  <si>
    <t>Кран шаровой ВН/ВН ручка 3</t>
  </si>
  <si>
    <t>Н0000020514</t>
  </si>
  <si>
    <t>BV.511.12</t>
  </si>
  <si>
    <t>Кран шаровой ВН/ВН ручка 4</t>
  </si>
  <si>
    <t>MVI Кран шаровой ВН/НР бабочка</t>
  </si>
  <si>
    <t>Н0000020524</t>
  </si>
  <si>
    <t>BV.514.04</t>
  </si>
  <si>
    <t>Н0000020525</t>
  </si>
  <si>
    <t>BV.514.05</t>
  </si>
  <si>
    <t>Н0000020526</t>
  </si>
  <si>
    <t>BV.514.06</t>
  </si>
  <si>
    <t>MVI Кран шаровой ВН/НР ручка</t>
  </si>
  <si>
    <t>Н0000020515</t>
  </si>
  <si>
    <t>BV.512.04</t>
  </si>
  <si>
    <t>Кран шаровой ВН/НР ручка   1/2</t>
  </si>
  <si>
    <t>Н0000020516</t>
  </si>
  <si>
    <t>BV.512.05</t>
  </si>
  <si>
    <t>Кран шаровой ВН/НР ручка   3/4</t>
  </si>
  <si>
    <t>Н0000020517</t>
  </si>
  <si>
    <t>BV.512.06</t>
  </si>
  <si>
    <t>Н0000020518</t>
  </si>
  <si>
    <t>BV.512.07</t>
  </si>
  <si>
    <t>Н0000020519</t>
  </si>
  <si>
    <t>BV.512.08</t>
  </si>
  <si>
    <t>Н0000020520</t>
  </si>
  <si>
    <t>BV.512.09</t>
  </si>
  <si>
    <t>Кран шаровой ВН/НР ручка 2</t>
  </si>
  <si>
    <t>MVI Кран шаровой НР/НР бабочка</t>
  </si>
  <si>
    <t>Н0000020527</t>
  </si>
  <si>
    <t>BV.515.04</t>
  </si>
  <si>
    <t>Кран шаровой НР/НР бабочка  1/2</t>
  </si>
  <si>
    <t>Н0000020528</t>
  </si>
  <si>
    <t>BV.515.05</t>
  </si>
  <si>
    <t>Н0000020529</t>
  </si>
  <si>
    <t>BV.515.06</t>
  </si>
  <si>
    <t>MVI Кран шаровой НР/НР ручка</t>
  </si>
  <si>
    <t>Н0000020530</t>
  </si>
  <si>
    <t>BV.516.04</t>
  </si>
  <si>
    <t>Кран шаровой НР/НР ручка  1/2</t>
  </si>
  <si>
    <t>Н0000020531</t>
  </si>
  <si>
    <t>BV.516.05</t>
  </si>
  <si>
    <t>Кран шаровой НР/НР ручка  3/4</t>
  </si>
  <si>
    <t>Н0000020532</t>
  </si>
  <si>
    <t>BV.516.06</t>
  </si>
  <si>
    <t>Кран шаровой НР/НР ручка 1</t>
  </si>
  <si>
    <t>MVI Кран шаровой со сгоном ВН/НР бабочка</t>
  </si>
  <si>
    <t>Н0000020537</t>
  </si>
  <si>
    <t>BV.522.04</t>
  </si>
  <si>
    <t>Н0000020538</t>
  </si>
  <si>
    <t>BV.522.05</t>
  </si>
  <si>
    <t>Н0000020539</t>
  </si>
  <si>
    <t>BV.522.06</t>
  </si>
  <si>
    <t>Кран шар. с разъемным соед. угловой ВР/НР, бабочка 1</t>
  </si>
  <si>
    <t>Н0000020533</t>
  </si>
  <si>
    <t>BV.520.04</t>
  </si>
  <si>
    <t>Н0000020534</t>
  </si>
  <si>
    <t>BV.520.05</t>
  </si>
  <si>
    <t>Н0000020535</t>
  </si>
  <si>
    <t>BV.520.06</t>
  </si>
  <si>
    <t>Кран шаровый с разъемным соед.  ВР/НР, бабочка 1</t>
  </si>
  <si>
    <t>Н0000020536</t>
  </si>
  <si>
    <t>BV.520.07</t>
  </si>
  <si>
    <t>MVI Кран шаровой MINI</t>
  </si>
  <si>
    <t>Н0000020544</t>
  </si>
  <si>
    <t>BV.466.04</t>
  </si>
  <si>
    <t>Кран шаровой MINI ВР/НР 1/2</t>
  </si>
  <si>
    <t>MVI Кран шаровой со штуцером (водоразборный)</t>
  </si>
  <si>
    <t>Н0000020540</t>
  </si>
  <si>
    <t>BV.633.04</t>
  </si>
  <si>
    <t>Кран шаровой со штуцером (водоразборный) 1/2</t>
  </si>
  <si>
    <t>Н0000020541</t>
  </si>
  <si>
    <t>BV.633.05</t>
  </si>
  <si>
    <t>Кран шаровой со штуцером (водоразборный) 3/4</t>
  </si>
  <si>
    <t>Вентиль-тройник для подключения сантехнических приборов</t>
  </si>
  <si>
    <t>Н0000020545</t>
  </si>
  <si>
    <t>BV.461.040504</t>
  </si>
  <si>
    <t>Вентиль-тройник для подключения сантехнических приборов 1/2х3/4х1/2</t>
  </si>
  <si>
    <t>Кран угловой для подключения сантехнических приборов</t>
  </si>
  <si>
    <t>Н0000020542</t>
  </si>
  <si>
    <t>BV.463.04</t>
  </si>
  <si>
    <t>Кран угловой для подключения сантехнических приборов 1/2х1/2</t>
  </si>
  <si>
    <t>Н0000020543</t>
  </si>
  <si>
    <t>BV.463.0405</t>
  </si>
  <si>
    <t>Кран угловой для подключения сантехнических приборов 1/2х3/4</t>
  </si>
  <si>
    <t>MVI Обратный клапан с латунным сердечником</t>
  </si>
  <si>
    <t>Н0000020546</t>
  </si>
  <si>
    <t>CV.320.04</t>
  </si>
  <si>
    <t>Обратный клапан с латунным сердечником   1/2</t>
  </si>
  <si>
    <t>Н0000020547</t>
  </si>
  <si>
    <t>CV.320.05</t>
  </si>
  <si>
    <t>Обратный клапан с латунным сердечником   3/4</t>
  </si>
  <si>
    <t>Н0000020548</t>
  </si>
  <si>
    <t>CV.320.06</t>
  </si>
  <si>
    <t>Обратный клапан с латунным сердечником  1</t>
  </si>
  <si>
    <t>Н0000020549</t>
  </si>
  <si>
    <t>CV.320.07</t>
  </si>
  <si>
    <t>Обратный клапан с латунным сердечником  1 1/4</t>
  </si>
  <si>
    <t>Н0000020550</t>
  </si>
  <si>
    <t>CV.320.08</t>
  </si>
  <si>
    <t>Обратный клапан с латунным сердечником 1 1/2</t>
  </si>
  <si>
    <t>Н0000020551</t>
  </si>
  <si>
    <t>CV.320.09</t>
  </si>
  <si>
    <t>Обратный клапан с латунным сердечником 2</t>
  </si>
  <si>
    <t>MVI Фильтр косой грубой очистки</t>
  </si>
  <si>
    <t>Н0000020552</t>
  </si>
  <si>
    <t>FW.210.04</t>
  </si>
  <si>
    <t>Фильтр косой грубой очистки   1/2</t>
  </si>
  <si>
    <t>Н0000020553</t>
  </si>
  <si>
    <t>FW.210.05</t>
  </si>
  <si>
    <t>Фильтр косой грубой очистки   3/4</t>
  </si>
  <si>
    <t>Н0000020554</t>
  </si>
  <si>
    <t>FW.210.06</t>
  </si>
  <si>
    <t>Фильтр косой грубой очистки  1</t>
  </si>
  <si>
    <t>Н0000020555</t>
  </si>
  <si>
    <t>FW.210.07</t>
  </si>
  <si>
    <t>Фильтр косой грубой очистки  1 1/4</t>
  </si>
  <si>
    <t>Н0000020556</t>
  </si>
  <si>
    <t>FW.210.08</t>
  </si>
  <si>
    <t>Фильтр косой грубой очистки 1 1/2</t>
  </si>
  <si>
    <t>Н0000020557</t>
  </si>
  <si>
    <t>FW.210.09</t>
  </si>
  <si>
    <t>Фильтр косой грубой очистки 2</t>
  </si>
  <si>
    <t>MVI Вентиль радиаторный прямой ручной регулировки</t>
  </si>
  <si>
    <t>Н0000020365</t>
  </si>
  <si>
    <t>TR.212.04</t>
  </si>
  <si>
    <t>Вентиль радиаторный прямой ручной регулировки 1/2"</t>
  </si>
  <si>
    <t>Н0000020366</t>
  </si>
  <si>
    <t>TR.212.05</t>
  </si>
  <si>
    <t>Вентиль радиаторный прямой ручной регулировки 3/4"</t>
  </si>
  <si>
    <t>MVI Вентиль радиаторный угловой ручной регулировки</t>
  </si>
  <si>
    <t>Н0000020367</t>
  </si>
  <si>
    <t>TR.210.04</t>
  </si>
  <si>
    <t>Вентиль радиаторный угловой ручной регулировки 1/2"</t>
  </si>
  <si>
    <t>Н0000020368</t>
  </si>
  <si>
    <t>TR.210.05</t>
  </si>
  <si>
    <t>Вентиль радиаторный угловой ручной регулировки 3/4"</t>
  </si>
  <si>
    <t>MVI Клапан радиаторный настроечный прямой</t>
  </si>
  <si>
    <t>Н0000020369</t>
  </si>
  <si>
    <t>TR.112.04</t>
  </si>
  <si>
    <t>Клапан настроечный прямой 1/2"</t>
  </si>
  <si>
    <t>Н0000020370</t>
  </si>
  <si>
    <t>TR.112.05</t>
  </si>
  <si>
    <t>Клапан настроечный прямой 3/4"</t>
  </si>
  <si>
    <t>MVI Клапан радиаторный настроечный угловой</t>
  </si>
  <si>
    <t>Н0000020371</t>
  </si>
  <si>
    <t>TR.110.04</t>
  </si>
  <si>
    <t>Клапан настроечный угловой 1/2"</t>
  </si>
  <si>
    <t>Н0000020372</t>
  </si>
  <si>
    <t>TR.110.05</t>
  </si>
  <si>
    <t>Клапан настроечный угловой 3/4"</t>
  </si>
  <si>
    <t>MVI Клапан термостатический прямой</t>
  </si>
  <si>
    <t>Н0000020376</t>
  </si>
  <si>
    <t>TR.312.04</t>
  </si>
  <si>
    <t>Клапан термостатический прямой 1/2"</t>
  </si>
  <si>
    <t>Н0000020377</t>
  </si>
  <si>
    <t>TR.312.05</t>
  </si>
  <si>
    <t>Клапан термостатический прямой 3/4"</t>
  </si>
  <si>
    <t>MVI Клапан термостатический прямой с преднастройкой</t>
  </si>
  <si>
    <t>Н0000020386</t>
  </si>
  <si>
    <t>TR.712.04</t>
  </si>
  <si>
    <t>Клапан термостатический прямой с преднастройкой 1/2"</t>
  </si>
  <si>
    <t>Н0000020387</t>
  </si>
  <si>
    <t>TR.712.05</t>
  </si>
  <si>
    <t>Клапан термостатический прямой с преднастройкой 3/4"</t>
  </si>
  <si>
    <t>MVI Клапан термостатический угловой</t>
  </si>
  <si>
    <t>Н0000020374</t>
  </si>
  <si>
    <t>TR.310.04</t>
  </si>
  <si>
    <t>Клапан термостатический угловой 1/2"</t>
  </si>
  <si>
    <t>Н0000020375</t>
  </si>
  <si>
    <t>TR.310.05</t>
  </si>
  <si>
    <t>Клапан термостатический угловой 3/4"</t>
  </si>
  <si>
    <t>MVI Клапан термостатический угловой с преднастройкой</t>
  </si>
  <si>
    <t>Н0000020384</t>
  </si>
  <si>
    <t>TR.710.04</t>
  </si>
  <si>
    <t>Клапан термостатический угловой с преднастройкой 1/2"</t>
  </si>
  <si>
    <t>Н0000020385</t>
  </si>
  <si>
    <t>TR.710.05</t>
  </si>
  <si>
    <t>Клапан термостатический угловой с преднастройкой 3/4"</t>
  </si>
  <si>
    <t>MVI Комплект термостатический</t>
  </si>
  <si>
    <t>Н0000020378</t>
  </si>
  <si>
    <t>TR.613.04</t>
  </si>
  <si>
    <t>Комплект термостатич. прямой  2 в 1 (термоголовка и клапан термостатический) 1/2"</t>
  </si>
  <si>
    <t>Н0000020380</t>
  </si>
  <si>
    <t>TR.623.04</t>
  </si>
  <si>
    <t>Комплект термостатич. прямой 3 в 1 (термоголовка, клапан термостатический, клапан настроечный) 1/2"</t>
  </si>
  <si>
    <t>Н0000020381</t>
  </si>
  <si>
    <t>TR.623.05</t>
  </si>
  <si>
    <t>Комплект термостатич. прямой 3 в 1 (термоголовка, клапан термостатический, клапан настроечный) 3/4"</t>
  </si>
  <si>
    <t>Н0000020379</t>
  </si>
  <si>
    <t>TR.611.04</t>
  </si>
  <si>
    <t>Комплект термостатич. угловой  2 в 1 (термоголовка и клапан термостатический) 1/2"</t>
  </si>
  <si>
    <t>Н0000020382</t>
  </si>
  <si>
    <t>TR.621.04</t>
  </si>
  <si>
    <t>Комплект термостатич. угловой 3 в 1 (термоголовка, клапан термостатический, клапан настроечный) 1/2"</t>
  </si>
  <si>
    <t>Н0000020383</t>
  </si>
  <si>
    <t>TR.621.05</t>
  </si>
  <si>
    <t>Комплект термостатич. угловой 3 в 1 (термоголовка, клапан термостатический, клапан настроечный) 3/4"</t>
  </si>
  <si>
    <t>MVI Перепускной клапан MVI</t>
  </si>
  <si>
    <t>Н0000020356</t>
  </si>
  <si>
    <t>SE.520.05</t>
  </si>
  <si>
    <t>Перепускной клапан MVI 3/4"</t>
  </si>
  <si>
    <t>MVI Переходник с герметичной прокладкой</t>
  </si>
  <si>
    <t>Н0000020364</t>
  </si>
  <si>
    <t>TR.430.0405</t>
  </si>
  <si>
    <t>Переходник с герметичной прокладкой 1/2"*3/4"</t>
  </si>
  <si>
    <t>MVI Термостатическая головка с жидкостным датчиком</t>
  </si>
  <si>
    <t>Н0000020373</t>
  </si>
  <si>
    <t>TR.550.01</t>
  </si>
  <si>
    <t>Термостатическая головка с жидкостным датчиком 30x1,5</t>
  </si>
  <si>
    <t>MVI Узел нижнего подключения для двухтрубных систем</t>
  </si>
  <si>
    <t>Н0000020362</t>
  </si>
  <si>
    <t>TR.410.0505</t>
  </si>
  <si>
    <t>Узел нижнего подключения прямой, для двухтрубных систем 3/4"x3/4"</t>
  </si>
  <si>
    <t>Н0000020363</t>
  </si>
  <si>
    <t>TR.420.0505</t>
  </si>
  <si>
    <t>Узел нижнего подключения угловой, для двухтрубных систем 3/4"x3/4"</t>
  </si>
  <si>
    <t>Группа безопасности котла MVI</t>
  </si>
  <si>
    <t>Н0000020355</t>
  </si>
  <si>
    <t>SE.510.06</t>
  </si>
  <si>
    <t>Группа безопасности котла MVI 1" с манометром, предохран. клапаном и автомат. воздухоотводчиком</t>
  </si>
  <si>
    <t>Клапан предохранительный MVI</t>
  </si>
  <si>
    <t>Н0000020357</t>
  </si>
  <si>
    <t>SE.615.04</t>
  </si>
  <si>
    <t xml:space="preserve">Клапан предохранительный MVI 1/2*1,5 bar </t>
  </si>
  <si>
    <t>Н0000020358</t>
  </si>
  <si>
    <t>SE.620.04</t>
  </si>
  <si>
    <t xml:space="preserve">Клапан предохранительный MVI 1/2*2.0 bar </t>
  </si>
  <si>
    <t>Н0000020359</t>
  </si>
  <si>
    <t>SE.625.04</t>
  </si>
  <si>
    <t xml:space="preserve">Клапан предохранительный MVI 1/2*2.5 bar </t>
  </si>
  <si>
    <t>Н0000020360</t>
  </si>
  <si>
    <t>SE.630.04</t>
  </si>
  <si>
    <t xml:space="preserve">Клапан предохранительный MVI 1/2*3.0 bar </t>
  </si>
  <si>
    <t>Н0000020361</t>
  </si>
  <si>
    <t>SE.660.04</t>
  </si>
  <si>
    <t xml:space="preserve">Клапан предохранительный MVI 1/2*6.0 bar </t>
  </si>
  <si>
    <t>MVI Шаровые краны</t>
  </si>
  <si>
    <t>Коллекторные системы и смесительные узлы</t>
  </si>
  <si>
    <t>MVI Коллектор из нержавеющей стали в сборе для отопления</t>
  </si>
  <si>
    <t>Н0000020316</t>
  </si>
  <si>
    <t>MS.410.06</t>
  </si>
  <si>
    <t>Коллектор из нержавеющей стали в сборе для отопления. 1" х 3/4"ЕК х10 вых</t>
  </si>
  <si>
    <t>Н0000020317</t>
  </si>
  <si>
    <t>MS.411.06</t>
  </si>
  <si>
    <t>Коллектор из нержавеющей стали в сборе для отопления. 1" х 3/4"ЕК х11 вых</t>
  </si>
  <si>
    <t>Н0000020318</t>
  </si>
  <si>
    <t>MS.412.06</t>
  </si>
  <si>
    <t>Коллектор из нержавеющей стали в сборе для отопления. 1" х 3/4"ЕК х12 вых</t>
  </si>
  <si>
    <t>Н0000020308</t>
  </si>
  <si>
    <t>MS.402.06</t>
  </si>
  <si>
    <t>Коллектор из нержавеющей стали в сборе для отопления. 1" х 3/4"ЕК х2 вых</t>
  </si>
  <si>
    <t>Н0000020309</t>
  </si>
  <si>
    <t>MS.403.06</t>
  </si>
  <si>
    <t>Коллектор из нержавеющей стали в сборе для отопления. 1" х 3/4"ЕК х3 вых</t>
  </si>
  <si>
    <t>Н0000020310</t>
  </si>
  <si>
    <t>MS.404.06</t>
  </si>
  <si>
    <t>Коллектор из нержавеющей стали в сборе для отопления. 1" х 3/4"ЕК х4 вых</t>
  </si>
  <si>
    <t>Н0000020311</t>
  </si>
  <si>
    <t>MS.405.06</t>
  </si>
  <si>
    <t>Коллектор из нержавеющей стали в сборе для отопления. 1" х 3/4"ЕК х5 вых</t>
  </si>
  <si>
    <t>Н0000020312</t>
  </si>
  <si>
    <t>MS.406.06</t>
  </si>
  <si>
    <t>Коллектор из нержавеющей стали в сборе для отопления. 1" х 3/4"ЕК х6 вых</t>
  </si>
  <si>
    <t>Н0000020313</t>
  </si>
  <si>
    <t>MS.407.06</t>
  </si>
  <si>
    <t>Коллектор из нержавеющей стали в сборе для отопления. 1" х 3/4"ЕК х7 вых</t>
  </si>
  <si>
    <t>Н0000020314</t>
  </si>
  <si>
    <t>MS.408.06</t>
  </si>
  <si>
    <t>Коллектор из нержавеющей стали в сборе для отопления. 1" х 3/4"ЕК х8 вых</t>
  </si>
  <si>
    <t>Н0000020315</t>
  </si>
  <si>
    <t>MS.409.06</t>
  </si>
  <si>
    <t>Коллектор из нержавеющей стали в сборе для отопления. 1" х 3/4"ЕК х9 вых</t>
  </si>
  <si>
    <t>MVI Коллектор из нержавеющей стали в сборе с расходомерами</t>
  </si>
  <si>
    <t>Н0000020328</t>
  </si>
  <si>
    <t>MS.510.06</t>
  </si>
  <si>
    <t>Коллектор из нержавеющей стали в сборе с расходомерами 1" х 3/4"ЕК х10 вых</t>
  </si>
  <si>
    <t>Н0000020329</t>
  </si>
  <si>
    <t>MS.511.06</t>
  </si>
  <si>
    <t>Коллектор из нержавеющей стали в сборе с расходомерами 1" х 3/4"ЕК х11 вых</t>
  </si>
  <si>
    <t>Н0000020330</t>
  </si>
  <si>
    <t>MS.512.06</t>
  </si>
  <si>
    <t>Коллектор из нержавеющей стали в сборе с расходомерами 1" х 3/4"ЕК х12 вых</t>
  </si>
  <si>
    <t>Н0000020320</t>
  </si>
  <si>
    <t>MS.502.06</t>
  </si>
  <si>
    <t>Коллектор из нержавеющей стали в сборе с расходомерами 1" х 3/4"ЕК х2 вых</t>
  </si>
  <si>
    <t>Н0000020321</t>
  </si>
  <si>
    <t>MS.503.06</t>
  </si>
  <si>
    <t>Коллектор из нержавеющей стали в сборе с расходомерами 1" х 3/4"ЕК х3 вых</t>
  </si>
  <si>
    <t>Н0000020322</t>
  </si>
  <si>
    <t>MS.504.06</t>
  </si>
  <si>
    <t>Коллектор из нержавеющей стали в сборе с расходомерами 1" х 3/4"ЕК х4 вых</t>
  </si>
  <si>
    <t>Н0000020323</t>
  </si>
  <si>
    <t>MS.505.06</t>
  </si>
  <si>
    <t>Коллектор из нержавеющей стали в сборе с расходомерами 1" х 3/4"ЕК х5 вых</t>
  </si>
  <si>
    <t>Н0000020324</t>
  </si>
  <si>
    <t>MS.506.06</t>
  </si>
  <si>
    <t>Коллектор из нержавеющей стали в сборе с расходомерами 1" х 3/4"ЕК х6 вых</t>
  </si>
  <si>
    <t>Н0000020325</t>
  </si>
  <si>
    <t>MS.507.06</t>
  </si>
  <si>
    <t>Коллектор из нержавеющей стали в сборе с расходомерами 1" х 3/4"ЕК х7 вых</t>
  </si>
  <si>
    <t>Н0000020326</t>
  </si>
  <si>
    <t>MS.508.06</t>
  </si>
  <si>
    <t>Коллектор из нержавеющей стали в сборе с расходомерами 1" х 3/4"ЕК х8 вых</t>
  </si>
  <si>
    <t>Н0000020327</t>
  </si>
  <si>
    <t>MS.509.06</t>
  </si>
  <si>
    <t>Коллектор из нержавеющей стали в сборе с расходомерами 1" х 3/4"ЕК х9 вых</t>
  </si>
  <si>
    <t>Комплектующие для коллекторов MVI</t>
  </si>
  <si>
    <t>Н0000020335</t>
  </si>
  <si>
    <t>MC.402.05</t>
  </si>
  <si>
    <t>Евроконус MVI 3/4"*16*2.0</t>
  </si>
  <si>
    <t>Н0000020336</t>
  </si>
  <si>
    <t>MC.403.05</t>
  </si>
  <si>
    <t>Евроконус MVI 3/4"*16*2.2</t>
  </si>
  <si>
    <t>Н0000020337</t>
  </si>
  <si>
    <t>MC.404.05</t>
  </si>
  <si>
    <t>Евроконус MVI 3/4"*20*2.0</t>
  </si>
  <si>
    <t>Н0000020338</t>
  </si>
  <si>
    <t>MC.401.06</t>
  </si>
  <si>
    <t>Заглушка для коллектора (комплект 2 штуки) 1"</t>
  </si>
  <si>
    <t>Н0000020332</t>
  </si>
  <si>
    <t>MC.201.06</t>
  </si>
  <si>
    <t>Конечный элемент для коллектора с автоматическим воздухоотводчиком 1"</t>
  </si>
  <si>
    <t>Н0000020333</t>
  </si>
  <si>
    <t>MC.322.06</t>
  </si>
  <si>
    <t>Шаровые краны без термометров для коллектора (комплект 2 штуки) 1"</t>
  </si>
  <si>
    <t>Н0000020334</t>
  </si>
  <si>
    <t>MC.312.06</t>
  </si>
  <si>
    <t>Шаровые краны с термометром для коллектора (комплект 2 штуки) 1"</t>
  </si>
  <si>
    <t xml:space="preserve">ALT Коллектор с патрубками </t>
  </si>
  <si>
    <t>Н0000001227</t>
  </si>
  <si>
    <t>ALT-K Kоллектор с патрубками 1"х1/2"х2 вр.</t>
  </si>
  <si>
    <t>Н0000001226</t>
  </si>
  <si>
    <t>ALT-K Kоллектор с патрубками 1"х1/2"х2 нр.</t>
  </si>
  <si>
    <t>Н0000011900</t>
  </si>
  <si>
    <t>ALT-K Kоллектор с патрубками 1"х1/2"х3 вр.</t>
  </si>
  <si>
    <t>Н0000003196</t>
  </si>
  <si>
    <t>ALT-K Kоллектор с патрубками 1"х1/2"х3 нр.</t>
  </si>
  <si>
    <t>Н0000011603</t>
  </si>
  <si>
    <t>ALT-K Kоллектор с патрубками 1"х1/2"х4 вр.</t>
  </si>
  <si>
    <t>Н0000005738</t>
  </si>
  <si>
    <t>ALT-K Kоллектор с патрубками 1"х1/2"х4 нр.</t>
  </si>
  <si>
    <t>Н0000008827</t>
  </si>
  <si>
    <t>ALT-K Kоллектор с патрубками 1"х3/4"х2 нр.</t>
  </si>
  <si>
    <t>Н0000008828</t>
  </si>
  <si>
    <t>ALT-K Kоллектор с патрубками 1"х3/4"х3 нр.</t>
  </si>
  <si>
    <t>Н0000012104</t>
  </si>
  <si>
    <t>ALT-K Kоллектор с патрубками 1"х3/4"х4 нр.</t>
  </si>
  <si>
    <t>Н0000007607</t>
  </si>
  <si>
    <t>ALT-K Kоллектор с патрубками 3/4"х1/2"х2 нр.</t>
  </si>
  <si>
    <t>Н0000013800</t>
  </si>
  <si>
    <t>ALT-K Kоллектор с патрубками 3/4"х1/2"х3 вр.</t>
  </si>
  <si>
    <t>Н0000010858</t>
  </si>
  <si>
    <t>ALT-K Kоллектор с патрубками 3/4"х1/2"х3 нр.</t>
  </si>
  <si>
    <t>Н0000013801</t>
  </si>
  <si>
    <t>ALT-K Kоллектор с патрубками 3/4"х1/2"х4 вр.</t>
  </si>
  <si>
    <t>Н0000010853</t>
  </si>
  <si>
    <t>ALT-K Kоллектор с патрубками 3/4"х1/2"х4 нр.</t>
  </si>
  <si>
    <t>ALT Коллектор с вентилями</t>
  </si>
  <si>
    <t>Н0000001223</t>
  </si>
  <si>
    <t xml:space="preserve">ALT-K Kоллектор с вентилями 3/4"х1/2" на 2 выхода н.р. </t>
  </si>
  <si>
    <t>Н0000007731</t>
  </si>
  <si>
    <t xml:space="preserve">ALT-K Kоллектор с вентилями 3/4"х1/2" на 3 выхода н.р. </t>
  </si>
  <si>
    <t>Н0000001224</t>
  </si>
  <si>
    <t xml:space="preserve">ALT-K Kоллектор с вентилями 3/4"х1/2" на 4 выхода н.р. </t>
  </si>
  <si>
    <t>Н0000006585</t>
  </si>
  <si>
    <t xml:space="preserve">ALT-K Коллектор с вентилями 1"х1/2" на 2 выхода н.р. </t>
  </si>
  <si>
    <t>Н0000006550</t>
  </si>
  <si>
    <t xml:space="preserve">ALT-K Коллектор с вентилями 1"х1/2" на 3 выхода н.р. </t>
  </si>
  <si>
    <t>Н0000001225</t>
  </si>
  <si>
    <t xml:space="preserve">ALT-K Коллектор с вентилями 1"х1/2" на 4 выхода н.р. </t>
  </si>
  <si>
    <t>ALT Коллектор вн. рез. с шар. краном</t>
  </si>
  <si>
    <t>Н0000012275</t>
  </si>
  <si>
    <t xml:space="preserve">005010402                </t>
  </si>
  <si>
    <t>ALT-K Kоллектор  3/4"х1/2"х3 в.р. с шар. кр.</t>
  </si>
  <si>
    <t>Н0000001199</t>
  </si>
  <si>
    <t>ALT-K Kоллектор  3/4"х1/2"х4 в.р. с шар. кр.</t>
  </si>
  <si>
    <t>Н0000001201</t>
  </si>
  <si>
    <t>ALT-K Коллектор 1"х1/2"х2 в.р. с шар. кр.</t>
  </si>
  <si>
    <t>Н0000012468</t>
  </si>
  <si>
    <t xml:space="preserve">005010502                </t>
  </si>
  <si>
    <t>ALT-K Коллектор 1"х1/2"х3 в.р. с шар. кр.</t>
  </si>
  <si>
    <t>Н0000001197</t>
  </si>
  <si>
    <t>ALT-K Коллектор 1"х1/2"х4 в.р. с шар. кр.</t>
  </si>
  <si>
    <t>ALT Коллектор нар. рез. с шар. Краном</t>
  </si>
  <si>
    <t>Н0000006837</t>
  </si>
  <si>
    <t>ALT-K Kоллектор 1"х1/2"х2 н.р. с шар. кр.</t>
  </si>
  <si>
    <t>Н0000006835</t>
  </si>
  <si>
    <t>ALT-K Kоллектор 1"х1/2"х3 н.р. с шар. кр.</t>
  </si>
  <si>
    <t>Н0000001192</t>
  </si>
  <si>
    <t>ALT-K Kоллектор 1"х3/4"х4 н.р. с шар. кр.</t>
  </si>
  <si>
    <t>ALT Смесительные узлы</t>
  </si>
  <si>
    <t>Н0000017804</t>
  </si>
  <si>
    <t>ALT Смесительный узел Sm15180</t>
  </si>
  <si>
    <t>Н0000017839</t>
  </si>
  <si>
    <t>ALT Смесительный узел Sm15189</t>
  </si>
  <si>
    <t>Н0000016002</t>
  </si>
  <si>
    <t>ALT Смесительный узел Sm15231</t>
  </si>
  <si>
    <t>Н0000015768</t>
  </si>
  <si>
    <t>SVK-KLL3/4-1</t>
  </si>
  <si>
    <t>Набор кронштейнов для коллекторов универсальный 3/4 - 1 (2 шт)</t>
  </si>
  <si>
    <t>Крепление для коллекторов СВК</t>
  </si>
  <si>
    <t>Скидка MVI</t>
  </si>
  <si>
    <t>Скидка ALT</t>
  </si>
  <si>
    <t>Коллекторы и смесительные узлы</t>
  </si>
  <si>
    <t>Краны шаровые Эконом</t>
  </si>
  <si>
    <t>Кран шаровый  В-В, бабочка (желтый)</t>
  </si>
  <si>
    <t>Н0000017372</t>
  </si>
  <si>
    <t>SVK4774</t>
  </si>
  <si>
    <t>Кран шаровой ВН/ВН бабочка  1/2 (латунь)</t>
  </si>
  <si>
    <t>Н0000017373</t>
  </si>
  <si>
    <t>SVK4775</t>
  </si>
  <si>
    <t>Кран шаровой ВН/ВН бабочка  3/4 (латунь)</t>
  </si>
  <si>
    <t>Н0000018229</t>
  </si>
  <si>
    <t>SVK4788</t>
  </si>
  <si>
    <t>Кран шаровой ВН/ВН бабочка 1 (латунь)</t>
  </si>
  <si>
    <t>Кран шаровый  В-В, бабочка (никель)</t>
  </si>
  <si>
    <t>Н0000010041</t>
  </si>
  <si>
    <t>SVK1155</t>
  </si>
  <si>
    <t>Н0000010042</t>
  </si>
  <si>
    <t>SVK1156</t>
  </si>
  <si>
    <t>Н0000010043</t>
  </si>
  <si>
    <t>SVK1157</t>
  </si>
  <si>
    <t>Кран шаровый  В-В, рычаг (желтый)</t>
  </si>
  <si>
    <t>Н0000017234</t>
  </si>
  <si>
    <t xml:space="preserve">SVK4770 </t>
  </si>
  <si>
    <t>Кран шаровой ВН/ВН рычаг   1/2 (латунь)</t>
  </si>
  <si>
    <t>Н0000017374</t>
  </si>
  <si>
    <t>SVK4771</t>
  </si>
  <si>
    <t>Кран шаровой ВН/ВН рычаг   3/4 (латунь)</t>
  </si>
  <si>
    <t>Н0000018221</t>
  </si>
  <si>
    <t>SVK4780</t>
  </si>
  <si>
    <t>Кран шаровой ВН/ВН рычаг  1 (латунь)</t>
  </si>
  <si>
    <t>Н0000018222</t>
  </si>
  <si>
    <t>SVK4781</t>
  </si>
  <si>
    <t>Кран шаровой ВН/ВН рычаг  1 1/4 (латунь)</t>
  </si>
  <si>
    <t>Н0000018223</t>
  </si>
  <si>
    <t>SVK4782</t>
  </si>
  <si>
    <t>Кран шаровой ВН/ВН рычаг 1 1/2 (латунь)</t>
  </si>
  <si>
    <t>Н0000018224</t>
  </si>
  <si>
    <t>SVK4783</t>
  </si>
  <si>
    <t>Кран шаровой ВН/ВН рычаг 2 (латунь)</t>
  </si>
  <si>
    <t>Кран шаровый  В-В, рычаг (никель)</t>
  </si>
  <si>
    <t>Н0000010028</t>
  </si>
  <si>
    <t>SVK1143</t>
  </si>
  <si>
    <t>Кран шаровой ВН/ВН рычаг   1/2</t>
  </si>
  <si>
    <t>Н0000010029</t>
  </si>
  <si>
    <t>SVK1144</t>
  </si>
  <si>
    <t>Кран шаровой ВН/ВН рычаг   3/4</t>
  </si>
  <si>
    <t>Н0000010005</t>
  </si>
  <si>
    <t>SVK1145</t>
  </si>
  <si>
    <t>Кран шаровой ВН/ВН рычаг  1</t>
  </si>
  <si>
    <t>Н0000010030</t>
  </si>
  <si>
    <t>SVK1146</t>
  </si>
  <si>
    <t>Кран шаровой ВН/ВН рычаг  1 1/4</t>
  </si>
  <si>
    <t>Н0000010031</t>
  </si>
  <si>
    <t>SVK1147</t>
  </si>
  <si>
    <t>Кран шаровой ВН/ВН рычаг 1 1/2</t>
  </si>
  <si>
    <t>Н0000010032</t>
  </si>
  <si>
    <t>SVK1148</t>
  </si>
  <si>
    <t>Н0000016875</t>
  </si>
  <si>
    <t>SVK3944</t>
  </si>
  <si>
    <t>Н0000016876</t>
  </si>
  <si>
    <t>SVK3945</t>
  </si>
  <si>
    <t>Н0000016877</t>
  </si>
  <si>
    <t>SVK3946</t>
  </si>
  <si>
    <t>Кран шаровый  Н-В, бабочка (желтый)</t>
  </si>
  <si>
    <t>Кран шаровый  Н-В, бабочка (никель)</t>
  </si>
  <si>
    <t>Н0000010045</t>
  </si>
  <si>
    <t>SVK1158</t>
  </si>
  <si>
    <t>Н0000017375</t>
  </si>
  <si>
    <t>SVK4776</t>
  </si>
  <si>
    <t>Кран шаровой ВН/НР бабочка   1/2 (латунь)</t>
  </si>
  <si>
    <t>Н0000010046</t>
  </si>
  <si>
    <t>SVK1159</t>
  </si>
  <si>
    <t>Н0000017376</t>
  </si>
  <si>
    <t>SVK4777</t>
  </si>
  <si>
    <t>Кран шаровой ВН/НР бабочка   3/4 (латунь)</t>
  </si>
  <si>
    <t>Н0000010047</t>
  </si>
  <si>
    <t>SVK1160</t>
  </si>
  <si>
    <t>Н0000018230</t>
  </si>
  <si>
    <t>SVK4789</t>
  </si>
  <si>
    <t>Кран шаровой ВН/НР бабочка  1 (латунь)</t>
  </si>
  <si>
    <t>Кран шаровый  Н-В, рычаг (желтый)</t>
  </si>
  <si>
    <t>Кран шаровый  Н-В, рычаг (никель)</t>
  </si>
  <si>
    <t>Н0000017377</t>
  </si>
  <si>
    <t>SVK4772</t>
  </si>
  <si>
    <t>Кран шаровой ВН/НР рычаг   1/2 (латунь)</t>
  </si>
  <si>
    <t>Н0000017378</t>
  </si>
  <si>
    <t>SVK4773</t>
  </si>
  <si>
    <t>Кран шаровой ВН/НР рычаг   3/4 (латунь)</t>
  </si>
  <si>
    <t>Н0000018225</t>
  </si>
  <si>
    <t>SVK4784</t>
  </si>
  <si>
    <t>Кран шаровой ВН/НР рычаг  1 (латунь)</t>
  </si>
  <si>
    <t>Н0000018226</t>
  </si>
  <si>
    <t>SVK4785</t>
  </si>
  <si>
    <t>Кран шаровой ВН/НР рычаг  1 1/4 (латунь)</t>
  </si>
  <si>
    <t>Н0000018227</t>
  </si>
  <si>
    <t>SVK4786</t>
  </si>
  <si>
    <t>Кран шаровой ВН/НР рычаг 1 1/2 (латунь)</t>
  </si>
  <si>
    <t>Н0000018228</t>
  </si>
  <si>
    <t>SVK4787</t>
  </si>
  <si>
    <t>Кран шаровой ВН/НР рычаг 2 (латунь)</t>
  </si>
  <si>
    <t>Н0000010034</t>
  </si>
  <si>
    <t>SVK1149</t>
  </si>
  <si>
    <t>Кран шаровой ВН/НР рычаг   1/2</t>
  </si>
  <si>
    <t>Н0000010035</t>
  </si>
  <si>
    <t>SVK1150</t>
  </si>
  <si>
    <t>Кран шаровой ВН/НР рычаг   3/4</t>
  </si>
  <si>
    <t>Н0000010036</t>
  </si>
  <si>
    <t>SVK1151</t>
  </si>
  <si>
    <t>Кран шаровой ВН/НР рычаг  1</t>
  </si>
  <si>
    <t>Н0000010037</t>
  </si>
  <si>
    <t>SVK1152</t>
  </si>
  <si>
    <t>Кран шаровой ВН/НР рычаг  1 1/4</t>
  </si>
  <si>
    <t>Н0000010038</t>
  </si>
  <si>
    <t>SVK1153</t>
  </si>
  <si>
    <t>Кран шаровой ВН/НР рычаг 1 1/2</t>
  </si>
  <si>
    <t>Н0000010039</t>
  </si>
  <si>
    <t>SVK1154</t>
  </si>
  <si>
    <t>Кран шаровой ВН/НР рычаг 2</t>
  </si>
  <si>
    <t>Кран шаровый  Н-Н, бабочка</t>
  </si>
  <si>
    <t>Н0000010049</t>
  </si>
  <si>
    <t>SVK2336</t>
  </si>
  <si>
    <t>Кран шар. нар/нар бабочка  1/2</t>
  </si>
  <si>
    <t>Н0000010050</t>
  </si>
  <si>
    <t>SVK2337</t>
  </si>
  <si>
    <t>Кран шар. нар/нар бабочка  3/4</t>
  </si>
  <si>
    <t>Н0000013787</t>
  </si>
  <si>
    <t>SVK2338</t>
  </si>
  <si>
    <t>Кран шар. нар/нар бабочка 1</t>
  </si>
  <si>
    <t>Кран шаровый  Н-Н, ручка</t>
  </si>
  <si>
    <t>Н0000016820</t>
  </si>
  <si>
    <t>SVK2427</t>
  </si>
  <si>
    <t>Кран шар. нар/нар ручка  1/2</t>
  </si>
  <si>
    <t>Н0000016821</t>
  </si>
  <si>
    <t>SVK2428</t>
  </si>
  <si>
    <t>Кран шар. нар/нар ручка  3/4</t>
  </si>
  <si>
    <t>Н0000016822</t>
  </si>
  <si>
    <t>SVK2429</t>
  </si>
  <si>
    <t>Кран шаровый  с разъемным соед.  Н-В, бабочка (желтый)</t>
  </si>
  <si>
    <t>Н0000017379</t>
  </si>
  <si>
    <t>SVK4778</t>
  </si>
  <si>
    <t>Кран шар. с разъемным соед.  ВР/НР, бабочка   1/2  (латунь)</t>
  </si>
  <si>
    <t>Н0000017380</t>
  </si>
  <si>
    <t>SVK4779</t>
  </si>
  <si>
    <t>Кран шар. с разъемным соед.  ВР/НР, бабочка   3/4  (латунь)</t>
  </si>
  <si>
    <t>Н0000018231</t>
  </si>
  <si>
    <t>SVK4790</t>
  </si>
  <si>
    <t>Кран шар. с разъемным соед.  ВР/НР, бабочка  1 (латунь)</t>
  </si>
  <si>
    <t>Н0000018232</t>
  </si>
  <si>
    <t>SVK4791</t>
  </si>
  <si>
    <t>Кран шар. с разъемным соед.  ВР/НР, бабочка 1 1/4 (латунь)</t>
  </si>
  <si>
    <t>Н0000010001</t>
  </si>
  <si>
    <t>SVK1167</t>
  </si>
  <si>
    <t xml:space="preserve">Кран шар. с разъемным соед.  ВР/НР, бабочка   1/2  </t>
  </si>
  <si>
    <t>Н0000010003</t>
  </si>
  <si>
    <t>SVK1168</t>
  </si>
  <si>
    <t xml:space="preserve">Кран шар. с разъемным соед.  ВР/НР, бабочка   3/4  </t>
  </si>
  <si>
    <t>Н0000010027</t>
  </si>
  <si>
    <t>SVK1462</t>
  </si>
  <si>
    <t xml:space="preserve">Кран шар. с разъемным соед.  ВР/НР, бабочка  1 </t>
  </si>
  <si>
    <t>Н0000013790</t>
  </si>
  <si>
    <t>SVK09832</t>
  </si>
  <si>
    <t>Кран шар. с разъемным соед.  ВР/НР, бабочка 1 1/4</t>
  </si>
  <si>
    <t>Н0000016878</t>
  </si>
  <si>
    <t>SVK1169</t>
  </si>
  <si>
    <t>Кран шар. с разъемным соед.  ВР/НР, ручка  1/2</t>
  </si>
  <si>
    <t>Н0000016879</t>
  </si>
  <si>
    <t>SVK1170</t>
  </si>
  <si>
    <t>Кран шар. с разъемным соед.  ВР/НР, ручка  3/4</t>
  </si>
  <si>
    <t>Н0000016880</t>
  </si>
  <si>
    <t>SVK3947</t>
  </si>
  <si>
    <t>Кран шар. с разъемным соед.  ВР/НР, ручка 1</t>
  </si>
  <si>
    <t>Н0000011784</t>
  </si>
  <si>
    <t>SVK3948</t>
  </si>
  <si>
    <t xml:space="preserve">Кран шар. с разъемным соед.  ВР/НР, ручка 1 1/4 </t>
  </si>
  <si>
    <t>Кран шаровый  с разъемным соед.  Н-В (никель)</t>
  </si>
  <si>
    <t>Кран шаровый МИНИ</t>
  </si>
  <si>
    <t>Н0000010052</t>
  </si>
  <si>
    <t>SVK1316</t>
  </si>
  <si>
    <t>Н0000010054</t>
  </si>
  <si>
    <t>SVK1318</t>
  </si>
  <si>
    <t>Н0000010062</t>
  </si>
  <si>
    <t>SVK1487</t>
  </si>
  <si>
    <t>Кран шар. МИНИ Н-Н 1/2</t>
  </si>
  <si>
    <t xml:space="preserve">Кран поливочный со штуцером </t>
  </si>
  <si>
    <t>Н0000010056</t>
  </si>
  <si>
    <t>SVK1323</t>
  </si>
  <si>
    <t>Кран поливочный со штуцером  1/2  ручка</t>
  </si>
  <si>
    <t>Н0000019054</t>
  </si>
  <si>
    <t>SVK1489</t>
  </si>
  <si>
    <t>Кран поливочный со штуцером  1/2 бабочка</t>
  </si>
  <si>
    <t>Н0000016937</t>
  </si>
  <si>
    <t>SVK1490</t>
  </si>
  <si>
    <t>Кран поливочный со штуцером  3/4 бабочка</t>
  </si>
  <si>
    <t>Н0000010057</t>
  </si>
  <si>
    <t>SVK3951</t>
  </si>
  <si>
    <t>Кран поливочный со штуцером  3/4 ручка</t>
  </si>
  <si>
    <t>Воздухоотводчик автоматический</t>
  </si>
  <si>
    <t>Н0000008272</t>
  </si>
  <si>
    <t>SVK36215</t>
  </si>
  <si>
    <t>Воздухоотводчик автомат. 1/2</t>
  </si>
  <si>
    <t>Кран для МП трубы</t>
  </si>
  <si>
    <t>Н0000002463</t>
  </si>
  <si>
    <t>SVK0874</t>
  </si>
  <si>
    <t>Н0000002464</t>
  </si>
  <si>
    <t>SVK0876</t>
  </si>
  <si>
    <t>Кран шаровый  с разъемным соед.  Н-В угловой</t>
  </si>
  <si>
    <t>Н0000013549</t>
  </si>
  <si>
    <t>SVK1171</t>
  </si>
  <si>
    <t>Н0000013124</t>
  </si>
  <si>
    <t>SVK1172</t>
  </si>
  <si>
    <t>Краны для бытовых приборов</t>
  </si>
  <si>
    <t>Н0000007640</t>
  </si>
  <si>
    <t>SVK3969</t>
  </si>
  <si>
    <t>Кран шар. угл. для с/м с удлин. резьбой и отражателем нр/нр 1/2х1/2</t>
  </si>
  <si>
    <t>Н0000001591</t>
  </si>
  <si>
    <t>SVK3970</t>
  </si>
  <si>
    <t>Кран шар. угл. для с/м с удлин. резьбой и отражателем нр/нр 1/2х3/4</t>
  </si>
  <si>
    <t>Н0000019082</t>
  </si>
  <si>
    <t>SVK1175</t>
  </si>
  <si>
    <t xml:space="preserve">Обратный клапан </t>
  </si>
  <si>
    <t>Н0000013072</t>
  </si>
  <si>
    <t>SVK2339</t>
  </si>
  <si>
    <t>Клапан обратный с меттал. седлом     1/2</t>
  </si>
  <si>
    <t>Н0000013073</t>
  </si>
  <si>
    <t>SVK2340</t>
  </si>
  <si>
    <t>Клапан обратный с меттал. седлом    3/4</t>
  </si>
  <si>
    <t>Н0000013074</t>
  </si>
  <si>
    <t>SVK2341</t>
  </si>
  <si>
    <t>Клапан обратный с меттал. седлом   1</t>
  </si>
  <si>
    <t>Н0000013789</t>
  </si>
  <si>
    <t>SVK3957</t>
  </si>
  <si>
    <t>Клапан обратный с меттал. седлом   1 1/4</t>
  </si>
  <si>
    <t>Н0000016409</t>
  </si>
  <si>
    <t>SVK3958</t>
  </si>
  <si>
    <t>Клапан обратный с меттал. седлом  1 1/2</t>
  </si>
  <si>
    <t>Н0000013655</t>
  </si>
  <si>
    <t>SVK3959</t>
  </si>
  <si>
    <t>Клапан обратный с меттал. седлом  2</t>
  </si>
  <si>
    <t>Н0000016826</t>
  </si>
  <si>
    <t>SVK2342</t>
  </si>
  <si>
    <t>Клапан обратный с пласт. седлом   1/2</t>
  </si>
  <si>
    <t>Н0000016827</t>
  </si>
  <si>
    <t>SVK2343</t>
  </si>
  <si>
    <t>Клапан обратный с пласт. седлом   3/4</t>
  </si>
  <si>
    <t>Н0000016828</t>
  </si>
  <si>
    <t>SVK1166</t>
  </si>
  <si>
    <t>Клапан обратный с пласт. седлом  1</t>
  </si>
  <si>
    <t>Н0000016829</t>
  </si>
  <si>
    <t>SVK3961</t>
  </si>
  <si>
    <t>Клапан обратный с пласт. седлом  1 1/2</t>
  </si>
  <si>
    <t>Н0000016830</t>
  </si>
  <si>
    <t>SVK3960</t>
  </si>
  <si>
    <t>Клапан обратный с пласт. седлом  1 1/4</t>
  </si>
  <si>
    <t>Н0000017873</t>
  </si>
  <si>
    <t>SVK2058</t>
  </si>
  <si>
    <t>Н0000017874</t>
  </si>
  <si>
    <t>SVK2059</t>
  </si>
  <si>
    <t>Н0000013126</t>
  </si>
  <si>
    <t>SVK1324</t>
  </si>
  <si>
    <t>Н0000013127</t>
  </si>
  <si>
    <t>SVK1325</t>
  </si>
  <si>
    <t>Н0000013128</t>
  </si>
  <si>
    <t>SVK2335</t>
  </si>
  <si>
    <t>Н0000016359</t>
  </si>
  <si>
    <t>SVK3954</t>
  </si>
  <si>
    <t>Фильтр сетчатый  1 1/2</t>
  </si>
  <si>
    <t>Н0000013129</t>
  </si>
  <si>
    <t>SVK3953</t>
  </si>
  <si>
    <t>Фильтр сетчатый  1 1/4</t>
  </si>
  <si>
    <t>Н0000013622</t>
  </si>
  <si>
    <t>SVK3955</t>
  </si>
  <si>
    <t>Фильтр сетчатый 2</t>
  </si>
  <si>
    <t>Фильтр сетчатый  3/4</t>
  </si>
  <si>
    <t>Шаровые краны Эконом</t>
  </si>
  <si>
    <t>Резьбовые фитинги Эконом</t>
  </si>
  <si>
    <t>Внутрянняя канализация Эконом</t>
  </si>
  <si>
    <t>Кран шаровой ВН/ВН рычаг 4*</t>
  </si>
  <si>
    <t>Кран шаровой ВН/ВН рычаг 3*</t>
  </si>
  <si>
    <t>Кран шаровой ВН/ВН рычаг 2 1/2*</t>
  </si>
  <si>
    <t>Кран шар. нар/нар ручка 1*</t>
  </si>
  <si>
    <t>Кран шар. с разъемным соед. угловой ВР/НР, бабочка   1/2*</t>
  </si>
  <si>
    <t>Кран шар. с разъемным соед. угловой ВР/НР, бабочка   3/4*</t>
  </si>
  <si>
    <t>МП Кран 16*1/2  ВР / цанга бабочка*</t>
  </si>
  <si>
    <t>МП Кран 16*1/2  НР / цанга бабочка*</t>
  </si>
  <si>
    <t>Кран шаровой трехпроходной FMM 1/2x3/4x1/2 ВР/НР/НР  ручка-флажок *</t>
  </si>
  <si>
    <t>Клапан обратный с пласт. седлом  с сеткой  1/2*</t>
  </si>
  <si>
    <t>Клапан обратный с пласт. седлом  с сеткой  3/4*</t>
  </si>
  <si>
    <t>Трубы для внутренней канализации</t>
  </si>
  <si>
    <t>SVK-K14047</t>
  </si>
  <si>
    <t>ПП Труба  50х1,8 х 250</t>
  </si>
  <si>
    <t>SVK-K14048</t>
  </si>
  <si>
    <t>ПП Труба  50х1,8 х 500</t>
  </si>
  <si>
    <t>SVK-K14049</t>
  </si>
  <si>
    <t>ПП Труба  50х1,8 х 1000</t>
  </si>
  <si>
    <t>SVK-K14249</t>
  </si>
  <si>
    <t>ПП Труба  50х1,8 х 1500</t>
  </si>
  <si>
    <t>SVK-K14050</t>
  </si>
  <si>
    <t>ПП Труба  50х1,8 х 2000</t>
  </si>
  <si>
    <t>SVK-K14250</t>
  </si>
  <si>
    <t>ПП Труба  50х1,8 х 3000</t>
  </si>
  <si>
    <t>SVK-K14855</t>
  </si>
  <si>
    <t>ПП Труба  110х2,2 х 250</t>
  </si>
  <si>
    <t>SVK-K14229</t>
  </si>
  <si>
    <t>ПП Труба  110х2,2 х 500</t>
  </si>
  <si>
    <t>SVK-K14230</t>
  </si>
  <si>
    <t>ПП Труба  110х2,2 х 1000</t>
  </si>
  <si>
    <t>SVK-K14232</t>
  </si>
  <si>
    <t>ПП Труба  110х2,2 х 1500</t>
  </si>
  <si>
    <t>SVK-K14231</t>
  </si>
  <si>
    <t>ПП Труба  110х2,2 х 2000</t>
  </si>
  <si>
    <t>SVK-K14051</t>
  </si>
  <si>
    <t>ПП Труба  110х2,2 х 3000</t>
  </si>
  <si>
    <t>SVK-K20273</t>
  </si>
  <si>
    <t>ПП Труба  110х2,7 х 250</t>
  </si>
  <si>
    <t>SVK-K20274</t>
  </si>
  <si>
    <t>ПП Труба  110х2,7 х 500</t>
  </si>
  <si>
    <t>SVK-K20275</t>
  </si>
  <si>
    <t>ПП Труба  110х2,7 х 1000</t>
  </si>
  <si>
    <t>SVK-K20276</t>
  </si>
  <si>
    <t>ПП Труба  110х2,7 х 1500</t>
  </si>
  <si>
    <t>SVK-K20277</t>
  </si>
  <si>
    <t>ПП Труба  110х2,7 х 2000</t>
  </si>
  <si>
    <t>SVK-K20278</t>
  </si>
  <si>
    <t>ПП Труба  110х2,7 х 3000</t>
  </si>
  <si>
    <t>Вакуумный клапан</t>
  </si>
  <si>
    <t>SVK-K11273</t>
  </si>
  <si>
    <t>ПП Вакуумный  клапан  50</t>
  </si>
  <si>
    <t>SVK-K11275</t>
  </si>
  <si>
    <t>ПП Вакуумный  клапан 110</t>
  </si>
  <si>
    <t>SVK-K14733</t>
  </si>
  <si>
    <t>ПП Зонт вытяжной (Дефлектор)  50</t>
  </si>
  <si>
    <t>SVK-K14734</t>
  </si>
  <si>
    <t>ПП Зонт вытяжной (Дефлектор) 110</t>
  </si>
  <si>
    <t>Дефлектор</t>
  </si>
  <si>
    <t>SVK-K14815</t>
  </si>
  <si>
    <t>ПП Заглушка канализационная  40</t>
  </si>
  <si>
    <t>SVK-K11159</t>
  </si>
  <si>
    <t>ПП Заглушка канализационная  50</t>
  </si>
  <si>
    <t>SVK-K11160</t>
  </si>
  <si>
    <t>ПП Заглушка канализационная 110</t>
  </si>
  <si>
    <t>SVK-K20279</t>
  </si>
  <si>
    <t>ПП Крестовина двухплоскостная  110х50х50/87</t>
  </si>
  <si>
    <t>SVK-K14822</t>
  </si>
  <si>
    <t>ПП Крестовина двухплоскостная 110х110х110/87</t>
  </si>
  <si>
    <t>SVK-K711587</t>
  </si>
  <si>
    <t xml:space="preserve">ПП Крестовина двухплоскостная левая 110х110х50/87 </t>
  </si>
  <si>
    <t>SVK-K712587</t>
  </si>
  <si>
    <t xml:space="preserve">ПП Крестовина двухплоскостная правая 110х110х50/87 </t>
  </si>
  <si>
    <t>SVK-K20280</t>
  </si>
  <si>
    <t>ПП Крестовина двухплоскостная 50х50х50/87,5</t>
  </si>
  <si>
    <t xml:space="preserve">SVK-K12589              </t>
  </si>
  <si>
    <t>ПП Крестовина одноплоскостная     50х50х50/45</t>
  </si>
  <si>
    <t xml:space="preserve">SVK-K11263  </t>
  </si>
  <si>
    <t>ПП Крестовина одноплоскостная     50х50х50/87</t>
  </si>
  <si>
    <t>SVK-K03026</t>
  </si>
  <si>
    <t>ПП Крестовина одноплоскостная    110х50х50/45</t>
  </si>
  <si>
    <t>SVK-K11264</t>
  </si>
  <si>
    <t>ПП Крестовина одноплоскостная    110х50х50/87</t>
  </si>
  <si>
    <t>SVK-K11266</t>
  </si>
  <si>
    <t>ПП Крестовина одноплоскостная   110х110х50/87</t>
  </si>
  <si>
    <t>SVK-K14248</t>
  </si>
  <si>
    <t>ПП Крестовина одноплоскостная  110х110х110/45</t>
  </si>
  <si>
    <t>SVK-K11265</t>
  </si>
  <si>
    <t>ПП Крестовина одноплоскостная 110х110х110/87</t>
  </si>
  <si>
    <t xml:space="preserve">Муфта </t>
  </si>
  <si>
    <t xml:space="preserve">SVK-K14829         </t>
  </si>
  <si>
    <t>ПП Муфта ремонтная  40</t>
  </si>
  <si>
    <t>SVK-K14235</t>
  </si>
  <si>
    <t>ПП Муфта ремонтная  50</t>
  </si>
  <si>
    <t xml:space="preserve">SVK-K14237     </t>
  </si>
  <si>
    <t>ПП Муфта ремонтная 110</t>
  </si>
  <si>
    <t>SVK-K14826</t>
  </si>
  <si>
    <t>ПП Муфта двухраструбная  50</t>
  </si>
  <si>
    <t>SVK-K14827</t>
  </si>
  <si>
    <t>ПП Муфта двухраструбная  110</t>
  </si>
  <si>
    <t>SVK-K14238</t>
  </si>
  <si>
    <t>ПП Отвод   50х45</t>
  </si>
  <si>
    <t>SVK-K14239</t>
  </si>
  <si>
    <t>ПП Отвод   50х87</t>
  </si>
  <si>
    <t>SVK-K14240</t>
  </si>
  <si>
    <t>ПП Отвод  110х30</t>
  </si>
  <si>
    <t>SVK-K14241</t>
  </si>
  <si>
    <t>ПП Отвод  110х45</t>
  </si>
  <si>
    <t>SVK-K14242</t>
  </si>
  <si>
    <t>ПП Отвод  110х87</t>
  </si>
  <si>
    <t>SVK-K20281</t>
  </si>
  <si>
    <t>Отвод ПП   110х45 с выходом на 50 левый</t>
  </si>
  <si>
    <t>SVK-K20282</t>
  </si>
  <si>
    <t>Отвод ПП   110х45 с выходом на 50 правый</t>
  </si>
  <si>
    <t>SVK-K20100</t>
  </si>
  <si>
    <t>Отвод ПП   110х45 с вых. на 50 правый+левый</t>
  </si>
  <si>
    <t>SVK-K14830</t>
  </si>
  <si>
    <t>Отвод ПП  110х87,5 с выходом на 50 левый</t>
  </si>
  <si>
    <t>SVK-K14831</t>
  </si>
  <si>
    <t>Отвод ПП  110х87,5 с выходом на 50 правый</t>
  </si>
  <si>
    <t>SVK-K20283</t>
  </si>
  <si>
    <t>Отвод ПП  110х87,5 с вых. на 50 правый+левый</t>
  </si>
  <si>
    <t>SVK-K14832</t>
  </si>
  <si>
    <t>Отвод ПП  110х87,5 с выходом на 50 прямой</t>
  </si>
  <si>
    <t>SVK-K11280</t>
  </si>
  <si>
    <t>Отвод ПП  110х87,5 с выходом на 50 фронтальный</t>
  </si>
  <si>
    <t>SVK-K20284</t>
  </si>
  <si>
    <t>Отвод ПП  110х87,5 с вых. на 50 фронтальный+прямой</t>
  </si>
  <si>
    <t>Патрубок компенсационный</t>
  </si>
  <si>
    <t>SVK-K14835</t>
  </si>
  <si>
    <t>ПП Патрубок компенсационный  50</t>
  </si>
  <si>
    <t>SVK-K14834</t>
  </si>
  <si>
    <t>ПП Патрубок компенсационный 110</t>
  </si>
  <si>
    <t>Переходы</t>
  </si>
  <si>
    <t>SVK-K14837</t>
  </si>
  <si>
    <t>ПП Переход эксцентрический  50/40</t>
  </si>
  <si>
    <t>SVK-K11271</t>
  </si>
  <si>
    <t>ПП Переход эксцентрический 110/50</t>
  </si>
  <si>
    <t>SVK-K920050</t>
  </si>
  <si>
    <t>ПП Переход на чугунную трубу  50/72  (без манжеты)</t>
  </si>
  <si>
    <t>SVK-K920110</t>
  </si>
  <si>
    <t>ПП Переход на чугунную трубу 110/123 (без манжеты)</t>
  </si>
  <si>
    <t>Ревизия</t>
  </si>
  <si>
    <t>SVK-K14245</t>
  </si>
  <si>
    <t>ПП Ревизия  50</t>
  </si>
  <si>
    <t>SVK-K14244</t>
  </si>
  <si>
    <t>ПП Ревизия 110</t>
  </si>
  <si>
    <t>Тройники</t>
  </si>
  <si>
    <t>SVK-K14842</t>
  </si>
  <si>
    <t>ПП Тройник  40х40/45</t>
  </si>
  <si>
    <t>SVK-K14843</t>
  </si>
  <si>
    <t>ПП Тройник  40х40/87</t>
  </si>
  <si>
    <t>SVK-K11260</t>
  </si>
  <si>
    <t>ПП Тройник  50х50/45</t>
  </si>
  <si>
    <t>SVK-K11261</t>
  </si>
  <si>
    <t>ПП Тройник  50х50/87</t>
  </si>
  <si>
    <t>SVK-K14246</t>
  </si>
  <si>
    <t>ПП Тройник 110х 50/45</t>
  </si>
  <si>
    <t>SVK-K14247</t>
  </si>
  <si>
    <t>ПП Тройник 110х 50/87</t>
  </si>
  <si>
    <t>SVK-K14233</t>
  </si>
  <si>
    <t>ПП Тройник 110х110/45</t>
  </si>
  <si>
    <t>SVK-K14234</t>
  </si>
  <si>
    <t>ПП Тройник 110х110/87</t>
  </si>
  <si>
    <t xml:space="preserve">9-5000-050-00-03-03      </t>
  </si>
  <si>
    <t>Обратный клапан  50</t>
  </si>
  <si>
    <t xml:space="preserve">9-5000-110-00-03-11      </t>
  </si>
  <si>
    <t xml:space="preserve">Обратный клапан 110 </t>
  </si>
  <si>
    <t>Манжета переходная D 50х73 трехлепестковая черная</t>
  </si>
  <si>
    <t xml:space="preserve">1-0013                   </t>
  </si>
  <si>
    <t>Манжета переходная D110х123 трехлепестковая черная</t>
  </si>
  <si>
    <t xml:space="preserve">1.0016                   </t>
  </si>
  <si>
    <t>Н0000011273</t>
  </si>
  <si>
    <t>Н0000011275</t>
  </si>
  <si>
    <t>Н0000014815</t>
  </si>
  <si>
    <t>Н0000011159</t>
  </si>
  <si>
    <t>Н0000011160</t>
  </si>
  <si>
    <t>Н0000014733</t>
  </si>
  <si>
    <t>Н0000014734</t>
  </si>
  <si>
    <t>Н0000014829</t>
  </si>
  <si>
    <t>Н0000014235</t>
  </si>
  <si>
    <t>Н0000014237</t>
  </si>
  <si>
    <t>Н0000014826</t>
  </si>
  <si>
    <t>Н0000014827</t>
  </si>
  <si>
    <t>Н0000020279</t>
  </si>
  <si>
    <t>Н0000014822</t>
  </si>
  <si>
    <t>Н0000011268</t>
  </si>
  <si>
    <t>Н0000011269</t>
  </si>
  <si>
    <t>Н0000020280</t>
  </si>
  <si>
    <t>Н0000012589</t>
  </si>
  <si>
    <t>Н0000011263</t>
  </si>
  <si>
    <t>Н0000003026</t>
  </si>
  <si>
    <t>Н0000011264</t>
  </si>
  <si>
    <t>Н0000011266</t>
  </si>
  <si>
    <t>Н0000014248</t>
  </si>
  <si>
    <t>Н0000011265</t>
  </si>
  <si>
    <t>Н0000014238</t>
  </si>
  <si>
    <t>Н0000014239</t>
  </si>
  <si>
    <t>Н0000014240</t>
  </si>
  <si>
    <t>Н0000014241</t>
  </si>
  <si>
    <t>Н0000014242</t>
  </si>
  <si>
    <t>Н0000020281</t>
  </si>
  <si>
    <t>Н0000020100</t>
  </si>
  <si>
    <t>Н0000020282</t>
  </si>
  <si>
    <t>Н0000014830</t>
  </si>
  <si>
    <t>Н0000020283</t>
  </si>
  <si>
    <t>Н0000014831</t>
  </si>
  <si>
    <t>Н0000014832</t>
  </si>
  <si>
    <t>Н0000011280</t>
  </si>
  <si>
    <t>Н0000020284</t>
  </si>
  <si>
    <t>Н0000014835</t>
  </si>
  <si>
    <t>Н0000014834</t>
  </si>
  <si>
    <t>Н0000014837</t>
  </si>
  <si>
    <t>Н0000011271</t>
  </si>
  <si>
    <t>Н0000014836</t>
  </si>
  <si>
    <t>Н0000011383</t>
  </si>
  <si>
    <t>Н0000012872</t>
  </si>
  <si>
    <t>Н0000012873</t>
  </si>
  <si>
    <t>Н0000014245</t>
  </si>
  <si>
    <t>Н0000014244</t>
  </si>
  <si>
    <t>Н0000014842</t>
  </si>
  <si>
    <t>Н0000014843</t>
  </si>
  <si>
    <t>Н0000011260</t>
  </si>
  <si>
    <t>Н0000011261</t>
  </si>
  <si>
    <t>Н0000014246</t>
  </si>
  <si>
    <t>Н0000014247</t>
  </si>
  <si>
    <t>Н0000014233</t>
  </si>
  <si>
    <t>Н0000014234</t>
  </si>
  <si>
    <t>Н0000014047</t>
  </si>
  <si>
    <t>Н0000014048</t>
  </si>
  <si>
    <t>Н0000014049</t>
  </si>
  <si>
    <t>Н0000014249</t>
  </si>
  <si>
    <t>Н0000014050</t>
  </si>
  <si>
    <t>Н0000014250</t>
  </si>
  <si>
    <t>Н0000014855</t>
  </si>
  <si>
    <t>Н0000014229</t>
  </si>
  <si>
    <t>Н0000014230</t>
  </si>
  <si>
    <t>Н0000014232</t>
  </si>
  <si>
    <t>Н0000014231</t>
  </si>
  <si>
    <t>Н0000014051</t>
  </si>
  <si>
    <t>Н0000020273</t>
  </si>
  <si>
    <t>Н0000020274</t>
  </si>
  <si>
    <t>Н0000020275</t>
  </si>
  <si>
    <t>Н0000020276</t>
  </si>
  <si>
    <t>Н0000020277</t>
  </si>
  <si>
    <t>Н0000020278</t>
  </si>
  <si>
    <t>Н0000011380</t>
  </si>
  <si>
    <t>Н0000012045</t>
  </si>
  <si>
    <t>Хомут</t>
  </si>
  <si>
    <t>ПП Хомут пластиковый 50</t>
  </si>
  <si>
    <t>SVK-K700050</t>
  </si>
  <si>
    <t>Н0000011277</t>
  </si>
  <si>
    <t>ПП Хомут пластиковый 110</t>
  </si>
  <si>
    <t>SVK-K700100</t>
  </si>
  <si>
    <t>Н0000011278</t>
  </si>
  <si>
    <t>Внутрянняя канализация ПОЛИТРОН</t>
  </si>
  <si>
    <t xml:space="preserve">2700                     </t>
  </si>
  <si>
    <t xml:space="preserve">2720                     </t>
  </si>
  <si>
    <t xml:space="preserve">2910                     </t>
  </si>
  <si>
    <t xml:space="preserve">2900                     </t>
  </si>
  <si>
    <t xml:space="preserve">30000032                 </t>
  </si>
  <si>
    <t>ПП Заглушка канализационная  32</t>
  </si>
  <si>
    <t xml:space="preserve">404000                   </t>
  </si>
  <si>
    <t xml:space="preserve">405000                   </t>
  </si>
  <si>
    <t xml:space="preserve">411000                   </t>
  </si>
  <si>
    <t xml:space="preserve">905000P                  </t>
  </si>
  <si>
    <t xml:space="preserve">911000                   </t>
  </si>
  <si>
    <t xml:space="preserve">715587                   </t>
  </si>
  <si>
    <t>ПП Крестовина двухплоскостная  110х50х50х110/87</t>
  </si>
  <si>
    <t xml:space="preserve">711187                   </t>
  </si>
  <si>
    <t xml:space="preserve">711587                   </t>
  </si>
  <si>
    <t xml:space="preserve">712587                   </t>
  </si>
  <si>
    <t xml:space="preserve">805587P           </t>
  </si>
  <si>
    <t>801587P</t>
  </si>
  <si>
    <t>801145P</t>
  </si>
  <si>
    <t>801187P</t>
  </si>
  <si>
    <t xml:space="preserve">300320                   </t>
  </si>
  <si>
    <t>ПП Муфта двухраструбная  32</t>
  </si>
  <si>
    <t xml:space="preserve">300421                   </t>
  </si>
  <si>
    <t>ПП Муфта двухраструбная  40</t>
  </si>
  <si>
    <t xml:space="preserve">300520                   </t>
  </si>
  <si>
    <t xml:space="preserve">301120                   </t>
  </si>
  <si>
    <t>ПП Муфта двухраструбная 110</t>
  </si>
  <si>
    <t xml:space="preserve">300310                   </t>
  </si>
  <si>
    <t>ПП Муфта ремонтная  32</t>
  </si>
  <si>
    <t xml:space="preserve">300411                   </t>
  </si>
  <si>
    <t xml:space="preserve">300510                   </t>
  </si>
  <si>
    <t xml:space="preserve">301110                   </t>
  </si>
  <si>
    <t xml:space="preserve">100345                   </t>
  </si>
  <si>
    <t>ПП Отвод   32х45</t>
  </si>
  <si>
    <t xml:space="preserve">110387                   </t>
  </si>
  <si>
    <t>ПП Отвод   32х87</t>
  </si>
  <si>
    <t xml:space="preserve">110445                   </t>
  </si>
  <si>
    <t>ПП Отвод   40х45</t>
  </si>
  <si>
    <t xml:space="preserve">110487                   </t>
  </si>
  <si>
    <t>ПП Отвод   40х87</t>
  </si>
  <si>
    <t xml:space="preserve">100515                   </t>
  </si>
  <si>
    <t>ПП Отвод   50х15</t>
  </si>
  <si>
    <t xml:space="preserve">100530                   </t>
  </si>
  <si>
    <t>ПП Отвод   50х30</t>
  </si>
  <si>
    <t xml:space="preserve">100545                   </t>
  </si>
  <si>
    <t xml:space="preserve">100567                   </t>
  </si>
  <si>
    <t>ПП Отвод   50х67</t>
  </si>
  <si>
    <t xml:space="preserve">100587                   </t>
  </si>
  <si>
    <t xml:space="preserve">100115                   </t>
  </si>
  <si>
    <t>ПП Отвод  110х15</t>
  </si>
  <si>
    <t xml:space="preserve">100130                   </t>
  </si>
  <si>
    <t xml:space="preserve">100145                   </t>
  </si>
  <si>
    <t xml:space="preserve">100167                   </t>
  </si>
  <si>
    <t>ПП Отвод  110х67</t>
  </si>
  <si>
    <t xml:space="preserve">100187                   </t>
  </si>
  <si>
    <t xml:space="preserve">300111050l               </t>
  </si>
  <si>
    <t>ПП Отвод 110х90 с выходом 50 (левый)</t>
  </si>
  <si>
    <t xml:space="preserve">300111050p               </t>
  </si>
  <si>
    <t>ПП Отвод 110х90 с выходом 50 (правый)</t>
  </si>
  <si>
    <t xml:space="preserve">300111050                </t>
  </si>
  <si>
    <t>ПП Отвод 110х90 с выходом 50 (прямой) (фронтально тыл)</t>
  </si>
  <si>
    <t xml:space="preserve">300111050f               </t>
  </si>
  <si>
    <t>ПП Отвод 110х90 с выходом 50 (фронтальный) (вверх)</t>
  </si>
  <si>
    <t>Отводы</t>
  </si>
  <si>
    <t xml:space="preserve">920050                   </t>
  </si>
  <si>
    <t>ПП Переход на чугунную трубу  50/72  с раструбом</t>
  </si>
  <si>
    <t xml:space="preserve">920110                   </t>
  </si>
  <si>
    <t>ПП Переход на чугунную трубу 110/123 с раструбом</t>
  </si>
  <si>
    <t xml:space="preserve">504032                   </t>
  </si>
  <si>
    <t>ПП Переход эксцентрический  32/40</t>
  </si>
  <si>
    <t xml:space="preserve">505032                   </t>
  </si>
  <si>
    <t>ПП Переход эксцентрический  32/50</t>
  </si>
  <si>
    <t xml:space="preserve">515040                   </t>
  </si>
  <si>
    <t xml:space="preserve">511050                   </t>
  </si>
  <si>
    <t xml:space="preserve">605000                   </t>
  </si>
  <si>
    <t xml:space="preserve">611000                   </t>
  </si>
  <si>
    <t xml:space="preserve">203245                   </t>
  </si>
  <si>
    <t>ПП Тройник  32х32/45</t>
  </si>
  <si>
    <t xml:space="preserve">203287                   </t>
  </si>
  <si>
    <t>ПП Тройник  32х32/87</t>
  </si>
  <si>
    <t xml:space="preserve">214445                   </t>
  </si>
  <si>
    <t xml:space="preserve">214487                   </t>
  </si>
  <si>
    <t xml:space="preserve">215445                   </t>
  </si>
  <si>
    <t>ПП Тройник  50х40/45</t>
  </si>
  <si>
    <t xml:space="preserve">215487                   </t>
  </si>
  <si>
    <t>ПП Тройник  50х40/87</t>
  </si>
  <si>
    <t xml:space="preserve">205545                   </t>
  </si>
  <si>
    <t xml:space="preserve">205587                   </t>
  </si>
  <si>
    <t xml:space="preserve">201545                   </t>
  </si>
  <si>
    <t xml:space="preserve">201587                   </t>
  </si>
  <si>
    <t xml:space="preserve">201145                   </t>
  </si>
  <si>
    <t xml:space="preserve">201187                   </t>
  </si>
  <si>
    <t xml:space="preserve">113015P                  </t>
  </si>
  <si>
    <t>ПП Труба     32х150</t>
  </si>
  <si>
    <t xml:space="preserve">113025P                  </t>
  </si>
  <si>
    <t>ПП Труба     32х250</t>
  </si>
  <si>
    <t xml:space="preserve">113050P                  </t>
  </si>
  <si>
    <t>ПП Труба     32х500</t>
  </si>
  <si>
    <t xml:space="preserve">113750P                  </t>
  </si>
  <si>
    <t>ПП Труба     32х750</t>
  </si>
  <si>
    <t xml:space="preserve">113100P                  </t>
  </si>
  <si>
    <t>ПП Труба   32х1000</t>
  </si>
  <si>
    <t xml:space="preserve">113150P                  </t>
  </si>
  <si>
    <t>ПП Труба   32х1500</t>
  </si>
  <si>
    <t xml:space="preserve">113200P                  </t>
  </si>
  <si>
    <t>ПП Труба   32х2000</t>
  </si>
  <si>
    <t xml:space="preserve">114015                   </t>
  </si>
  <si>
    <t>ПП Труба  40х150</t>
  </si>
  <si>
    <t xml:space="preserve">114025                   </t>
  </si>
  <si>
    <t>ПП Труба  40х250</t>
  </si>
  <si>
    <t xml:space="preserve">114050                   </t>
  </si>
  <si>
    <t>ПП Труба  40х500</t>
  </si>
  <si>
    <t xml:space="preserve">114750                   </t>
  </si>
  <si>
    <t>ПП Труба  40х750</t>
  </si>
  <si>
    <t xml:space="preserve">114100                   </t>
  </si>
  <si>
    <t>ПП Труба 40х1000</t>
  </si>
  <si>
    <t xml:space="preserve">114150                   </t>
  </si>
  <si>
    <t>ПП Труба 40х1500</t>
  </si>
  <si>
    <t xml:space="preserve">114200                   </t>
  </si>
  <si>
    <t>ПП Труба 40х2000</t>
  </si>
  <si>
    <t xml:space="preserve">500041                   </t>
  </si>
  <si>
    <t>ПП Труба  50х150</t>
  </si>
  <si>
    <t xml:space="preserve">500043                   </t>
  </si>
  <si>
    <t>ПП Труба  50х250</t>
  </si>
  <si>
    <t xml:space="preserve">500045                   </t>
  </si>
  <si>
    <t>ПП Труба  50х500</t>
  </si>
  <si>
    <t xml:space="preserve">500047                   </t>
  </si>
  <si>
    <t>ПП Труба  50х750</t>
  </si>
  <si>
    <t xml:space="preserve">500049                   </t>
  </si>
  <si>
    <t>ПП Труба 50х1000</t>
  </si>
  <si>
    <t xml:space="preserve">500051                   </t>
  </si>
  <si>
    <t>ПП Труба 50х1500</t>
  </si>
  <si>
    <t xml:space="preserve">500053                   </t>
  </si>
  <si>
    <t>ПП Труба 50х2000</t>
  </si>
  <si>
    <t xml:space="preserve">500055                   </t>
  </si>
  <si>
    <t>ПП Труба 50х3000</t>
  </si>
  <si>
    <t xml:space="preserve">500081                   </t>
  </si>
  <si>
    <t>ПП Труба  110х150</t>
  </si>
  <si>
    <t xml:space="preserve">500083                   </t>
  </si>
  <si>
    <t>ПП Труба  110х250</t>
  </si>
  <si>
    <t xml:space="preserve">500085                   </t>
  </si>
  <si>
    <t>ПП Труба  110х500</t>
  </si>
  <si>
    <t xml:space="preserve">500087                   </t>
  </si>
  <si>
    <t>ПП Труба  110х750</t>
  </si>
  <si>
    <t xml:space="preserve">500089                   </t>
  </si>
  <si>
    <t>ПП Труба 110х1000</t>
  </si>
  <si>
    <t xml:space="preserve">500091                   </t>
  </si>
  <si>
    <t>ПП Труба 110х1500</t>
  </si>
  <si>
    <t xml:space="preserve">500093                   </t>
  </si>
  <si>
    <t>ПП Труба 110х2000</t>
  </si>
  <si>
    <t xml:space="preserve">500095                   </t>
  </si>
  <si>
    <t>ПП Труба 110х3000</t>
  </si>
  <si>
    <t xml:space="preserve">700040                   </t>
  </si>
  <si>
    <t>ПП Хомут пластиковый  40</t>
  </si>
  <si>
    <t xml:space="preserve">700050                   </t>
  </si>
  <si>
    <t>ПП Хомут пластиковый  50</t>
  </si>
  <si>
    <t xml:space="preserve">700100                   </t>
  </si>
  <si>
    <t>Н0000001351</t>
  </si>
  <si>
    <t>Н0000001350</t>
  </si>
  <si>
    <t>Н0000001354</t>
  </si>
  <si>
    <t>Н0000001353</t>
  </si>
  <si>
    <t>Н0000012588</t>
  </si>
  <si>
    <t>Н0000000634</t>
  </si>
  <si>
    <t>Н0000000635</t>
  </si>
  <si>
    <t>Н0000000636</t>
  </si>
  <si>
    <t>Н0000000643</t>
  </si>
  <si>
    <t>Н0000000644</t>
  </si>
  <si>
    <t>Н0000004501</t>
  </si>
  <si>
    <t>Н0000002593</t>
  </si>
  <si>
    <t>Н0000002293</t>
  </si>
  <si>
    <t>Н0000007220</t>
  </si>
  <si>
    <t>Н0000002903</t>
  </si>
  <si>
    <t>Н0000008873</t>
  </si>
  <si>
    <t>Н0000004060</t>
  </si>
  <si>
    <t>Н0000007636</t>
  </si>
  <si>
    <t>Н0000000645</t>
  </si>
  <si>
    <t>Н0000000646</t>
  </si>
  <si>
    <t>Н0000004489</t>
  </si>
  <si>
    <t>Н0000002575</t>
  </si>
  <si>
    <t>Н0000000647</t>
  </si>
  <si>
    <t>Н0000000648</t>
  </si>
  <si>
    <t>Н0000004061</t>
  </si>
  <si>
    <t>Н0000002771</t>
  </si>
  <si>
    <t>Н0000000653</t>
  </si>
  <si>
    <t>Н0000000654</t>
  </si>
  <si>
    <t>Н0000009551</t>
  </si>
  <si>
    <t>Н0000009552</t>
  </si>
  <si>
    <t>Н0000000651</t>
  </si>
  <si>
    <t>Н0000010736</t>
  </si>
  <si>
    <t>Н0000000652</t>
  </si>
  <si>
    <t>Н0000009550</t>
  </si>
  <si>
    <t>Н0000001355</t>
  </si>
  <si>
    <t>Н0000000649</t>
  </si>
  <si>
    <t>Н0000001356</t>
  </si>
  <si>
    <t>Н0000000650</t>
  </si>
  <si>
    <t>Н0000009563</t>
  </si>
  <si>
    <t>Н0000012590</t>
  </si>
  <si>
    <t>Н0000009562</t>
  </si>
  <si>
    <t>Н0000008265</t>
  </si>
  <si>
    <t>Н0000009095</t>
  </si>
  <si>
    <t>Н0000000641</t>
  </si>
  <si>
    <t>Н0000002613</t>
  </si>
  <si>
    <t>Н0000002543</t>
  </si>
  <si>
    <t>Н0000004491</t>
  </si>
  <si>
    <t>Н0000004492</t>
  </si>
  <si>
    <t>Н0000000656</t>
  </si>
  <si>
    <t>Н0000000655</t>
  </si>
  <si>
    <t>Н0000007153</t>
  </si>
  <si>
    <t>Н0000000657</t>
  </si>
  <si>
    <t>Н0000004062</t>
  </si>
  <si>
    <t>Н0000004063</t>
  </si>
  <si>
    <t>Н0000000664</t>
  </si>
  <si>
    <t>Н0000000665</t>
  </si>
  <si>
    <t>Н0000007187</t>
  </si>
  <si>
    <t>Н0000007188</t>
  </si>
  <si>
    <t>Н0000000662</t>
  </si>
  <si>
    <t>Н0000000663</t>
  </si>
  <si>
    <t>Н0000000660</t>
  </si>
  <si>
    <t>Н0000000661</t>
  </si>
  <si>
    <t>Н0000000658</t>
  </si>
  <si>
    <t>Н0000000659</t>
  </si>
  <si>
    <t>Н0000001358</t>
  </si>
  <si>
    <t>Н0000001359</t>
  </si>
  <si>
    <t>Н0000001357</t>
  </si>
  <si>
    <t>Н0000009555</t>
  </si>
  <si>
    <t>Н0000009556</t>
  </si>
  <si>
    <t>Н0000009557</t>
  </si>
  <si>
    <t>Н0000009561</t>
  </si>
  <si>
    <t>Н0000009558</t>
  </si>
  <si>
    <t>Н0000009559</t>
  </si>
  <si>
    <t>Н0000009560</t>
  </si>
  <si>
    <t>Н0000000677</t>
  </si>
  <si>
    <t>Н0000000678</t>
  </si>
  <si>
    <t>Н0000000679</t>
  </si>
  <si>
    <t>Н0000000683</t>
  </si>
  <si>
    <t>Н0000000680</t>
  </si>
  <si>
    <t>Н0000000681</t>
  </si>
  <si>
    <t>Н0000000682</t>
  </si>
  <si>
    <t>Н0000000684</t>
  </si>
  <si>
    <t>Н0000000685</t>
  </si>
  <si>
    <t>Н0000000686</t>
  </si>
  <si>
    <t>Н0000000687</t>
  </si>
  <si>
    <t>Н0000000688</t>
  </si>
  <si>
    <t>Н0000000689</t>
  </si>
  <si>
    <t>Н0000000691</t>
  </si>
  <si>
    <t>Н0000000690</t>
  </si>
  <si>
    <t>Н0000000669</t>
  </si>
  <si>
    <t>Н0000000670</t>
  </si>
  <si>
    <t>Н0000000671</t>
  </si>
  <si>
    <t>Н0000000672</t>
  </si>
  <si>
    <t>Н0000000673</t>
  </si>
  <si>
    <t>Н0000000674</t>
  </si>
  <si>
    <t>Н0000000675</t>
  </si>
  <si>
    <t>Н0000000676</t>
  </si>
  <si>
    <t>Внутрянняя канализация Политрон</t>
  </si>
  <si>
    <t>Наружная канализация</t>
  </si>
  <si>
    <t>Фитинги для наружной канализации</t>
  </si>
  <si>
    <t>SVK-KN60110</t>
  </si>
  <si>
    <t>Заглушка (наружная) 110</t>
  </si>
  <si>
    <t>SVK-KN60160</t>
  </si>
  <si>
    <t>Заглушка (наружная) 160</t>
  </si>
  <si>
    <t>Муфта двойная (наружная)</t>
  </si>
  <si>
    <t>SVK-KN20100</t>
  </si>
  <si>
    <t>Муфта двойная (наружная) 110</t>
  </si>
  <si>
    <t>SVK-KN20160</t>
  </si>
  <si>
    <t>Муфта двойная (наружная) 160</t>
  </si>
  <si>
    <t>Муфта ремонтная (наружная)</t>
  </si>
  <si>
    <t>SVK-KN21110</t>
  </si>
  <si>
    <t>Муфта ремонтная (наружная) 110</t>
  </si>
  <si>
    <t>SVK-KN21160</t>
  </si>
  <si>
    <t>Муфта ремонтная (наружная) 160</t>
  </si>
  <si>
    <t>Обратный клапан (наружный)</t>
  </si>
  <si>
    <t>SVK-KN10110</t>
  </si>
  <si>
    <t>Обратный клапан (наружный) 110</t>
  </si>
  <si>
    <t>SVK-KN10160</t>
  </si>
  <si>
    <t>Обратный клапан (наружный) 160</t>
  </si>
  <si>
    <t>Отвод (наружный)</t>
  </si>
  <si>
    <t>SVK-KN3011015</t>
  </si>
  <si>
    <t>Отвод (наружный) 110х15</t>
  </si>
  <si>
    <t>SVK-KN3011030</t>
  </si>
  <si>
    <t>Отвод (наружный) 110х30</t>
  </si>
  <si>
    <t>SVK-KN3011045</t>
  </si>
  <si>
    <t>Отвод (наружный) 110х45</t>
  </si>
  <si>
    <t>SVK-KN3011087</t>
  </si>
  <si>
    <t>Отвод (наружный) 110х87</t>
  </si>
  <si>
    <t>SVK-KN3016015</t>
  </si>
  <si>
    <t>Отвод (наружный) 160х15</t>
  </si>
  <si>
    <t>SVK-KN3016030</t>
  </si>
  <si>
    <t>Отвод (наружный) 160х30</t>
  </si>
  <si>
    <t>SVK-KN3016045</t>
  </si>
  <si>
    <t>Отвод (наружный) 160х45</t>
  </si>
  <si>
    <t>SVK-KN3016087</t>
  </si>
  <si>
    <t>Отвод (наружный) 160х87</t>
  </si>
  <si>
    <t>Переход эксцентрический (наружный)</t>
  </si>
  <si>
    <t>SVK-KN40110050</t>
  </si>
  <si>
    <t>Переход эксцентрический (наружный) 110/50</t>
  </si>
  <si>
    <t>SVK-KN40160110</t>
  </si>
  <si>
    <t>Переход эксцентрический (наружный) 160/110</t>
  </si>
  <si>
    <t>Ревизия (наружная)</t>
  </si>
  <si>
    <t>SVK-KN50110</t>
  </si>
  <si>
    <t>Ревизия (наружная) 110</t>
  </si>
  <si>
    <t>SVK-KN50160</t>
  </si>
  <si>
    <t>Ревизия (наружная) 160</t>
  </si>
  <si>
    <t>Тройник (наружный)</t>
  </si>
  <si>
    <t>SVK-KN70115045</t>
  </si>
  <si>
    <t>Тройник (наружный) 110/50х45</t>
  </si>
  <si>
    <t>SVK-KN70115087</t>
  </si>
  <si>
    <t>Тройник (наружный) 110/50х87</t>
  </si>
  <si>
    <t>SVK-KN70111145</t>
  </si>
  <si>
    <t>Тройник (наружный) 110/110х45</t>
  </si>
  <si>
    <t>SVK-KN70111187</t>
  </si>
  <si>
    <t>Тройник (наружный) 110/110х87</t>
  </si>
  <si>
    <t>SVK-KN70161145</t>
  </si>
  <si>
    <t>Тройник (наружный) 160/110х45</t>
  </si>
  <si>
    <t>SVK-KN70161187</t>
  </si>
  <si>
    <t>Тройник (наружный) 160/110х90</t>
  </si>
  <si>
    <t>SVK-KN70161645</t>
  </si>
  <si>
    <t>Тройник (наружный) 160/160х45</t>
  </si>
  <si>
    <t>SVK-KN70161687</t>
  </si>
  <si>
    <t>Тройник (наружный) 160/160х87</t>
  </si>
  <si>
    <t>Трубы Хемкор</t>
  </si>
  <si>
    <t>ПВХ110560</t>
  </si>
  <si>
    <t>Труба наружная 110х560</t>
  </si>
  <si>
    <t>ПВХ1101000</t>
  </si>
  <si>
    <t>Труба наружная 110х1000</t>
  </si>
  <si>
    <t>ПВХ1102000</t>
  </si>
  <si>
    <t>Труба наружная 110х2000</t>
  </si>
  <si>
    <t>ПВХ1103000</t>
  </si>
  <si>
    <t>Труба наружная 110х3000</t>
  </si>
  <si>
    <t>ПВХ1104000</t>
  </si>
  <si>
    <t>Труба наружная 110х4000</t>
  </si>
  <si>
    <t>ПВХ1106000</t>
  </si>
  <si>
    <t>Труба наружная 110х6000</t>
  </si>
  <si>
    <t>ПВХ1600500</t>
  </si>
  <si>
    <t>Труба наружная 160х 500</t>
  </si>
  <si>
    <t>ПВХ1601000</t>
  </si>
  <si>
    <t>Труба наружная 160х1000</t>
  </si>
  <si>
    <t>ПВХ1602000</t>
  </si>
  <si>
    <t>Труба наружная 160х2000</t>
  </si>
  <si>
    <t>ПВХ1603000</t>
  </si>
  <si>
    <t>Труба наружная 160х3000</t>
  </si>
  <si>
    <t>ПВХ1604000</t>
  </si>
  <si>
    <t>Труба наружная 160х4000</t>
  </si>
  <si>
    <t>ПВХ1606000</t>
  </si>
  <si>
    <t>Труба наружная 160х6000</t>
  </si>
  <si>
    <t>ПВХ2001000</t>
  </si>
  <si>
    <t>Труба наружная  200х1000</t>
  </si>
  <si>
    <t>ПВХ2002000</t>
  </si>
  <si>
    <t>Труба наружная  200х2000</t>
  </si>
  <si>
    <t>ПВХ2003000</t>
  </si>
  <si>
    <t>Труба наружная  200х3000</t>
  </si>
  <si>
    <t>ПВХ2004000</t>
  </si>
  <si>
    <t>Труба наружная  200х4000</t>
  </si>
  <si>
    <t>ПВХ2006100</t>
  </si>
  <si>
    <t>Труба наружная  200х6100</t>
  </si>
  <si>
    <t>ПВХ2501000</t>
  </si>
  <si>
    <t>Труба наружная  250х1000</t>
  </si>
  <si>
    <t>ПВХ2502000</t>
  </si>
  <si>
    <t>Труба наружная  250х2000</t>
  </si>
  <si>
    <t>ПВХ2503000</t>
  </si>
  <si>
    <t>Труба наружная  250х3000</t>
  </si>
  <si>
    <t>ПВХ2504000</t>
  </si>
  <si>
    <t>Труба наружная  250х4000</t>
  </si>
  <si>
    <t>ПВХ2506000</t>
  </si>
  <si>
    <t>Труба наружная  250х6000</t>
  </si>
  <si>
    <t>ПВХ3151000</t>
  </si>
  <si>
    <t>Труба наружная  315х1000</t>
  </si>
  <si>
    <t>ПВХ3152000</t>
  </si>
  <si>
    <t>Труба наружная  315х2000</t>
  </si>
  <si>
    <t>ПВХ3153000</t>
  </si>
  <si>
    <t>Труба наружная  315х3000</t>
  </si>
  <si>
    <t>ПВХ3156000</t>
  </si>
  <si>
    <t>Труба наружная  315х6000</t>
  </si>
  <si>
    <t>ПВХ4001000</t>
  </si>
  <si>
    <t>Труба наружная  400х1000</t>
  </si>
  <si>
    <t>ПВХ4002000</t>
  </si>
  <si>
    <t>Труба наружная  400х2000</t>
  </si>
  <si>
    <t>ПВХ4003000</t>
  </si>
  <si>
    <t>Труба наружная  400х3000</t>
  </si>
  <si>
    <t>ПВХ4006000</t>
  </si>
  <si>
    <t>Труба наружная  400х6000</t>
  </si>
  <si>
    <t>ПВХ5003000</t>
  </si>
  <si>
    <t>Труба наружная  500х3000</t>
  </si>
  <si>
    <t>ПВХ5006000</t>
  </si>
  <si>
    <t>Труба наружная  500х6000</t>
  </si>
  <si>
    <t xml:space="preserve">1100500                  </t>
  </si>
  <si>
    <t xml:space="preserve">1101000                  </t>
  </si>
  <si>
    <t>Труба наружная    110х1000</t>
  </si>
  <si>
    <t xml:space="preserve">1102000                  </t>
  </si>
  <si>
    <t>Труба наружная    110х2000</t>
  </si>
  <si>
    <t xml:space="preserve">1103000                  </t>
  </si>
  <si>
    <t>Труба наружная    110х3000</t>
  </si>
  <si>
    <t xml:space="preserve">1105000                  </t>
  </si>
  <si>
    <t>Труба наружная    110х5000</t>
  </si>
  <si>
    <t xml:space="preserve">1600500                  </t>
  </si>
  <si>
    <t xml:space="preserve">1601000                  </t>
  </si>
  <si>
    <t>Труба наружная   160х1000</t>
  </si>
  <si>
    <t xml:space="preserve">1602000                  </t>
  </si>
  <si>
    <t>Труба наружная   160х2000</t>
  </si>
  <si>
    <t xml:space="preserve">1603000                  </t>
  </si>
  <si>
    <t>Труба наружная   160х3000</t>
  </si>
  <si>
    <t xml:space="preserve">1605000                  </t>
  </si>
  <si>
    <t xml:space="preserve">2000500                  </t>
  </si>
  <si>
    <t xml:space="preserve">2001000                  </t>
  </si>
  <si>
    <t xml:space="preserve">2002000                  </t>
  </si>
  <si>
    <t xml:space="preserve">2003000                  </t>
  </si>
  <si>
    <t xml:space="preserve">2005000                  </t>
  </si>
  <si>
    <t xml:space="preserve">Труба наружная    160х500 </t>
  </si>
  <si>
    <t xml:space="preserve">Труба наружная   160х5000 </t>
  </si>
  <si>
    <t xml:space="preserve">Труба наружная   200х500 </t>
  </si>
  <si>
    <t xml:space="preserve">Труба наружная  200х1000 </t>
  </si>
  <si>
    <t xml:space="preserve">Труба наружная  200х3000 </t>
  </si>
  <si>
    <t xml:space="preserve">Труба наружная  200х5000 </t>
  </si>
  <si>
    <t xml:space="preserve">Труба наружная     110х500 </t>
  </si>
  <si>
    <t xml:space="preserve"> Колодец гофрированный 2м 315мм (труба 2м)</t>
  </si>
  <si>
    <t xml:space="preserve"> Люк полимернопесчаный на трубу 315мм</t>
  </si>
  <si>
    <t xml:space="preserve"> Манжета для врезки по месту  110</t>
  </si>
  <si>
    <t xml:space="preserve"> Уплотнительное кольцо 315мм</t>
  </si>
  <si>
    <t xml:space="preserve"> Заглушка 315мм (дно колодца)</t>
  </si>
  <si>
    <t>Колодец 315мм</t>
  </si>
  <si>
    <t>Н0000018290</t>
  </si>
  <si>
    <t>Н0000018292</t>
  </si>
  <si>
    <t>Н0000018294</t>
  </si>
  <si>
    <t>Н0000018293</t>
  </si>
  <si>
    <t>Н0000018291</t>
  </si>
  <si>
    <t>Н0000011601</t>
  </si>
  <si>
    <t>Н0000007452</t>
  </si>
  <si>
    <t>Н0000007453</t>
  </si>
  <si>
    <t>Н0000011590</t>
  </si>
  <si>
    <t>Н0000019308</t>
  </si>
  <si>
    <t>Н0000012963</t>
  </si>
  <si>
    <t>Н0000017049</t>
  </si>
  <si>
    <t>Н0000007454</t>
  </si>
  <si>
    <t>Н0000007455</t>
  </si>
  <si>
    <t>Н0000007152</t>
  </si>
  <si>
    <t>Н0000019309</t>
  </si>
  <si>
    <t>Н0000012962</t>
  </si>
  <si>
    <t>Н0000007770</t>
  </si>
  <si>
    <t>Н0000007142</t>
  </si>
  <si>
    <t>Н0000007143</t>
  </si>
  <si>
    <t>Н0000019310</t>
  </si>
  <si>
    <t>Н0000007129</t>
  </si>
  <si>
    <t>Н0000011817</t>
  </si>
  <si>
    <t>Н0000008747</t>
  </si>
  <si>
    <t>Н0000017371</t>
  </si>
  <si>
    <t>Н0000019311</t>
  </si>
  <si>
    <t>Н0000019312</t>
  </si>
  <si>
    <t>Н0000020236</t>
  </si>
  <si>
    <t>Н0000007154</t>
  </si>
  <si>
    <t>Н0000007155</t>
  </si>
  <si>
    <t>Н0000020237</t>
  </si>
  <si>
    <t>Н0000019313</t>
  </si>
  <si>
    <t>Н0000019314</t>
  </si>
  <si>
    <t>Н0000019315</t>
  </si>
  <si>
    <t>Н0000019316</t>
  </si>
  <si>
    <t>Н0000013019</t>
  </si>
  <si>
    <t>Н0000013020</t>
  </si>
  <si>
    <t>Н0000001035</t>
  </si>
  <si>
    <t>Н0000001036</t>
  </si>
  <si>
    <t>Н0000001037</t>
  </si>
  <si>
    <t>Н0000001038</t>
  </si>
  <si>
    <t>Н0000001039</t>
  </si>
  <si>
    <t>Н0000001040</t>
  </si>
  <si>
    <t>Н0000001041</t>
  </si>
  <si>
    <t>Н0000001042</t>
  </si>
  <si>
    <t>Н0000001043</t>
  </si>
  <si>
    <t>Н0000001044</t>
  </si>
  <si>
    <t>Н0000003153</t>
  </si>
  <si>
    <t>Н0000002820</t>
  </si>
  <si>
    <t>Н0000002821</t>
  </si>
  <si>
    <t>Н0000002709</t>
  </si>
  <si>
    <t>Н0000002666</t>
  </si>
  <si>
    <t>Н0000000693</t>
  </si>
  <si>
    <t>Н0000000694</t>
  </si>
  <si>
    <t>Н0000000701</t>
  </si>
  <si>
    <t>Н0000000700</t>
  </si>
  <si>
    <t>Н0000000707</t>
  </si>
  <si>
    <t>Н0000000708</t>
  </si>
  <si>
    <t>Н0000014698</t>
  </si>
  <si>
    <t>Н0000004934</t>
  </si>
  <si>
    <t>Н0000000727</t>
  </si>
  <si>
    <t>Н0000000728</t>
  </si>
  <si>
    <t>Н0000000729</t>
  </si>
  <si>
    <t>Н0000000731</t>
  </si>
  <si>
    <t>Н0000000732</t>
  </si>
  <si>
    <t>Н0000000733</t>
  </si>
  <si>
    <t>Н0000000734</t>
  </si>
  <si>
    <t>Н0000000736</t>
  </si>
  <si>
    <t>Н0000011606</t>
  </si>
  <si>
    <t>Н0000000714</t>
  </si>
  <si>
    <t>Н0000000721</t>
  </si>
  <si>
    <t>Н0000000722</t>
  </si>
  <si>
    <t>Н0000000748</t>
  </si>
  <si>
    <t>Н0000000749</t>
  </si>
  <si>
    <t>Н0000020285</t>
  </si>
  <si>
    <t>Н0000020286</t>
  </si>
  <si>
    <t>Н0000000750</t>
  </si>
  <si>
    <t>Н0000000751</t>
  </si>
  <si>
    <t>Н0000000752</t>
  </si>
  <si>
    <t>Н0000000753</t>
  </si>
  <si>
    <t>Фитинги</t>
  </si>
  <si>
    <t>Хемкор</t>
  </si>
  <si>
    <t>Колодцы</t>
  </si>
  <si>
    <t xml:space="preserve">Гибкая подводка </t>
  </si>
  <si>
    <t>Гибкая подводка для воды ВР/ВР</t>
  </si>
  <si>
    <t>Н0000020568</t>
  </si>
  <si>
    <t>SVK-FXF2355</t>
  </si>
  <si>
    <t>Гибкая подводка для воды ВР/ВР  1/2  L= 0,2м</t>
  </si>
  <si>
    <t>Н0000003188</t>
  </si>
  <si>
    <t>SVK-FXF1203</t>
  </si>
  <si>
    <t>Гибкая подводка для воды ВР/ВР  1/2  L= 0,3м</t>
  </si>
  <si>
    <t>Н0000002357</t>
  </si>
  <si>
    <t>SVK-FXF1204</t>
  </si>
  <si>
    <t>Гибкая подводка для воды ВР/ВР  1/2  L= 0,4м</t>
  </si>
  <si>
    <t>Н0000002355</t>
  </si>
  <si>
    <t>SVK-FXF1205</t>
  </si>
  <si>
    <t>Гибкая подводка для воды ВР/ВР  1/2  L= 0,5м</t>
  </si>
  <si>
    <t>Н0000002728</t>
  </si>
  <si>
    <t>SVK-FXF1206</t>
  </si>
  <si>
    <t>Гибкая подводка для воды ВР/ВР  1/2  L= 0,6м</t>
  </si>
  <si>
    <t>Н0000003207</t>
  </si>
  <si>
    <t>SVK-FXF1208</t>
  </si>
  <si>
    <t>Гибкая подводка для воды ВР/ВР  1/2  L= 0,8м</t>
  </si>
  <si>
    <t>Н0000002594</t>
  </si>
  <si>
    <t>SVK-FXF1210</t>
  </si>
  <si>
    <t>Гибкая подводка для воды ВР/ВР  1/2  L= 1,0м</t>
  </si>
  <si>
    <t>Н0000003209</t>
  </si>
  <si>
    <t>SVK-FXF1212</t>
  </si>
  <si>
    <t>Гибкая подводка для воды ВР/ВР  1/2  L= 1,2м</t>
  </si>
  <si>
    <t>Н0000003211</t>
  </si>
  <si>
    <t>SVK-FXF1215</t>
  </si>
  <si>
    <t>Гибкая подводка для воды ВР/ВР  1/2  L= 1,5м</t>
  </si>
  <si>
    <t>Н0000014771</t>
  </si>
  <si>
    <t>SVK-FXF1218</t>
  </si>
  <si>
    <t>Гибкая подводка для воды ВР/ВР  1/2  L= 1,8м</t>
  </si>
  <si>
    <t>Н0000003213</t>
  </si>
  <si>
    <t>SVK-FXF1220</t>
  </si>
  <si>
    <t>Гибкая подводка для воды ВР/ВР  1/2  L= 2,0м</t>
  </si>
  <si>
    <t>Н0000003215</t>
  </si>
  <si>
    <t>SVK-FXF1225</t>
  </si>
  <si>
    <t>Гибкая подводка для воды ВР/ВР  1/2  L= 2,5м</t>
  </si>
  <si>
    <t>Н0000003217</t>
  </si>
  <si>
    <t>SVK-FXF1230</t>
  </si>
  <si>
    <t>Гибкая подводка для воды ВР/ВР  1/2  L= 3,0м</t>
  </si>
  <si>
    <t>Н0000016311</t>
  </si>
  <si>
    <t>SVK-FXF1235</t>
  </si>
  <si>
    <t>Гибкая подводка для воды ВР/ВР  1/2  L= 3,5м</t>
  </si>
  <si>
    <t>Н0000008039</t>
  </si>
  <si>
    <t>SVK-FXF1240</t>
  </si>
  <si>
    <t>Гибкая подводка для воды ВР/ВР  1/2  L= 4,0м</t>
  </si>
  <si>
    <t>Н0000002624</t>
  </si>
  <si>
    <t>SVK-FXM1203</t>
  </si>
  <si>
    <t>Гибкая подводка для воды ВР/НР  1/2  L= 0,3м</t>
  </si>
  <si>
    <t>Н0000002358</t>
  </si>
  <si>
    <t>SVK-FXM1204</t>
  </si>
  <si>
    <t>Гибкая подводка для воды ВР/НР  1/2  L= 0,4м</t>
  </si>
  <si>
    <t>Н0000002359</t>
  </si>
  <si>
    <t>SVK-FXM1205</t>
  </si>
  <si>
    <t>Гибкая подводка для воды ВР/НР  1/2  L= 0,5м</t>
  </si>
  <si>
    <t>Н0000003206</t>
  </si>
  <si>
    <t>SVK-FXM1206</t>
  </si>
  <si>
    <t>Гибкая подводка для воды ВР/НР  1/2  L= 0,6м</t>
  </si>
  <si>
    <t>Н0000003208</t>
  </si>
  <si>
    <t>SVK-FXM1208</t>
  </si>
  <si>
    <t>Гибкая подводка для воды ВР/НР  1/2  L= 0,8м</t>
  </si>
  <si>
    <t>Н0000003205</t>
  </si>
  <si>
    <t>SVK-FXM1210</t>
  </si>
  <si>
    <t>Гибкая подводка для воды ВР/НР  1/2  L= 1,0м</t>
  </si>
  <si>
    <t>Н0000003210</t>
  </si>
  <si>
    <t>SVK-FXM1212</t>
  </si>
  <si>
    <t>Гибкая подводка для воды ВР/НР  1/2  L= 1,2м</t>
  </si>
  <si>
    <t>Н0000003212</t>
  </si>
  <si>
    <t>SVK-FXM1215</t>
  </si>
  <si>
    <t>Гибкая подводка для воды ВР/НР  1/2  L= 1,5м</t>
  </si>
  <si>
    <t>Н0000014770</t>
  </si>
  <si>
    <t>SVK-FXM1218</t>
  </si>
  <si>
    <t>Гибкая подводка для воды ВР/НР  1/2  L= 1,8м</t>
  </si>
  <si>
    <t>Н0000003214</t>
  </si>
  <si>
    <t>SVK-FXM1220</t>
  </si>
  <si>
    <t>Гибкая подводка для воды ВР/НР  1/2  L= 2,0м</t>
  </si>
  <si>
    <t>Н0000003216</t>
  </si>
  <si>
    <t>SVK-FXM1225</t>
  </si>
  <si>
    <t>Гибкая подводка для воды ВР/НР  1/2  L= 2,5м</t>
  </si>
  <si>
    <t>Н0000003218</t>
  </si>
  <si>
    <t>SVK-FXM1230</t>
  </si>
  <si>
    <t>Гибкая подводка для воды ВР/НР  1/2  L= 3,0м</t>
  </si>
  <si>
    <t>Н0000008336</t>
  </si>
  <si>
    <t>SVK-FXM1235</t>
  </si>
  <si>
    <t>Гибкая подводка для воды ВР/НР  1/2  L= 3,5м</t>
  </si>
  <si>
    <t>Н0000004851</t>
  </si>
  <si>
    <t>SVK-FXM1240</t>
  </si>
  <si>
    <t>Гибкая подводка для воды ВР/НР  1/2  L= 4,0м</t>
  </si>
  <si>
    <t>Гибкая подводка для воды ВР/НР</t>
  </si>
  <si>
    <t>Гибкая подводка для смесителя</t>
  </si>
  <si>
    <t>Н0000004760</t>
  </si>
  <si>
    <t>SVK-FXS1203</t>
  </si>
  <si>
    <t>Гибкая подводка для смесителя 1/2" М10  0,3м (пара)</t>
  </si>
  <si>
    <t>Н0000004508</t>
  </si>
  <si>
    <t>SVK-FXS1204</t>
  </si>
  <si>
    <t>Гибкая подводка для смесителя 1/2" М10  0,4м (пара)</t>
  </si>
  <si>
    <t>Н0000004761</t>
  </si>
  <si>
    <t>SVK-FXS1205</t>
  </si>
  <si>
    <t>Гибкая подводка для смесителя 1/2" М10  0,5м (пара)</t>
  </si>
  <si>
    <t>Н0000004509</t>
  </si>
  <si>
    <t>SVK-FXS1206</t>
  </si>
  <si>
    <t>Гибкая подводка для смесителя 1/2" М10  0,6м (пара)</t>
  </si>
  <si>
    <t>Н0000004510</t>
  </si>
  <si>
    <t>SVK-FXS1208</t>
  </si>
  <si>
    <t>Гибкая подводка для смесителя 1/2" М10  0,8м (пара)</t>
  </si>
  <si>
    <t>Н0000004511</t>
  </si>
  <si>
    <t>SVK-FXS1210</t>
  </si>
  <si>
    <t>Гибкая подводка для смесителя 1/2" М10  1,0м (пара)</t>
  </si>
  <si>
    <t>Н0000004763</t>
  </si>
  <si>
    <t>SVK-FXS1212</t>
  </si>
  <si>
    <t>Гибкая подводка для смесителя 1/2" М10  1,2м (пара)</t>
  </si>
  <si>
    <t>Н0000004512</t>
  </si>
  <si>
    <t>SVK-FXS1215</t>
  </si>
  <si>
    <t>Гибкая подводка для смесителя 1/2" М10  1,5м (пара)</t>
  </si>
  <si>
    <t>Н0000008332</t>
  </si>
  <si>
    <t>SVK-FXS1220</t>
  </si>
  <si>
    <t>Гибкая подводка для смесителя 1/2" М10  2,0м (пара)</t>
  </si>
  <si>
    <t>Н0000004503</t>
  </si>
  <si>
    <t>Гибкая подводка для смесителя М10х18   0,4м</t>
  </si>
  <si>
    <t>Н0000004505</t>
  </si>
  <si>
    <t>Гибкая подводка для смесителя М10х18   0,8м</t>
  </si>
  <si>
    <t>Н0000004506</t>
  </si>
  <si>
    <t>Гибкая подводка для смесителя М10х18   1,0м</t>
  </si>
  <si>
    <t>Н0000004762</t>
  </si>
  <si>
    <t>Гибкая подводка для смесителя М10х35   0,5м</t>
  </si>
  <si>
    <t>Н0000004764</t>
  </si>
  <si>
    <t>Гибкая подводка для смесителя М10х35   1,2м</t>
  </si>
  <si>
    <t>Герметики и уплотнители</t>
  </si>
  <si>
    <t>UNIPAK</t>
  </si>
  <si>
    <t>Н0000011714</t>
  </si>
  <si>
    <t>SVK-UN0101</t>
  </si>
  <si>
    <t>Комплект №1  UNIPAK  (паста 25 гр.+лен 13 гр.)</t>
  </si>
  <si>
    <t>Н0000001967</t>
  </si>
  <si>
    <t>SVK-UN0102</t>
  </si>
  <si>
    <t>Комплект №2  UNIPAK  (паста 75 гр.+лен 13 гр.)</t>
  </si>
  <si>
    <t>Н0000007940</t>
  </si>
  <si>
    <t>SVK-UN0103</t>
  </si>
  <si>
    <t>Комплект №3  MULTIPAK (паста 20 гр.+лен 13 гр.) газ</t>
  </si>
  <si>
    <t>Н0000001961</t>
  </si>
  <si>
    <t>SVK-UN0201</t>
  </si>
  <si>
    <t>UNIPAK Лен  сантехнический  100 г. (пакет)</t>
  </si>
  <si>
    <t>Н0000002183</t>
  </si>
  <si>
    <t>SVK-UN0202</t>
  </si>
  <si>
    <t>UNIPAK Лен  сантехнический  200 г. (пакет)</t>
  </si>
  <si>
    <t>Н0000002692</t>
  </si>
  <si>
    <t>SVK-UN0203</t>
  </si>
  <si>
    <t>UNIPAK Лен  сантехнический  500 г. (пакет)</t>
  </si>
  <si>
    <t>Н0000006988</t>
  </si>
  <si>
    <t>SVK-UN0204</t>
  </si>
  <si>
    <t>Н0000006969</t>
  </si>
  <si>
    <t>SVK-UN0205</t>
  </si>
  <si>
    <t>UNIPAK Лен моток 100 г.</t>
  </si>
  <si>
    <t>Н0000007739</t>
  </si>
  <si>
    <t>SVK-UN0206</t>
  </si>
  <si>
    <t>Н0000006970</t>
  </si>
  <si>
    <t>SVK-UN0207</t>
  </si>
  <si>
    <t>Н0000006965</t>
  </si>
  <si>
    <t>SVK-UN0301</t>
  </si>
  <si>
    <t>Паста  UNIPAK   ( тюбик 25 г.)</t>
  </si>
  <si>
    <t>Н0000001963</t>
  </si>
  <si>
    <t>SVK-UN0302</t>
  </si>
  <si>
    <t>Паста  UNIPAK   ( тюбик 75 г.)</t>
  </si>
  <si>
    <t>Н0000010934</t>
  </si>
  <si>
    <t>SVK-UN0303</t>
  </si>
  <si>
    <t>Паста  UNIPAK   (тюбик 250 г.)</t>
  </si>
  <si>
    <t>Н0000001962</t>
  </si>
  <si>
    <t>SVK-UN0304</t>
  </si>
  <si>
    <t>Паста  UNIPAK  (банка 360 г.)</t>
  </si>
  <si>
    <t>Н0000006966</t>
  </si>
  <si>
    <t>SVK-UM0301</t>
  </si>
  <si>
    <t>Паста MULTIPAK  20 г. (тюбик),  (газ, вода)</t>
  </si>
  <si>
    <t>Н0000001975</t>
  </si>
  <si>
    <t>SVK-UM0302</t>
  </si>
  <si>
    <t>Паста MULTIPAK  50 г. (тюбик), (газ, вода)</t>
  </si>
  <si>
    <t>Н0000010928</t>
  </si>
  <si>
    <t>SVK-UM0303</t>
  </si>
  <si>
    <t>Паста MULTIPAK 200 г. (тюбик), (газ, вода)</t>
  </si>
  <si>
    <t>Н0000006968</t>
  </si>
  <si>
    <t>SVK-UM0304</t>
  </si>
  <si>
    <t>Паста MULTIPAK 300 г. (газ, вода)</t>
  </si>
  <si>
    <t>Н0000002420</t>
  </si>
  <si>
    <t>SVK-UN0401</t>
  </si>
  <si>
    <t>ФУМ лента  JUMBOTAPE 19мм х 15м х 0,2мм</t>
  </si>
  <si>
    <t>Н0000006974</t>
  </si>
  <si>
    <t>SVK-UN0403</t>
  </si>
  <si>
    <t xml:space="preserve">ФУМ лента  MULTITAPE для газа 12мм х 12м х 0,1мм </t>
  </si>
  <si>
    <t>SVK-UN0402</t>
  </si>
  <si>
    <t>Н0000019049</t>
  </si>
  <si>
    <t>ФУМ лента MAXITAPE 13,2мм х 12м х 0,1мм (крас)</t>
  </si>
  <si>
    <t>Н0000006975</t>
  </si>
  <si>
    <t>SVK-UN0405</t>
  </si>
  <si>
    <t>Н0000006976</t>
  </si>
  <si>
    <t>SVK-UN0406</t>
  </si>
  <si>
    <t>Н0000011123</t>
  </si>
  <si>
    <t>SVK-UN0407</t>
  </si>
  <si>
    <t>Н0000011244</t>
  </si>
  <si>
    <t>SVK-UN0801</t>
  </si>
  <si>
    <t>Н0000017493</t>
  </si>
  <si>
    <t>Н0000017494</t>
  </si>
  <si>
    <t>Н0000018010</t>
  </si>
  <si>
    <t>Н0000018011</t>
  </si>
  <si>
    <t>Н0000006977</t>
  </si>
  <si>
    <t>SVK-UN0501</t>
  </si>
  <si>
    <t>Н0000011631</t>
  </si>
  <si>
    <t>SVK-UN0502</t>
  </si>
  <si>
    <t>Н0000004766</t>
  </si>
  <si>
    <t>SVK-UN0503</t>
  </si>
  <si>
    <t>Н0000002871</t>
  </si>
  <si>
    <t>SVK-UN0601</t>
  </si>
  <si>
    <t>Н0000002115</t>
  </si>
  <si>
    <t>SVK-UN0701</t>
  </si>
  <si>
    <t>Н0000006949</t>
  </si>
  <si>
    <t>SVK-UN0702</t>
  </si>
  <si>
    <t xml:space="preserve">Смазка Super GLIDEX  50 г. </t>
  </si>
  <si>
    <t>Н0000002182</t>
  </si>
  <si>
    <t>SVK-UN0703</t>
  </si>
  <si>
    <t>Смазка Super GLIDEX 250 г.</t>
  </si>
  <si>
    <t>Н0000007862</t>
  </si>
  <si>
    <t>SVK-UN0704</t>
  </si>
  <si>
    <t>Н0000011360</t>
  </si>
  <si>
    <t>SVK-UN0705</t>
  </si>
  <si>
    <t>Н0000020565</t>
  </si>
  <si>
    <t>SVK-UN0706</t>
  </si>
  <si>
    <t>*- только коробками</t>
  </si>
  <si>
    <t>UNIPAK Лен моток  13 г.*</t>
  </si>
  <si>
    <t>UNIPAK Лён, шпуля 40 г. в пластик. упак.*</t>
  </si>
  <si>
    <t>UNIPAK Лён, шпуля 80 г. в пластик. упак.*</t>
  </si>
  <si>
    <t>ФУМ лента PTFE-TAPE 12мм х 10м х 0,1мм (бел)*</t>
  </si>
  <si>
    <t>ФУМ лента MIDITAPE 12мм х 12м х 0,1мм (зел.)*</t>
  </si>
  <si>
    <t>ФУМ лента UNITAPE 12мм х 12м х 0,075 мм (син)*</t>
  </si>
  <si>
    <t>Нить тефлоновая со смазкой  UNIFLON 175 м*</t>
  </si>
  <si>
    <t>Герметик клеевой Unitec Hot (50 мл)*</t>
  </si>
  <si>
    <t>Герметик клеевой Unitec Hot (75 мл)*</t>
  </si>
  <si>
    <t>Герметик силиконовый UNIPAK (300 мл) белый*</t>
  </si>
  <si>
    <t>Герметик силиконовый UNIPAK (300 мл) бесцв.*</t>
  </si>
  <si>
    <t>Замазка STOVEX 125 г.*</t>
  </si>
  <si>
    <t>Замазка STOVEX 250 г.*</t>
  </si>
  <si>
    <t>Замазка UNIGUM 250 г.*</t>
  </si>
  <si>
    <t>Определитель утечки газа MULTITEK аэроз.400мл*</t>
  </si>
  <si>
    <t>Смазка  GLIDEX  50 г. (Тюбик с губкой)*</t>
  </si>
  <si>
    <t>Смазка Super GLIDEX 250 г.  (Тюбик с кистью) *</t>
  </si>
  <si>
    <t>Смазка Super GLIDEX 400 г.*</t>
  </si>
  <si>
    <t>Смазка Super GLIDEX 750 г.*</t>
  </si>
  <si>
    <t>FORA</t>
  </si>
  <si>
    <t>Н0000002914</t>
  </si>
  <si>
    <t>FORA Лен сантехнический 100 гр</t>
  </si>
  <si>
    <t>Н0000011628</t>
  </si>
  <si>
    <t>FORA Лен сантехнический 200 гр</t>
  </si>
  <si>
    <t>Н0000011660</t>
  </si>
  <si>
    <t>FORA Набор №1 (паста 25г, лен 7 г)</t>
  </si>
  <si>
    <t>Н0000011627</t>
  </si>
  <si>
    <t>FORA Набор №2 (паста 70г, лен 15 г)</t>
  </si>
  <si>
    <t>Н0000002910</t>
  </si>
  <si>
    <t>FORA Нить для герметизации резьбы 20м</t>
  </si>
  <si>
    <t>Н0000011634</t>
  </si>
  <si>
    <t>FORA Нить для герметизации резьбы 50м</t>
  </si>
  <si>
    <t>Н0000011657</t>
  </si>
  <si>
    <t>FORA Нить сантехническая льняная  55м</t>
  </si>
  <si>
    <t>Н0000002184</t>
  </si>
  <si>
    <t>FORA Нить сантехническая льняная 110м</t>
  </si>
  <si>
    <t>Н0000002181</t>
  </si>
  <si>
    <t>FORA Паста 250 гр</t>
  </si>
  <si>
    <t>Н0000005711</t>
  </si>
  <si>
    <t xml:space="preserve">FORA Паста 25гр </t>
  </si>
  <si>
    <t>Н0000007181</t>
  </si>
  <si>
    <t>FORA Паста 70гр</t>
  </si>
  <si>
    <t>Н0000011629</t>
  </si>
  <si>
    <t>FORA Смазка 250гр.</t>
  </si>
  <si>
    <t>Н0000007180</t>
  </si>
  <si>
    <t>FORA Фум-лента 10 х 12 мм</t>
  </si>
  <si>
    <t>Н0000002908</t>
  </si>
  <si>
    <t xml:space="preserve">FORA Фум-лента 15 х 19 </t>
  </si>
  <si>
    <t>Н0000004767</t>
  </si>
  <si>
    <t>FORA Фум-лента 30 х 12 мм</t>
  </si>
  <si>
    <t>Н0000002180</t>
  </si>
  <si>
    <t>FORA Фум-лента 40 х 19 мм</t>
  </si>
  <si>
    <t>Н0000019106</t>
  </si>
  <si>
    <t>Сантехмастер Гель 15гр зеленый</t>
  </si>
  <si>
    <t>Н0000019107</t>
  </si>
  <si>
    <t>Сантехмастер Гель 15гр синий</t>
  </si>
  <si>
    <t>Н0000019108</t>
  </si>
  <si>
    <t>Сантехмастер Гель 60гр зеленый</t>
  </si>
  <si>
    <t>Н0000019109</t>
  </si>
  <si>
    <t>Сантехмастер Гель 60гр синий</t>
  </si>
  <si>
    <t>Сантехмастергель</t>
  </si>
  <si>
    <t>UNIPACK</t>
  </si>
  <si>
    <t>Сантехмастер</t>
  </si>
  <si>
    <t>Алюминиевые секционные радиаторы</t>
  </si>
  <si>
    <t>Н0000008193</t>
  </si>
  <si>
    <t>IT-RA радиатор алюминиевый 350  4 секций</t>
  </si>
  <si>
    <t>Н0000007337</t>
  </si>
  <si>
    <t>IT-RA радиатор алюминиевый 350  5 секций</t>
  </si>
  <si>
    <t>Н0000006900</t>
  </si>
  <si>
    <t>IT-RA радиатор алюминиевый 350  6 секций</t>
  </si>
  <si>
    <t>Н0000006895</t>
  </si>
  <si>
    <t>IT-RA радиатор алюминиевый 350  7 секций</t>
  </si>
  <si>
    <t>Н0000006896</t>
  </si>
  <si>
    <t>IT-RA радиатор алюминиевый 350  8 секций</t>
  </si>
  <si>
    <t>Н0000009424</t>
  </si>
  <si>
    <t>IT-RA радиатор алюминиевый 350  9  секций</t>
  </si>
  <si>
    <t>Н0000006897</t>
  </si>
  <si>
    <t>IT-RA радиатор алюминиевый 350 10 секций</t>
  </si>
  <si>
    <t>Н0000009702</t>
  </si>
  <si>
    <t>IT-RA радиатор алюминиевый 350 11 секций</t>
  </si>
  <si>
    <t>Н0000006898</t>
  </si>
  <si>
    <t>IT-RA радиатор алюминиевый 350 12 секций</t>
  </si>
  <si>
    <t>RADENA AL 350/80</t>
  </si>
  <si>
    <t>RADENA AL 500/80</t>
  </si>
  <si>
    <t>Н0000006960</t>
  </si>
  <si>
    <t>IT-RA радиатор алюминиевый 500   4 секций</t>
  </si>
  <si>
    <t>Н0000007182</t>
  </si>
  <si>
    <t>IT-RA радиатор алюминиевый 500   5 секций</t>
  </si>
  <si>
    <t>Н0000006920</t>
  </si>
  <si>
    <t>IT-RA радиатор алюминиевый 500   6 секций</t>
  </si>
  <si>
    <t>Н0000006956</t>
  </si>
  <si>
    <t>IT-RA радиатор алюминиевый 500   7 секций</t>
  </si>
  <si>
    <t>Н0000006961</t>
  </si>
  <si>
    <t>IT-RA радиатор алюминиевый 500   8 секций</t>
  </si>
  <si>
    <t>Н0000007183</t>
  </si>
  <si>
    <t>IT-RA радиатор алюминиевый 500   9 секций</t>
  </si>
  <si>
    <t>Н0000006844</t>
  </si>
  <si>
    <t>IT-RA радиатор алюминиевый 500 10 секций</t>
  </si>
  <si>
    <t>Н0000007840</t>
  </si>
  <si>
    <t>IT-RA радиатор алюминиевый 500 11 секций</t>
  </si>
  <si>
    <t>Н0000006955</t>
  </si>
  <si>
    <t>IT-RA радиатор алюминиевый 500 12 секций</t>
  </si>
  <si>
    <t>RADENA AL 500/100</t>
  </si>
  <si>
    <t>Н0000020715</t>
  </si>
  <si>
    <t>IT-RA радиатор алюминиевый 500/100   4 секций</t>
  </si>
  <si>
    <t>Н0000020716</t>
  </si>
  <si>
    <t>IT-RA радиатор алюминиевый 500/100   5 секций</t>
  </si>
  <si>
    <t>Н0000020717</t>
  </si>
  <si>
    <t>IT-RA радиатор алюминиевый 500/100   6 секций</t>
  </si>
  <si>
    <t>Н0000020718</t>
  </si>
  <si>
    <t>IT-RA радиатор алюминиевый 500/100   7 секций</t>
  </si>
  <si>
    <t>Н0000020723</t>
  </si>
  <si>
    <t>IT-RA радиатор алюминиевый 500/100   8 секций</t>
  </si>
  <si>
    <t>Н0000020719</t>
  </si>
  <si>
    <t>IT-RA радиатор алюминиевый 500/100   9 секций</t>
  </si>
  <si>
    <t>Н0000020720</t>
  </si>
  <si>
    <t>IT-RA радиатор алюминиевый 500/100 10 секций</t>
  </si>
  <si>
    <t>Н0000020721</t>
  </si>
  <si>
    <t>IT-RA радиатор алюминиевый 500/100 11 секций</t>
  </si>
  <si>
    <t>Н0000020722</t>
  </si>
  <si>
    <t>IT-RA радиатор алюминиевый 500/100 12 секций</t>
  </si>
  <si>
    <t>Evolution AL 350</t>
  </si>
  <si>
    <t>Н0000017186</t>
  </si>
  <si>
    <t>Радиатор алюминиевый EvA350  4 секций</t>
  </si>
  <si>
    <t>Н0000017187</t>
  </si>
  <si>
    <t>Радиатор алюминиевый EvA350  6 секций</t>
  </si>
  <si>
    <t>Н0000017188</t>
  </si>
  <si>
    <t>Радиатор алюминиевый EvA350  8 секций</t>
  </si>
  <si>
    <t>Н0000017189</t>
  </si>
  <si>
    <t>Радиатор алюминиевый EvA350 10 секций</t>
  </si>
  <si>
    <t>Н0000017190</t>
  </si>
  <si>
    <t>Радиатор алюминиевый EvA350 12 секций</t>
  </si>
  <si>
    <t>Evolution AL 500</t>
  </si>
  <si>
    <t>Н0000005672</t>
  </si>
  <si>
    <t>Радиатор алюминиевый EvA500  4 секций</t>
  </si>
  <si>
    <t>Н0000017888</t>
  </si>
  <si>
    <t>Радиатор алюминиевый EvA500  5 секций</t>
  </si>
  <si>
    <t>Н0000015256</t>
  </si>
  <si>
    <t>Радиатор алюминиевый EvA500  6 секций</t>
  </si>
  <si>
    <t>Н0000017889</t>
  </si>
  <si>
    <t>Радиатор алюминиевый EvA500  7 секций</t>
  </si>
  <si>
    <t>Н0000003895</t>
  </si>
  <si>
    <t>Радиатор алюминиевый EvA500  8 секций</t>
  </si>
  <si>
    <t>Н0000017890</t>
  </si>
  <si>
    <t>Радиатор алюминиевый EvA500  9 секций</t>
  </si>
  <si>
    <t>Н0000001682</t>
  </si>
  <si>
    <t>Радиатор алюминиевый EvA500 10 секций</t>
  </si>
  <si>
    <t>Н0000017891</t>
  </si>
  <si>
    <t>Радиатор алюминиевый EvA500 11 секций</t>
  </si>
  <si>
    <t>Н0000015255</t>
  </si>
  <si>
    <t>Радиатор алюминиевый EvA500 12 секций</t>
  </si>
  <si>
    <t>Н0000014029</t>
  </si>
  <si>
    <t>AL350-80-80-4</t>
  </si>
  <si>
    <t>Радиатор Rommer Profi 350  4 секции</t>
  </si>
  <si>
    <t>Н0000014031</t>
  </si>
  <si>
    <t>AL-350-80-80-6</t>
  </si>
  <si>
    <t>Радиатор Rommer Profi 350  6 секций</t>
  </si>
  <si>
    <t>Н0000014030</t>
  </si>
  <si>
    <t>AL-350-80-80-8</t>
  </si>
  <si>
    <t>Радиатор Rommer Profi 350  8 секций</t>
  </si>
  <si>
    <t>Н0000014032</t>
  </si>
  <si>
    <t>AL-350-80-80-10</t>
  </si>
  <si>
    <t>Радиатор Rommer Profi 350 10 секций</t>
  </si>
  <si>
    <t>Н0000014028</t>
  </si>
  <si>
    <t>AL-350-80-80-12</t>
  </si>
  <si>
    <t>Радиатор Rommer Profi 350 12 секций</t>
  </si>
  <si>
    <t xml:space="preserve"> Rommer Profi AL 350</t>
  </si>
  <si>
    <t xml:space="preserve"> Rommer Profi AL 500</t>
  </si>
  <si>
    <t>Н0000017353</t>
  </si>
  <si>
    <t>AL500-80-100-4</t>
  </si>
  <si>
    <t>Радиатор Rommer Profi 500  4 секции</t>
  </si>
  <si>
    <t>Н0000017354</t>
  </si>
  <si>
    <t>AL-500-80-100-6</t>
  </si>
  <si>
    <t>Радиатор Rommer Profi 500  6 секций</t>
  </si>
  <si>
    <t>Н0000014027</t>
  </si>
  <si>
    <t>AL-500-80-100-8</t>
  </si>
  <si>
    <t>Радиатор Rommer Profi 500  8 секций</t>
  </si>
  <si>
    <t>Н0000014026</t>
  </si>
  <si>
    <t>AL-500-80-100-10</t>
  </si>
  <si>
    <t>Радиатор Rommer Profi 500 10 секций</t>
  </si>
  <si>
    <t>Н0000014025</t>
  </si>
  <si>
    <t>AL-500-80-100-12</t>
  </si>
  <si>
    <t>Радиатор Rommer Profi 500 12 секций</t>
  </si>
  <si>
    <t xml:space="preserve"> Rommer Optima AL 500</t>
  </si>
  <si>
    <t>Н0000017361</t>
  </si>
  <si>
    <t>OP50004</t>
  </si>
  <si>
    <t>Радиатор Rommer Optima500AL  4 секции</t>
  </si>
  <si>
    <t>Н0000017362</t>
  </si>
  <si>
    <t>OP50006</t>
  </si>
  <si>
    <t>Радиатор Rommer Optima500AL  6 секций</t>
  </si>
  <si>
    <t>Н0000017363</t>
  </si>
  <si>
    <t>OP50008</t>
  </si>
  <si>
    <t>Радиатор Rommer Optima500AL  8 секций</t>
  </si>
  <si>
    <t>Н0000017364</t>
  </si>
  <si>
    <t>OP50010</t>
  </si>
  <si>
    <t>Радиатор Rommer Optima500AL 10 секций</t>
  </si>
  <si>
    <t>Н0000017365</t>
  </si>
  <si>
    <t>OP50012</t>
  </si>
  <si>
    <t>Радиатор Rommer Optima500AL 12 секций</t>
  </si>
  <si>
    <t>Биметаллические секционные радиаторы</t>
  </si>
  <si>
    <t>RIFAR</t>
  </si>
  <si>
    <t>Н0000015059</t>
  </si>
  <si>
    <t>RF-B20004</t>
  </si>
  <si>
    <t>RU-РФ Биметал. радиатор Рифар B 200   4 секций</t>
  </si>
  <si>
    <t>Н0000017946</t>
  </si>
  <si>
    <t>RF-B20005</t>
  </si>
  <si>
    <t>RU-РФ Биметал. радиатор Рифар B 200   5 секций</t>
  </si>
  <si>
    <t>Н0000011170</t>
  </si>
  <si>
    <t>RF-B20006</t>
  </si>
  <si>
    <t>RU-РФ Биметал. радиатор Рифар B 200   6 секций</t>
  </si>
  <si>
    <t>Н0000017947</t>
  </si>
  <si>
    <t>RF-B20007</t>
  </si>
  <si>
    <t>RU-РФ Биметал. радиатор Рифар B 200   7 секций</t>
  </si>
  <si>
    <t>Н0000011171</t>
  </si>
  <si>
    <t>RF-B20008</t>
  </si>
  <si>
    <t>RU-РФ Биметал. радиатор Рифар B 200   8 секций</t>
  </si>
  <si>
    <t>Н0000017948</t>
  </si>
  <si>
    <t>RF-B20009</t>
  </si>
  <si>
    <t>RU-РФ Биметал. радиатор Рифар B 200   9 секций</t>
  </si>
  <si>
    <t>Н0000011169</t>
  </si>
  <si>
    <t>RF-B20010</t>
  </si>
  <si>
    <t>RU-РФ Биметал. радиатор Рифар B 200  10 секций</t>
  </si>
  <si>
    <t>Н0000015060</t>
  </si>
  <si>
    <t>RF-B20012</t>
  </si>
  <si>
    <t>RU-РФ Биметал. радиатор Рифар B 200  12 секций</t>
  </si>
  <si>
    <t>Н0000014651</t>
  </si>
  <si>
    <t>RU-РФ Биметал. радиатор Рифар B 200  14 секций</t>
  </si>
  <si>
    <t>Н0000015061</t>
  </si>
  <si>
    <t>RF-B35004</t>
  </si>
  <si>
    <t>RU-РФ Биметал. радиатор Рифар B 350   4 секции</t>
  </si>
  <si>
    <t>Н0000009728</t>
  </si>
  <si>
    <t>RF-B35005</t>
  </si>
  <si>
    <t>RU-РФ Биметал. радиатор Рифар B 350   5 секции</t>
  </si>
  <si>
    <t>Н0000009729</t>
  </si>
  <si>
    <t>RF-B35006</t>
  </si>
  <si>
    <t>RU-РФ Биметал. радиатор Рифар B 350   6 секции</t>
  </si>
  <si>
    <t>Н0000009730</t>
  </si>
  <si>
    <t>RF-B35007</t>
  </si>
  <si>
    <t>RU-РФ Биметал. радиатор Рифар B 350   7 секции</t>
  </si>
  <si>
    <t>Н0000009731</t>
  </si>
  <si>
    <t>RF-B35008</t>
  </si>
  <si>
    <t>RU-РФ Биметал. радиатор Рифар B 350   8 секции</t>
  </si>
  <si>
    <t>Н0000009732</t>
  </si>
  <si>
    <t>RF-B35009</t>
  </si>
  <si>
    <t>RU-РФ Биметал. радиатор Рифар B 350   9 секции</t>
  </si>
  <si>
    <t>Н0000009733</t>
  </si>
  <si>
    <t>RF-B35010</t>
  </si>
  <si>
    <t>RU-РФ Биметал. радиатор Рифар B 350  10 секции</t>
  </si>
  <si>
    <t>Н0000009734</t>
  </si>
  <si>
    <t>RF-B35011</t>
  </si>
  <si>
    <t>RU-РФ Биметал. радиатор Рифар B 350  11 секции</t>
  </si>
  <si>
    <t>Н0000009735</t>
  </si>
  <si>
    <t>RF-B35012</t>
  </si>
  <si>
    <t>RU-РФ Биметал. радиатор Рифар B 350  12 секции</t>
  </si>
  <si>
    <t>Н0000009736</t>
  </si>
  <si>
    <t>RF-B35013</t>
  </si>
  <si>
    <t>RU-РФ Биметал. радиатор Рифар B 350  13 секции</t>
  </si>
  <si>
    <t>Н0000009737</t>
  </si>
  <si>
    <t>RF-B35014</t>
  </si>
  <si>
    <t>RU-РФ Биметал. радиатор Рифар B 350  14 секции</t>
  </si>
  <si>
    <t>Н0000007510</t>
  </si>
  <si>
    <t>RF-B50004</t>
  </si>
  <si>
    <t>RU-РФ Биметал. радиатор Рифар B 500   4 секции</t>
  </si>
  <si>
    <t>Н0000007161</t>
  </si>
  <si>
    <t>RF-B50005</t>
  </si>
  <si>
    <t>RU-РФ Биметал. радиатор Рифар B 500   5 секций</t>
  </si>
  <si>
    <t>Н0000007509</t>
  </si>
  <si>
    <t>RF-B50006</t>
  </si>
  <si>
    <t>RU-РФ Биметал. радиатор Рифар B 500   6 секций</t>
  </si>
  <si>
    <t>Н0000009738</t>
  </si>
  <si>
    <t>RF-B50007</t>
  </si>
  <si>
    <t>RU-РФ Биметал. радиатор Рифар B 500   7 секций</t>
  </si>
  <si>
    <t>Н0000007508</t>
  </si>
  <si>
    <t>RF-B50008</t>
  </si>
  <si>
    <t>RU-РФ Биметал. радиатор Рифар B 500   8 секций</t>
  </si>
  <si>
    <t>Н0000007160</t>
  </si>
  <si>
    <t>RF-B50009</t>
  </si>
  <si>
    <t>RU-РФ Биметал. радиатор Рифар B 500   9 секций</t>
  </si>
  <si>
    <t>Н0000007507</t>
  </si>
  <si>
    <t>RF-B50010</t>
  </si>
  <si>
    <t>RU-РФ Биметал. радиатор Рифар B 500  10 секций</t>
  </si>
  <si>
    <t>Н0000009739</t>
  </si>
  <si>
    <t>RF-B50011</t>
  </si>
  <si>
    <t>RU-РФ Биметал. радиатор Рифар B 500  11 секций</t>
  </si>
  <si>
    <t>Н0000007159</t>
  </si>
  <si>
    <t>RF-B50012</t>
  </si>
  <si>
    <t>RU-РФ Биметал. радиатор Рифар B 500  12 секций</t>
  </si>
  <si>
    <t>Н0000009740</t>
  </si>
  <si>
    <t>RF-B50013</t>
  </si>
  <si>
    <t>RU-РФ Биметал. радиатор Рифар B 500  13 секций</t>
  </si>
  <si>
    <t>Н0000009679</t>
  </si>
  <si>
    <t>RF-B50014</t>
  </si>
  <si>
    <t>RU-РФ Биметал. радиатор Рифар В 500  14 секций</t>
  </si>
  <si>
    <t>RIFAR BASE 200</t>
  </si>
  <si>
    <t>RIFAR BASE 350</t>
  </si>
  <si>
    <t>RIFAR BASE 500</t>
  </si>
  <si>
    <t>RIFAR Monolit 350</t>
  </si>
  <si>
    <t>Н0000017951</t>
  </si>
  <si>
    <t>RF-M35004</t>
  </si>
  <si>
    <t>RU-РФ Биметал. радиатор Рифар Monolit 350    4 секции</t>
  </si>
  <si>
    <t>Н0000017952</t>
  </si>
  <si>
    <t>RF-M35006</t>
  </si>
  <si>
    <t>RU-РФ Биметал. радиатор Рифар Monolit 350    6 секций</t>
  </si>
  <si>
    <t>Н0000017953</t>
  </si>
  <si>
    <t>RF-M35008</t>
  </si>
  <si>
    <t>RU-РФ Биметал. радиатор Рифар Monolit 350    8 секций</t>
  </si>
  <si>
    <t>Н0000017954</t>
  </si>
  <si>
    <t>RF-M35010</t>
  </si>
  <si>
    <t>RU-РФ Биметал. радиатор Рифар Monolit 350   10 секций</t>
  </si>
  <si>
    <t>Н0000017955</t>
  </si>
  <si>
    <t>RF-M35012</t>
  </si>
  <si>
    <t>RU-РФ Биметал. радиатор Рифар Monolit 350   12 секций</t>
  </si>
  <si>
    <t>RIFAR Monolit 500</t>
  </si>
  <si>
    <t>Н0000017949</t>
  </si>
  <si>
    <t>RF-M50004</t>
  </si>
  <si>
    <t>RU-РФ Биметал. радиатор Рифар Monolit 500    4 секции</t>
  </si>
  <si>
    <t>Н0000016888</t>
  </si>
  <si>
    <t>RF-M50006</t>
  </si>
  <si>
    <t>RU-РФ Биметал. радиатор Рифар Monolit 500    6 секций</t>
  </si>
  <si>
    <t>Н0000018108</t>
  </si>
  <si>
    <t>RF-M50007</t>
  </si>
  <si>
    <t>RU-РФ Биметал. радиатор Рифар Monolit 500    7 секций</t>
  </si>
  <si>
    <t>Н0000016889</t>
  </si>
  <si>
    <t>RF-M50008</t>
  </si>
  <si>
    <t>RU-РФ Биметал. радиатор Рифар Monolit 500    8 секций</t>
  </si>
  <si>
    <t>Н0000017881</t>
  </si>
  <si>
    <t>RF-M50010</t>
  </si>
  <si>
    <t>RU-РФ Биметал. радиатор Рифар Monolit 500   10 секций</t>
  </si>
  <si>
    <t>Н0000017950</t>
  </si>
  <si>
    <t>RF-M50012</t>
  </si>
  <si>
    <t>RU-РФ Биметал. радиатор Рифар Monolit 500   12 секций</t>
  </si>
  <si>
    <t>Н0000017997</t>
  </si>
  <si>
    <t>RF-M50014</t>
  </si>
  <si>
    <t>RU-РФ Биметал. радиатор Рифар Monolit 500   14 секций</t>
  </si>
  <si>
    <t>RIFAR SUPReMO</t>
  </si>
  <si>
    <t>Н0000019151</t>
  </si>
  <si>
    <t>Rifar-S-50004</t>
  </si>
  <si>
    <t>Радиатор биметаллический Rifar SUPReMO 500  4 секции</t>
  </si>
  <si>
    <t>Н0000018295</t>
  </si>
  <si>
    <t>Rifar-S-50006</t>
  </si>
  <si>
    <t>Радиатор биметаллический Rifar SUPReMO 500  6 секций</t>
  </si>
  <si>
    <t>Н0000018188</t>
  </si>
  <si>
    <t>Rifar-S-50008</t>
  </si>
  <si>
    <t>Радиатор биметаллический Rifar SUPReMO 500  8 секций</t>
  </si>
  <si>
    <t>Н0000018187</t>
  </si>
  <si>
    <t>Rifar-S-50010</t>
  </si>
  <si>
    <t>Радиатор биметаллический Rifar SUPReMO 500 10 секций</t>
  </si>
  <si>
    <t>Н0000019157</t>
  </si>
  <si>
    <t>Rifar-S-50012</t>
  </si>
  <si>
    <t>Радиатор биметаллический Rifar SUPReMO 500 12 секций</t>
  </si>
  <si>
    <t>Н0000019158</t>
  </si>
  <si>
    <t>Rifar-S-50014</t>
  </si>
  <si>
    <t>Радиатор биметаллический Rifar SUPReMO 500 14 секций</t>
  </si>
  <si>
    <t>RADENA AL</t>
  </si>
  <si>
    <t xml:space="preserve"> Rommer  AL </t>
  </si>
  <si>
    <t>Evolution AL</t>
  </si>
  <si>
    <t>Radena</t>
  </si>
  <si>
    <t>Radena 150</t>
  </si>
  <si>
    <t>Н0000015647</t>
  </si>
  <si>
    <t>009010304-02</t>
  </si>
  <si>
    <t>IT-RA Биметал. радиатор  RADENA BIMETALL   150/ 4</t>
  </si>
  <si>
    <t>Н0000015648</t>
  </si>
  <si>
    <t>009010306-02</t>
  </si>
  <si>
    <t>IT-RA Биметал. радиатор  RADENA BIMETALL   150/ 6</t>
  </si>
  <si>
    <t>Н0000015649</t>
  </si>
  <si>
    <t>009010308-02</t>
  </si>
  <si>
    <t>IT-RA Биметал. радиатор  RADENA BIMETALL   150/ 8</t>
  </si>
  <si>
    <t>Н0000015650</t>
  </si>
  <si>
    <t>009010310-02</t>
  </si>
  <si>
    <t>IT-RA Биметал. радиатор  RADENA BIMETALL   150/10</t>
  </si>
  <si>
    <t>Н0000015651</t>
  </si>
  <si>
    <t>009010312-02</t>
  </si>
  <si>
    <t>IT-RA Биметал. радиатор  RADENA BIMETALL   150/12</t>
  </si>
  <si>
    <t>Н0000015653</t>
  </si>
  <si>
    <t>009010314-02</t>
  </si>
  <si>
    <t>IT-RA Биметал. радиатор  RADENA BIMETALL   150/14</t>
  </si>
  <si>
    <t>Н0000015654</t>
  </si>
  <si>
    <t>009010316-02</t>
  </si>
  <si>
    <t>IT-RA Биметал. радиатор  RADENA BIMETALL   150/16</t>
  </si>
  <si>
    <t>Radena 350</t>
  </si>
  <si>
    <t>Н0000009605</t>
  </si>
  <si>
    <t>IT-RA Биметал. радиатор  RADENA BIMETALL   350/4</t>
  </si>
  <si>
    <t>Н0000009058</t>
  </si>
  <si>
    <t>IT-RA Биметал. радиатор  RADENA BIMETALL   350/5</t>
  </si>
  <si>
    <t>Н0000009419</t>
  </si>
  <si>
    <t>IT-RA Биметал. радиатор  RADENA BIMETALL   350/6</t>
  </si>
  <si>
    <t>Н0000009420</t>
  </si>
  <si>
    <t>IT-RA Биметал. радиатор  RADENA BIMETALL   350/7</t>
  </si>
  <si>
    <t>Н0000009421</t>
  </si>
  <si>
    <t>IT-RA Биметал. радиатор  RADENA BIMETALL   350/8</t>
  </si>
  <si>
    <t>Н0000009422</t>
  </si>
  <si>
    <t>IT-RA Биметал. радиатор  RADENA BIMETALL   350/9</t>
  </si>
  <si>
    <t>Н0000009423</t>
  </si>
  <si>
    <t>IT-RA Биметал. радиатор  RADENA BIMETALL  350/10</t>
  </si>
  <si>
    <t>Н0000009700</t>
  </si>
  <si>
    <t>IT-RA Биметал. радиатор  RADENA BIMETALL  350/11</t>
  </si>
  <si>
    <t>Н0000009701</t>
  </si>
  <si>
    <t>IT-RA Биметал. радиатор  RADENA BIMETALL  350/12</t>
  </si>
  <si>
    <t>Radena 500</t>
  </si>
  <si>
    <t>Н0000006576</t>
  </si>
  <si>
    <t>IT-RA Биметал. радиатор  RADENA BIMETALL  500/4</t>
  </si>
  <si>
    <t>Н0000006577</t>
  </si>
  <si>
    <t>IT-RA Биметал. радиатор  RADENA BIMETALL  500/5</t>
  </si>
  <si>
    <t>Н0000006578</t>
  </si>
  <si>
    <t>IT-RA Биметал. радиатор  RADENA BIMETALL  500/6</t>
  </si>
  <si>
    <t>Н0000006579</t>
  </si>
  <si>
    <t>IT-RA Биметал. радиатор  RADENA BIMETALL  500/7</t>
  </si>
  <si>
    <t>Н0000006580</t>
  </si>
  <si>
    <t>IT-RA Биметал. радиатор  RADENA BIMETALL  500/8</t>
  </si>
  <si>
    <t>Н0000006581</t>
  </si>
  <si>
    <t>IT-RA Биметал. радиатор  RADENA BIMETALL  500/9</t>
  </si>
  <si>
    <t>Н0000003221</t>
  </si>
  <si>
    <t>IT-RA Биметал. радиатор  RADENA BIMETALL 500/10</t>
  </si>
  <si>
    <t>Н0000006582</t>
  </si>
  <si>
    <t>IT-RA Биметал. радиатор  RADENA BIMETALL 500/11</t>
  </si>
  <si>
    <t>Н0000006583</t>
  </si>
  <si>
    <t>IT-RA Биметал. радиатор  RADENA BIMETALL 500/12</t>
  </si>
  <si>
    <t>Evolution</t>
  </si>
  <si>
    <t>Evolution 350</t>
  </si>
  <si>
    <t>Н0000016906</t>
  </si>
  <si>
    <t>Биметаллический радиатор EvB350  4 секции</t>
  </si>
  <si>
    <t>Н0000016907</t>
  </si>
  <si>
    <t>Биметаллический радиатор EvB350  6 секции</t>
  </si>
  <si>
    <t>Н0000016908</t>
  </si>
  <si>
    <t>Биметаллический радиатор EvB350  8 секции</t>
  </si>
  <si>
    <t>Н0000016909</t>
  </si>
  <si>
    <t>Биметаллический радиатор EvB350 10 секции</t>
  </si>
  <si>
    <t>Н0000016910</t>
  </si>
  <si>
    <t>Биметаллический радиатор EvB350 12 секции</t>
  </si>
  <si>
    <t>Evolution 500</t>
  </si>
  <si>
    <t>Н0000005415</t>
  </si>
  <si>
    <t>Биметаллический радиатор EvB500  4 секции</t>
  </si>
  <si>
    <t>Н0000017665</t>
  </si>
  <si>
    <t>Биметаллический радиатор EvB500  5 секции</t>
  </si>
  <si>
    <t>Н0000001685</t>
  </si>
  <si>
    <t>Биметаллический радиатор EvB500  6 секции</t>
  </si>
  <si>
    <t>Н0000017956</t>
  </si>
  <si>
    <t>Биметаллический радиатор EvB500  7 секции</t>
  </si>
  <si>
    <t>Н0000002108</t>
  </si>
  <si>
    <t>Биметаллический радиатор EvB500  8 секции</t>
  </si>
  <si>
    <t>Н0000017957</t>
  </si>
  <si>
    <t>Биметаллический радиатор EvB500  9 секции</t>
  </si>
  <si>
    <t>Н0000008360</t>
  </si>
  <si>
    <t>Биметаллический радиатор EvB500 10 секции</t>
  </si>
  <si>
    <t>Н0000017958</t>
  </si>
  <si>
    <t>Биметаллический радиатор EvB500 11 секции</t>
  </si>
  <si>
    <t>Н0000002461</t>
  </si>
  <si>
    <t>Биметаллический радиатор EvB500 12 секции</t>
  </si>
  <si>
    <t>Rommer</t>
  </si>
  <si>
    <t>Rommer Profi 350</t>
  </si>
  <si>
    <t>Н0000014955</t>
  </si>
  <si>
    <t>BI350-80-130-4</t>
  </si>
  <si>
    <t>Радиатор Rommer Profi Bm 350  4 секции</t>
  </si>
  <si>
    <t>Н0000014024</t>
  </si>
  <si>
    <t>BI350-80-130-6</t>
  </si>
  <si>
    <t>Радиатор Rommer Profi Bm 350  6 секций</t>
  </si>
  <si>
    <t>Н0000001854</t>
  </si>
  <si>
    <t>BI350-80-130-8</t>
  </si>
  <si>
    <t>Радиатор Rommer Profi Bm 350  8 секций</t>
  </si>
  <si>
    <t>Н0000002948</t>
  </si>
  <si>
    <t>BI350-80-130-10</t>
  </si>
  <si>
    <t>Радиатор Rommer Profi Bm 350 10 секций</t>
  </si>
  <si>
    <t>Н0000017357</t>
  </si>
  <si>
    <t>BI350-80-130-12</t>
  </si>
  <si>
    <t>Радиатор Rommer Profi Bm 350 12 секций</t>
  </si>
  <si>
    <t>Rommer Profi 500</t>
  </si>
  <si>
    <t>Н0000017356</t>
  </si>
  <si>
    <t>BI500-80-150-4</t>
  </si>
  <si>
    <t>Радиатор Rommer Profi Bm 500  4 секции</t>
  </si>
  <si>
    <t>Н0000001855</t>
  </si>
  <si>
    <t>BI500-80-150-6</t>
  </si>
  <si>
    <t>Радиатор Rommer Profi Bm 500  6 секций</t>
  </si>
  <si>
    <t>Н0000002118</t>
  </si>
  <si>
    <t>BI500-80-150-8</t>
  </si>
  <si>
    <t>Радиатор Rommer Profi Bm 500  8 секций</t>
  </si>
  <si>
    <t>Н0000002949</t>
  </si>
  <si>
    <t>BI500-80-150-10</t>
  </si>
  <si>
    <t>Радиатор Rommer Profi Bm 500 10 секций</t>
  </si>
  <si>
    <t>Н0000017358</t>
  </si>
  <si>
    <t>BI500-80-150-12</t>
  </si>
  <si>
    <t>Радиатор Rommer Profi Bm 500 12 секций</t>
  </si>
  <si>
    <t>Rommer Optima 500</t>
  </si>
  <si>
    <t>Н0000017366</t>
  </si>
  <si>
    <t>OP50004bm</t>
  </si>
  <si>
    <t>Радиатор Rommer Optima Bm 500  4 секции</t>
  </si>
  <si>
    <t>Н0000017367</t>
  </si>
  <si>
    <t>OP50006bm</t>
  </si>
  <si>
    <t>Радиатор Rommer Optima Bm 500  6 секций</t>
  </si>
  <si>
    <t>Н0000017368</t>
  </si>
  <si>
    <t>OP50008bm</t>
  </si>
  <si>
    <t>Радиатор Rommer Optima Bm 500  8 секций</t>
  </si>
  <si>
    <t>Н0000017369</t>
  </si>
  <si>
    <t>OP50010bm</t>
  </si>
  <si>
    <t>Радиатор Rommer Optima Bm 500 10 секций</t>
  </si>
  <si>
    <t>Н0000017370</t>
  </si>
  <si>
    <t>OP50012bm</t>
  </si>
  <si>
    <t>Радиатор Rommer Optima Bm 500 12 секций</t>
  </si>
  <si>
    <t>Теплоотдача, ВТ</t>
  </si>
  <si>
    <t>Теплоотдача, Вт</t>
  </si>
  <si>
    <t>Радиаторы</t>
  </si>
  <si>
    <t>Теплоизоляционные материалы</t>
  </si>
  <si>
    <t>Теплоизоляция Энергофлекс</t>
  </si>
  <si>
    <t>Трубки Energoflex Super (2м)</t>
  </si>
  <si>
    <t>Трубка Energoflex Super   (6 мм)</t>
  </si>
  <si>
    <t>Н0000005600</t>
  </si>
  <si>
    <t xml:space="preserve">ES 1506Т                 </t>
  </si>
  <si>
    <t>Трубка Energoflex Super 15/6-2</t>
  </si>
  <si>
    <t>Н0000005606</t>
  </si>
  <si>
    <t xml:space="preserve">ES 1806Т                 </t>
  </si>
  <si>
    <t>Трубка Energoflex Super 18/6-2</t>
  </si>
  <si>
    <t>Н0000005590</t>
  </si>
  <si>
    <t xml:space="preserve">ES 2206Т                 </t>
  </si>
  <si>
    <t>Трубка Energoflex Super 22/6-2</t>
  </si>
  <si>
    <t>Н0000005601</t>
  </si>
  <si>
    <t xml:space="preserve">ES 2506Т                 </t>
  </si>
  <si>
    <t>Трубка Energoflex Super 25/6-2</t>
  </si>
  <si>
    <t>Н0000005591</t>
  </si>
  <si>
    <t xml:space="preserve">ES 2806Т                 </t>
  </si>
  <si>
    <t>Трубка Energoflex Super 28/6-2</t>
  </si>
  <si>
    <t>Н0000005607</t>
  </si>
  <si>
    <t xml:space="preserve">ES 3506Т                 </t>
  </si>
  <si>
    <t>Трубка Energoflex Super 35/6-2</t>
  </si>
  <si>
    <t>Трубка Energoflex Super   (9 мм)</t>
  </si>
  <si>
    <t>Н0000005602</t>
  </si>
  <si>
    <t xml:space="preserve">ES 1509Т                 </t>
  </si>
  <si>
    <t>Трубка Energoflex Super     15/9-2</t>
  </si>
  <si>
    <t>Н0000005608</t>
  </si>
  <si>
    <t xml:space="preserve">ES 1809Т                 </t>
  </si>
  <si>
    <t>Трубка Energoflex Super     18/9-2</t>
  </si>
  <si>
    <t>Н0000005585</t>
  </si>
  <si>
    <t xml:space="preserve">ES 2209Т                 </t>
  </si>
  <si>
    <t>Трубка Energoflex Super     22/9-2</t>
  </si>
  <si>
    <t>Н0000005587</t>
  </si>
  <si>
    <t xml:space="preserve">ES 2509Т                 </t>
  </si>
  <si>
    <t>Трубка Energoflex Super     25/9-2</t>
  </si>
  <si>
    <t>Н0000005594</t>
  </si>
  <si>
    <t xml:space="preserve">ES 2809Т                 </t>
  </si>
  <si>
    <t>Трубка Energoflex Super     28/9-2</t>
  </si>
  <si>
    <t>Н0000005589</t>
  </si>
  <si>
    <t xml:space="preserve">ES 3509Т                 </t>
  </si>
  <si>
    <t>Трубка Energoflex Super     35/9-2</t>
  </si>
  <si>
    <t>Н0000005595</t>
  </si>
  <si>
    <t xml:space="preserve">ES 4209Т                 </t>
  </si>
  <si>
    <t>Трубка Energoflex Super     42/9-2</t>
  </si>
  <si>
    <t>Н0000005609</t>
  </si>
  <si>
    <t xml:space="preserve">ES 4509Т                 </t>
  </si>
  <si>
    <t>Трубка Energoflex Super     45/9-2</t>
  </si>
  <si>
    <t>Н0000005713</t>
  </si>
  <si>
    <t xml:space="preserve">ES 4809Т                 </t>
  </si>
  <si>
    <t>Трубка Energoflex Super     48/9-2</t>
  </si>
  <si>
    <t>Н0000005596</t>
  </si>
  <si>
    <t xml:space="preserve">ES 5409Т                 </t>
  </si>
  <si>
    <t>Трубка Energoflex Super     54/9-2</t>
  </si>
  <si>
    <t>Н0000005714</t>
  </si>
  <si>
    <t xml:space="preserve">ES 6009Т                 </t>
  </si>
  <si>
    <t>Трубка Energoflex Super     60/9-2</t>
  </si>
  <si>
    <t>Н0000005715</t>
  </si>
  <si>
    <t xml:space="preserve">ES 6409Т                 </t>
  </si>
  <si>
    <t>Трубка Energoflex Super     64/9-2</t>
  </si>
  <si>
    <t>Н0000007106</t>
  </si>
  <si>
    <t xml:space="preserve">ES 7609Т                 </t>
  </si>
  <si>
    <t>Трубка Energoflex Super     76/9-2</t>
  </si>
  <si>
    <t>Н0000005716</t>
  </si>
  <si>
    <t xml:space="preserve">ES 8909Т                 </t>
  </si>
  <si>
    <t>Трубка Energoflex Super     89/9-2</t>
  </si>
  <si>
    <t>Н0000005586</t>
  </si>
  <si>
    <t xml:space="preserve">ES 11009Т                </t>
  </si>
  <si>
    <t>Трубка Energoflex Super    110/9-2</t>
  </si>
  <si>
    <t>Н0000005717</t>
  </si>
  <si>
    <t xml:space="preserve">ES 11409Т                </t>
  </si>
  <si>
    <t>Н0000012025</t>
  </si>
  <si>
    <t xml:space="preserve">ES 13309Т                </t>
  </si>
  <si>
    <t>Н0000003072</t>
  </si>
  <si>
    <t xml:space="preserve">ES 14009Т                </t>
  </si>
  <si>
    <t>Н0000007148</t>
  </si>
  <si>
    <t xml:space="preserve">ES 16009Т                </t>
  </si>
  <si>
    <t>Трубка Energoflex Super  (13 мм)</t>
  </si>
  <si>
    <t>Н0000005718</t>
  </si>
  <si>
    <t xml:space="preserve">ES1513Т                  </t>
  </si>
  <si>
    <t>Трубка Energoflex Super   15/13-2</t>
  </si>
  <si>
    <t>Н0000005611</t>
  </si>
  <si>
    <t xml:space="preserve">ES1813Т                  </t>
  </si>
  <si>
    <t>Трубка Energoflex Super   18/13-2</t>
  </si>
  <si>
    <t>Н0000005612</t>
  </si>
  <si>
    <t xml:space="preserve">ES2213Т                  </t>
  </si>
  <si>
    <t>Трубка Energoflex Super   22/13-2</t>
  </si>
  <si>
    <t>Н0000005613</t>
  </si>
  <si>
    <t xml:space="preserve">ES2513Т                  </t>
  </si>
  <si>
    <t>Трубка Energoflex Super   25/13-2</t>
  </si>
  <si>
    <t>Н0000005614</t>
  </si>
  <si>
    <t xml:space="preserve">ES2813Т                  </t>
  </si>
  <si>
    <t>Трубка Energoflex Super   28/13-2</t>
  </si>
  <si>
    <t>Н0000005615</t>
  </si>
  <si>
    <t xml:space="preserve">ES3513Т                  </t>
  </si>
  <si>
    <t>Трубка Energoflex Super   35/13-2</t>
  </si>
  <si>
    <t>Н0000005616</t>
  </si>
  <si>
    <t xml:space="preserve">ES4213Т                  </t>
  </si>
  <si>
    <t>Трубка Energoflex Super   42/13-2</t>
  </si>
  <si>
    <t>Н0000014173</t>
  </si>
  <si>
    <t xml:space="preserve">ES4513Т                  </t>
  </si>
  <si>
    <t>Трубка Energoflex Super   45/13-2</t>
  </si>
  <si>
    <t>Н0000005617</t>
  </si>
  <si>
    <t xml:space="preserve">ES4813Т                  </t>
  </si>
  <si>
    <t>Трубка Energoflex Super   48/13-2</t>
  </si>
  <si>
    <t>Н0000005719</t>
  </si>
  <si>
    <t xml:space="preserve">ES5413Т                  </t>
  </si>
  <si>
    <t>Трубка Energoflex Super   54/13-2</t>
  </si>
  <si>
    <t>Н0000005618</t>
  </si>
  <si>
    <t xml:space="preserve">ES6013Т                  </t>
  </si>
  <si>
    <t>Трубка Energoflex Super   60/13-2</t>
  </si>
  <si>
    <t>Н0000005619</t>
  </si>
  <si>
    <t xml:space="preserve">ES6413Т                  </t>
  </si>
  <si>
    <t>Трубка Energoflex Super   64/13-2</t>
  </si>
  <si>
    <t>Н0000013772</t>
  </si>
  <si>
    <t xml:space="preserve">ES7013Т                  </t>
  </si>
  <si>
    <t>Трубка Energoflex Super   70/13-2</t>
  </si>
  <si>
    <t>Н0000005720</t>
  </si>
  <si>
    <t xml:space="preserve">ES7613Т                  </t>
  </si>
  <si>
    <t>Трубка Energoflex Super   76/13-2</t>
  </si>
  <si>
    <t>Н0000005721</t>
  </si>
  <si>
    <t xml:space="preserve">ES8913Т                  </t>
  </si>
  <si>
    <t>Трубка Energoflex Super   89/13-2</t>
  </si>
  <si>
    <t>Н0000005722</t>
  </si>
  <si>
    <t xml:space="preserve">ES11013Т                 </t>
  </si>
  <si>
    <t>Трубка Energoflex Super  110/13-2</t>
  </si>
  <si>
    <t>Н0000005620</t>
  </si>
  <si>
    <t xml:space="preserve">ES11413Т                 </t>
  </si>
  <si>
    <t>Н0000005621</t>
  </si>
  <si>
    <t xml:space="preserve">ES13313Т                 </t>
  </si>
  <si>
    <t>Н0000005622</t>
  </si>
  <si>
    <t xml:space="preserve">ES16013Т                 </t>
  </si>
  <si>
    <t>Трубка Energoflex Super  (20 мм)</t>
  </si>
  <si>
    <t>Н0000005623</t>
  </si>
  <si>
    <t xml:space="preserve">ES2220Т                  </t>
  </si>
  <si>
    <t>Н0000005624</t>
  </si>
  <si>
    <t xml:space="preserve">ES2520Т                  </t>
  </si>
  <si>
    <t>Н0000005625</t>
  </si>
  <si>
    <t xml:space="preserve">ES2820Т                  </t>
  </si>
  <si>
    <t>Н0000005627</t>
  </si>
  <si>
    <t xml:space="preserve">ES3520Т                  </t>
  </si>
  <si>
    <t>Н0000005628</t>
  </si>
  <si>
    <t xml:space="preserve">ES4220Т                  </t>
  </si>
  <si>
    <t>Н0000005629</t>
  </si>
  <si>
    <t xml:space="preserve">ES4520Т                  </t>
  </si>
  <si>
    <t>Н0000005723</t>
  </si>
  <si>
    <t xml:space="preserve">ES4820Т                  </t>
  </si>
  <si>
    <t>Н0000005630</t>
  </si>
  <si>
    <t xml:space="preserve">ES5420Т                  </t>
  </si>
  <si>
    <t>Н0000005724</t>
  </si>
  <si>
    <t xml:space="preserve">ES6020Т                  </t>
  </si>
  <si>
    <t>Н0000005631</t>
  </si>
  <si>
    <t xml:space="preserve">ES6420Т                  </t>
  </si>
  <si>
    <t>Н0000005632</t>
  </si>
  <si>
    <t xml:space="preserve">ES7620Т                  </t>
  </si>
  <si>
    <t>Н0000005633</t>
  </si>
  <si>
    <t xml:space="preserve">ES8920Т                  </t>
  </si>
  <si>
    <t>Н0000005634</t>
  </si>
  <si>
    <t xml:space="preserve">ES11020Т                 </t>
  </si>
  <si>
    <t>Н0000005635</t>
  </si>
  <si>
    <t xml:space="preserve">ES11420Т                 </t>
  </si>
  <si>
    <t>Н0000012136</t>
  </si>
  <si>
    <t xml:space="preserve">ES13320T                 </t>
  </si>
  <si>
    <t>Н0000011990</t>
  </si>
  <si>
    <t xml:space="preserve">ES16020Т                 </t>
  </si>
  <si>
    <t>Трубка Energoflex Super  (25 мм)</t>
  </si>
  <si>
    <t>Н0000015726</t>
  </si>
  <si>
    <t>ES2225T</t>
  </si>
  <si>
    <t>Н0000015727</t>
  </si>
  <si>
    <t>ES2825T</t>
  </si>
  <si>
    <t>Н0000003085</t>
  </si>
  <si>
    <t>ES3525T</t>
  </si>
  <si>
    <t>Н0000015728</t>
  </si>
  <si>
    <t>ES4225T</t>
  </si>
  <si>
    <t>Н0000015729</t>
  </si>
  <si>
    <t>ES4825T</t>
  </si>
  <si>
    <t>Н0000015730</t>
  </si>
  <si>
    <t>ES5425T</t>
  </si>
  <si>
    <t>Н0000015731</t>
  </si>
  <si>
    <t>ES6025T</t>
  </si>
  <si>
    <t>Н0000015732</t>
  </si>
  <si>
    <t>ES6425T</t>
  </si>
  <si>
    <t>Н0000015733</t>
  </si>
  <si>
    <t>ES7625T</t>
  </si>
  <si>
    <t>Н0000015734</t>
  </si>
  <si>
    <t>ES8925T</t>
  </si>
  <si>
    <t>Н0000015735</t>
  </si>
  <si>
    <t>ES11025T</t>
  </si>
  <si>
    <t>Н0000015736</t>
  </si>
  <si>
    <t>ES11425T</t>
  </si>
  <si>
    <t>Трубки Energoflex Super Protect</t>
  </si>
  <si>
    <t>Трубка Energoflex Super Protect 4мм (бухта 11м)</t>
  </si>
  <si>
    <t>Н0000010959</t>
  </si>
  <si>
    <t>EFXT0150411SUPRK</t>
  </si>
  <si>
    <t>Н0000012184</t>
  </si>
  <si>
    <t>EFXT0180411SUPRK</t>
  </si>
  <si>
    <t>Трубка Energoflex Super Protect K 18/4-11</t>
  </si>
  <si>
    <t>Н0000011125</t>
  </si>
  <si>
    <t>EFXT0220411SUPRK</t>
  </si>
  <si>
    <t>Трубка Energoflex Super Protect K 22/4-11</t>
  </si>
  <si>
    <t>Н0000010961</t>
  </si>
  <si>
    <t>EFXT0280411SUPRK</t>
  </si>
  <si>
    <t>Н0000012185</t>
  </si>
  <si>
    <t>EFXT0350411SUPRK</t>
  </si>
  <si>
    <t>Н0000010960</t>
  </si>
  <si>
    <t>EFXT0150411SUPRS</t>
  </si>
  <si>
    <t>Н0000012186</t>
  </si>
  <si>
    <t>EFXT0180411SUPRS</t>
  </si>
  <si>
    <t>Трубка Energoflex Super Protect S 18/4-11</t>
  </si>
  <si>
    <t>Н0000011126</t>
  </si>
  <si>
    <t>EFXT0220411SUPRS</t>
  </si>
  <si>
    <t>Трубка Energoflex Super Protect S 22/4-11</t>
  </si>
  <si>
    <t>Н0000010962</t>
  </si>
  <si>
    <t>EFXT0280411SUPRS</t>
  </si>
  <si>
    <t>Н0000012187</t>
  </si>
  <si>
    <t>EFXT0350411SUPRS</t>
  </si>
  <si>
    <t>Трубка Energoflex Super Protect 6мм (трубка 2м)</t>
  </si>
  <si>
    <t>Н0000012188</t>
  </si>
  <si>
    <t>EFXT015062SUPRK</t>
  </si>
  <si>
    <t>Н0000012189</t>
  </si>
  <si>
    <t>EFXT018062SUPRK</t>
  </si>
  <si>
    <t>Н0000011139</t>
  </si>
  <si>
    <t>EFXT022062SUPRK</t>
  </si>
  <si>
    <t>Н0000011540</t>
  </si>
  <si>
    <t>EFXT028062SUPRK</t>
  </si>
  <si>
    <t>Н0000012190</t>
  </si>
  <si>
    <t>EFXT035062SUPRK</t>
  </si>
  <si>
    <t>Н0000012191</t>
  </si>
  <si>
    <t>EFXT015062SUPRS</t>
  </si>
  <si>
    <t>Н0000012192</t>
  </si>
  <si>
    <t>EFXT018062SUPRS</t>
  </si>
  <si>
    <t>Н0000011542</t>
  </si>
  <si>
    <t>EFXT022062SUPRS</t>
  </si>
  <si>
    <t>Н0000011543</t>
  </si>
  <si>
    <t>EFXT028062SUPRS</t>
  </si>
  <si>
    <t>Н0000012193</t>
  </si>
  <si>
    <t>EFXT035062SUPRS</t>
  </si>
  <si>
    <t>Трубка Energoflex Super Protect 9мм (трубка 2м)</t>
  </si>
  <si>
    <t>Н0000012194</t>
  </si>
  <si>
    <t>EFXT015092SUPRK</t>
  </si>
  <si>
    <t>Н0000011456</t>
  </si>
  <si>
    <t>EFXT018092SUPRK</t>
  </si>
  <si>
    <t>Н0000011454</t>
  </si>
  <si>
    <t>EFXT022092SUPRK</t>
  </si>
  <si>
    <t>Н0000011459</t>
  </si>
  <si>
    <t>EFXT028092SUPRK</t>
  </si>
  <si>
    <t>Н0000012195</t>
  </si>
  <si>
    <t>EFXT035092SUPRK</t>
  </si>
  <si>
    <t>Н0000012196</t>
  </si>
  <si>
    <t>EFXT015092SUPRS</t>
  </si>
  <si>
    <t>Н0000011457</t>
  </si>
  <si>
    <t>EFXT018092SUPRS</t>
  </si>
  <si>
    <t>Н0000011455</t>
  </si>
  <si>
    <t>EFXT022092SUPRS</t>
  </si>
  <si>
    <t>Н0000011458</t>
  </si>
  <si>
    <t>EFXT028092SUPRS</t>
  </si>
  <si>
    <t>Н0000012197</t>
  </si>
  <si>
    <t>EFXT035092SUPRS</t>
  </si>
  <si>
    <t>Рулоны Energoflex Super</t>
  </si>
  <si>
    <t>Н0000011183</t>
  </si>
  <si>
    <t>EFXR10110SU</t>
  </si>
  <si>
    <t>Н0000010733</t>
  </si>
  <si>
    <t>EFXR1317SU</t>
  </si>
  <si>
    <t>Н0000010734</t>
  </si>
  <si>
    <t>EFXR2015SU</t>
  </si>
  <si>
    <t>Н0000017224</t>
  </si>
  <si>
    <t>EFXR2514SU</t>
  </si>
  <si>
    <t>Рулоны Energoflex</t>
  </si>
  <si>
    <t>Рулоны Energoflex Super AL</t>
  </si>
  <si>
    <t>Н0000007146</t>
  </si>
  <si>
    <t>EFXR03130SUAL</t>
  </si>
  <si>
    <t>Н0000011145</t>
  </si>
  <si>
    <t>EFXR05120SUAL</t>
  </si>
  <si>
    <t>Н0000011144</t>
  </si>
  <si>
    <t>EFXR10110SUAL</t>
  </si>
  <si>
    <t>Н0000007405</t>
  </si>
  <si>
    <t>EFXR1517SUAL</t>
  </si>
  <si>
    <t>Н0000005604</t>
  </si>
  <si>
    <t>EFXR2015SUAL</t>
  </si>
  <si>
    <t>Н0000005598</t>
  </si>
  <si>
    <t xml:space="preserve">22-05-055                </t>
  </si>
  <si>
    <t>Рулоны и Плиты Energofloor</t>
  </si>
  <si>
    <t>EFRR03130COM</t>
  </si>
  <si>
    <t>EFRR05120COM</t>
  </si>
  <si>
    <t>Н0000013464</t>
  </si>
  <si>
    <t>Н0000014319</t>
  </si>
  <si>
    <t>Н0000012958</t>
  </si>
  <si>
    <t>Н0000015327</t>
  </si>
  <si>
    <t>Н0000017112</t>
  </si>
  <si>
    <t>EFRM3013/2TKR</t>
  </si>
  <si>
    <t>Н0000020824</t>
  </si>
  <si>
    <t>EFRP200/71/1PLK</t>
  </si>
  <si>
    <t>EFRP300/71/1PLK</t>
  </si>
  <si>
    <t>Н0000020823</t>
  </si>
  <si>
    <t>EFRP0/71/1PLKSOL</t>
  </si>
  <si>
    <t>EFRP3011/6TKR</t>
  </si>
  <si>
    <t>Н0000017114</t>
  </si>
  <si>
    <t>EFRP2010/8</t>
  </si>
  <si>
    <t>Н0000017115</t>
  </si>
  <si>
    <t>EFRP5010/8</t>
  </si>
  <si>
    <t>Рулоны Energoflex Black Star Duct</t>
  </si>
  <si>
    <t>Н0000011141</t>
  </si>
  <si>
    <t>EFXR10110BSDUC</t>
  </si>
  <si>
    <t>Н0000007308</t>
  </si>
  <si>
    <t>EFXR1517BSDUC</t>
  </si>
  <si>
    <t>Н0000011651</t>
  </si>
  <si>
    <t>EFXR2015BSDUC</t>
  </si>
  <si>
    <t>Н0000017223</t>
  </si>
  <si>
    <t>EFXR03130BSDUC</t>
  </si>
  <si>
    <t>Н0000011653</t>
  </si>
  <si>
    <t>EFXR05120BSDUC</t>
  </si>
  <si>
    <t>Н0000011652</t>
  </si>
  <si>
    <t>EFXR08112BSDUC</t>
  </si>
  <si>
    <t>Рулоны Energoflex Black Star Duct AL</t>
  </si>
  <si>
    <t>Н0000017108</t>
  </si>
  <si>
    <t>EFXR03130BSDUCAL</t>
  </si>
  <si>
    <t>Н0000011656</t>
  </si>
  <si>
    <t>EFXR05120BSDUCAL</t>
  </si>
  <si>
    <t>Н0000011655</t>
  </si>
  <si>
    <t>EFXR08112BSDUCAL</t>
  </si>
  <si>
    <t>Н0000011142</t>
  </si>
  <si>
    <t>EFXR10110BSDUCAL</t>
  </si>
  <si>
    <t>Н0000007407</t>
  </si>
  <si>
    <t>EFXR1517BSDUCAL</t>
  </si>
  <si>
    <t>Н0000011654</t>
  </si>
  <si>
    <t>EFXR2015BSDUCAL</t>
  </si>
  <si>
    <t xml:space="preserve">Рулоны Energopack® </t>
  </si>
  <si>
    <t>Н0000016005</t>
  </si>
  <si>
    <t>EPKL5025TKSK</t>
  </si>
  <si>
    <t>Н0000015903</t>
  </si>
  <si>
    <t>EPKR125TK</t>
  </si>
  <si>
    <t>Н0000014705</t>
  </si>
  <si>
    <t>EPKR125TKSK</t>
  </si>
  <si>
    <t>Трубки Energoflex Super SK</t>
  </si>
  <si>
    <t>Трубки Energoflex Super SK (9мм)</t>
  </si>
  <si>
    <t>Н0000017077</t>
  </si>
  <si>
    <t>EFXT018092SU</t>
  </si>
  <si>
    <t>Н0000013551</t>
  </si>
  <si>
    <t>EFXT022092SU</t>
  </si>
  <si>
    <t>Н0000017078</t>
  </si>
  <si>
    <t>EFXT025092SUSK</t>
  </si>
  <si>
    <t>Н0000010119</t>
  </si>
  <si>
    <t>EFXT028092SU</t>
  </si>
  <si>
    <t>Н0000007000</t>
  </si>
  <si>
    <t>EFXT035092SU</t>
  </si>
  <si>
    <t>Н0000017079</t>
  </si>
  <si>
    <t>EFXT042092SU</t>
  </si>
  <si>
    <t>Н0000017080</t>
  </si>
  <si>
    <t>EFXT048092SUSK</t>
  </si>
  <si>
    <t>Н0000017088</t>
  </si>
  <si>
    <t>EFXT054092SUSK</t>
  </si>
  <si>
    <t>Н0000017089</t>
  </si>
  <si>
    <t>EFXT060092SUSK</t>
  </si>
  <si>
    <t>Трубки Energoflex Super SK(13мм)</t>
  </si>
  <si>
    <t>Н0000017090</t>
  </si>
  <si>
    <t>EFXT018132SU</t>
  </si>
  <si>
    <t>Н0000017091</t>
  </si>
  <si>
    <t>EFXT022132SU</t>
  </si>
  <si>
    <t>Н0000017092</t>
  </si>
  <si>
    <t>EFXT025132SUSK</t>
  </si>
  <si>
    <t>Н0000017093</t>
  </si>
  <si>
    <t>EFXT028132SU</t>
  </si>
  <si>
    <t>Н0000017094</t>
  </si>
  <si>
    <t>EFXT035132SU</t>
  </si>
  <si>
    <t>Н0000007283</t>
  </si>
  <si>
    <t>EFXT042132SU</t>
  </si>
  <si>
    <t>Н0000017095</t>
  </si>
  <si>
    <t>EFXT042132SUSK</t>
  </si>
  <si>
    <t>Н0000007002</t>
  </si>
  <si>
    <t>EFXT054132SUSK</t>
  </si>
  <si>
    <t>Н0000017096</t>
  </si>
  <si>
    <t>EFXT060132SUSK</t>
  </si>
  <si>
    <t>Н0000017097</t>
  </si>
  <si>
    <t>EFXT076132SUSK</t>
  </si>
  <si>
    <t>Н0000017098</t>
  </si>
  <si>
    <t>EFXT089132SUSK</t>
  </si>
  <si>
    <t>Трубки Energoflex Super SK(20мм)</t>
  </si>
  <si>
    <t>Н0000017099</t>
  </si>
  <si>
    <t>EFXT022202SUSK</t>
  </si>
  <si>
    <t>Н0000017100</t>
  </si>
  <si>
    <t>EFXT025202SUSK</t>
  </si>
  <si>
    <t>Н0000017101</t>
  </si>
  <si>
    <t>EFXT028202SUSK</t>
  </si>
  <si>
    <t>Н0000017102</t>
  </si>
  <si>
    <t>EFXT035202SUSK</t>
  </si>
  <si>
    <t>Н0000017104</t>
  </si>
  <si>
    <t>EFXT042202SUSK</t>
  </si>
  <si>
    <t>Н0000017105</t>
  </si>
  <si>
    <t>EFXT048202SUSK</t>
  </si>
  <si>
    <t>Н0000017106</t>
  </si>
  <si>
    <t>EFXT054202SUSK</t>
  </si>
  <si>
    <t>Н0000017107</t>
  </si>
  <si>
    <t>EFXT060202SUSK</t>
  </si>
  <si>
    <t>Н0000017109</t>
  </si>
  <si>
    <t>EFXT076202SUSK</t>
  </si>
  <si>
    <t>Н0000017110</t>
  </si>
  <si>
    <t>EFXT089202SUSK</t>
  </si>
  <si>
    <t>Н0000017111</t>
  </si>
  <si>
    <t>EFXT110202SUSK</t>
  </si>
  <si>
    <t xml:space="preserve">Трубки Energoflex Black Star </t>
  </si>
  <si>
    <t>Трубки Energoflex Black Star (2м) 6 мм</t>
  </si>
  <si>
    <t>Н0000015809</t>
  </si>
  <si>
    <t>EFXT006062BS</t>
  </si>
  <si>
    <t>Н0000017067</t>
  </si>
  <si>
    <t>EFXT008062BS</t>
  </si>
  <si>
    <t>Н0000015808</t>
  </si>
  <si>
    <t>EFXT010062BS</t>
  </si>
  <si>
    <t>Н0000014901</t>
  </si>
  <si>
    <t>EFXT012062BS</t>
  </si>
  <si>
    <t>Н0000014902</t>
  </si>
  <si>
    <t>EFXT015062BS</t>
  </si>
  <si>
    <t>Н0000017068</t>
  </si>
  <si>
    <t>EFXT018062BS</t>
  </si>
  <si>
    <t>Н0000017069</t>
  </si>
  <si>
    <t>EFXT022062BS</t>
  </si>
  <si>
    <t>Н0000017070</t>
  </si>
  <si>
    <t>EFXT025062BS</t>
  </si>
  <si>
    <t>Н0000017071</t>
  </si>
  <si>
    <t>EFXT028062BS</t>
  </si>
  <si>
    <t>Трубки Energoflex Black Star (2м) 9 мм</t>
  </si>
  <si>
    <t>Н0000009093</t>
  </si>
  <si>
    <t>Н0000009094</t>
  </si>
  <si>
    <t>Н0000014898</t>
  </si>
  <si>
    <t>Н0000014899</t>
  </si>
  <si>
    <t>Н0000014519</t>
  </si>
  <si>
    <t>Н0000014520</t>
  </si>
  <si>
    <t>Н0000014521</t>
  </si>
  <si>
    <t>Трубки Energoflex Black Star Split (2м)</t>
  </si>
  <si>
    <t>Н0000017173</t>
  </si>
  <si>
    <t>EFXT006062BSSPL</t>
  </si>
  <si>
    <t>Н0000017174</t>
  </si>
  <si>
    <t>EFXT010062BSSPL</t>
  </si>
  <si>
    <t>Н0000017175</t>
  </si>
  <si>
    <t>EFXT012062BSSPL</t>
  </si>
  <si>
    <t>Н0000017176</t>
  </si>
  <si>
    <t>EFXT015062BSSPL</t>
  </si>
  <si>
    <t xml:space="preserve">ENERGOCELL HT </t>
  </si>
  <si>
    <t>Рулон ENERGOCELL HT</t>
  </si>
  <si>
    <t>Н0000015490</t>
  </si>
  <si>
    <t>ECLR10120HT</t>
  </si>
  <si>
    <t>Н0000017163</t>
  </si>
  <si>
    <t>ECLR13114HT</t>
  </si>
  <si>
    <t>Н0000017164</t>
  </si>
  <si>
    <t>ECLR19110HT</t>
  </si>
  <si>
    <t>Н0000017165</t>
  </si>
  <si>
    <t>ECLR2518HT</t>
  </si>
  <si>
    <t>Трубки ENERGOCELL HT  (9мм)</t>
  </si>
  <si>
    <t>Н0000017117</t>
  </si>
  <si>
    <t>ECLT022092HT</t>
  </si>
  <si>
    <t>Н0000017118</t>
  </si>
  <si>
    <t>ECLT028092HT</t>
  </si>
  <si>
    <t>Н0000017119</t>
  </si>
  <si>
    <t>ECLT035092HT</t>
  </si>
  <si>
    <t>Н0000014455</t>
  </si>
  <si>
    <t>ECLT042092HT</t>
  </si>
  <si>
    <t>Н0000017122</t>
  </si>
  <si>
    <t>ECLT048092HT</t>
  </si>
  <si>
    <t>Н0000017123</t>
  </si>
  <si>
    <t>ECLT054092HT</t>
  </si>
  <si>
    <t>Н0000017124</t>
  </si>
  <si>
    <t>ECLT060092HT</t>
  </si>
  <si>
    <t>Н0000017125</t>
  </si>
  <si>
    <t>ECLT076092HT</t>
  </si>
  <si>
    <t>Н0000017126</t>
  </si>
  <si>
    <t>ECLT089092HT</t>
  </si>
  <si>
    <t>Трубки ENERGOCELL HT (13мм)</t>
  </si>
  <si>
    <t>Н0000017129</t>
  </si>
  <si>
    <t>ECLT022132HT</t>
  </si>
  <si>
    <t>Н0000017131</t>
  </si>
  <si>
    <t>ECLT028132HT</t>
  </si>
  <si>
    <t>Н0000017134</t>
  </si>
  <si>
    <t>ECLT035132HT</t>
  </si>
  <si>
    <t>Н0000017135</t>
  </si>
  <si>
    <t>ECLT042132HT</t>
  </si>
  <si>
    <t>Н0000017136</t>
  </si>
  <si>
    <t>ECLT048132HT</t>
  </si>
  <si>
    <t>Н0000017137</t>
  </si>
  <si>
    <t>ECLT054132HT</t>
  </si>
  <si>
    <t>Н0000017138</t>
  </si>
  <si>
    <t>ECLT060132HT</t>
  </si>
  <si>
    <t>Н0000017139</t>
  </si>
  <si>
    <t>ECLT076132HT</t>
  </si>
  <si>
    <t>Н0000017140</t>
  </si>
  <si>
    <t>ECLT089132HT</t>
  </si>
  <si>
    <t>Н0000017141</t>
  </si>
  <si>
    <t>ECLT108132HT</t>
  </si>
  <si>
    <t>Трубки ENERGOCELL HT (19мм)</t>
  </si>
  <si>
    <t>Н0000015425</t>
  </si>
  <si>
    <t>ECLT022192HT</t>
  </si>
  <si>
    <t>Н0000017143</t>
  </si>
  <si>
    <t>ECLT028192HT</t>
  </si>
  <si>
    <t>Н0000017144</t>
  </si>
  <si>
    <t>ECLT035192HT</t>
  </si>
  <si>
    <t>Н0000017145</t>
  </si>
  <si>
    <t>ECLT042192HT</t>
  </si>
  <si>
    <t>Н0000017146</t>
  </si>
  <si>
    <t>ECLT048192HT</t>
  </si>
  <si>
    <t>Н0000017147</t>
  </si>
  <si>
    <t>ECLT054192HT</t>
  </si>
  <si>
    <t>Н0000017148</t>
  </si>
  <si>
    <t>ECLT060192HT</t>
  </si>
  <si>
    <t>Н0000017149</t>
  </si>
  <si>
    <t>ECLT076192HT</t>
  </si>
  <si>
    <t>Н0000017150</t>
  </si>
  <si>
    <t>ECLT089192HT</t>
  </si>
  <si>
    <t>Н0000017151</t>
  </si>
  <si>
    <t>ECLT108192HT</t>
  </si>
  <si>
    <t>Н0000017153</t>
  </si>
  <si>
    <t>ECLT028252HT</t>
  </si>
  <si>
    <t>Н0000017154</t>
  </si>
  <si>
    <t>ECLT035252HT</t>
  </si>
  <si>
    <t>Н0000017155</t>
  </si>
  <si>
    <t>ECLT042252HT</t>
  </si>
  <si>
    <t>Н0000017156</t>
  </si>
  <si>
    <t>ECLT048252HT</t>
  </si>
  <si>
    <t>Н0000017157</t>
  </si>
  <si>
    <t>Н0000017158</t>
  </si>
  <si>
    <t>ECLT060252HT</t>
  </si>
  <si>
    <t>Н0000017159</t>
  </si>
  <si>
    <t>ECLT076252HT</t>
  </si>
  <si>
    <t>Н0000017160</t>
  </si>
  <si>
    <t>ECLT089252HT</t>
  </si>
  <si>
    <t>Н0000017161</t>
  </si>
  <si>
    <t>ECLT108252HT</t>
  </si>
  <si>
    <t>Аксессуары  Energoflex</t>
  </si>
  <si>
    <t>Ленты для монтажа</t>
  </si>
  <si>
    <t>Н0000017085</t>
  </si>
  <si>
    <t>EFRL05050DM</t>
  </si>
  <si>
    <t>Н0000017083</t>
  </si>
  <si>
    <t>EFXL10050ALSK</t>
  </si>
  <si>
    <t>Н0000005603</t>
  </si>
  <si>
    <t>EFXL05050ALSK</t>
  </si>
  <si>
    <t>Н0000017082</t>
  </si>
  <si>
    <t>ECLL04833PVCSKBK</t>
  </si>
  <si>
    <t>Н0000006773</t>
  </si>
  <si>
    <t>EFXL04810ARSKGR</t>
  </si>
  <si>
    <t>Н0000011461</t>
  </si>
  <si>
    <t>EFXL04825ARSKRD</t>
  </si>
  <si>
    <t>Н0000008750</t>
  </si>
  <si>
    <t>EFXL04825ARSKGR</t>
  </si>
  <si>
    <t>Н0000011460</t>
  </si>
  <si>
    <t>EFXL04825ARSKBL</t>
  </si>
  <si>
    <t>Н0000017081</t>
  </si>
  <si>
    <t>EFXL04825ARSKBK</t>
  </si>
  <si>
    <t>Н0000001948</t>
  </si>
  <si>
    <t>EFXL04850ARSKGR</t>
  </si>
  <si>
    <t>Лента армированная самокл.Energoflex 48ммх50м сер.</t>
  </si>
  <si>
    <t>Н0000012362</t>
  </si>
  <si>
    <t>EFXL04850ARSKBK</t>
  </si>
  <si>
    <t>Лента армированная самокл.Energoflex 48ммх50м черн</t>
  </si>
  <si>
    <t>Н0000007814</t>
  </si>
  <si>
    <t>EFRL101001DM</t>
  </si>
  <si>
    <t>Лента демпферная Energofloor 10/0,1-11</t>
  </si>
  <si>
    <t>Н0000017086</t>
  </si>
  <si>
    <t>EFRL1015011DM</t>
  </si>
  <si>
    <t>Лента демпферная Energofloor 10/0,15-11</t>
  </si>
  <si>
    <t>Н0000017084</t>
  </si>
  <si>
    <t>ECLL0305015HTSK</t>
  </si>
  <si>
    <t>Н0000002902</t>
  </si>
  <si>
    <t>EFXL0305015SUSK</t>
  </si>
  <si>
    <t>Клей</t>
  </si>
  <si>
    <t>Н0000015842</t>
  </si>
  <si>
    <t>ECLADH2/6HT</t>
  </si>
  <si>
    <t>Н0000003068</t>
  </si>
  <si>
    <t>EFXADH0/5EXT</t>
  </si>
  <si>
    <t>Клей Energoflex Extra 0,5 л</t>
  </si>
  <si>
    <t>Н0000014560</t>
  </si>
  <si>
    <t>EFXADH0/8EXT</t>
  </si>
  <si>
    <t>Клей Energoflex Extra 0,8 л</t>
  </si>
  <si>
    <t>Н0000014561</t>
  </si>
  <si>
    <t>EFXADH2/6EXT</t>
  </si>
  <si>
    <t>Клей Energoflex Extra 2,6 л</t>
  </si>
  <si>
    <t>Н0000013088</t>
  </si>
  <si>
    <t>EFXCLEN1</t>
  </si>
  <si>
    <t>Остальные аксессуары</t>
  </si>
  <si>
    <t>Н0000017066</t>
  </si>
  <si>
    <t>EFXKNIFE</t>
  </si>
  <si>
    <t>Н0000002900</t>
  </si>
  <si>
    <t>EFXCLIPS100</t>
  </si>
  <si>
    <t>Н0000015973</t>
  </si>
  <si>
    <t>EFXMBOX</t>
  </si>
  <si>
    <t>Коробка</t>
  </si>
  <si>
    <t>Ед. изм.</t>
  </si>
  <si>
    <t>м</t>
  </si>
  <si>
    <t>шт</t>
  </si>
  <si>
    <t>м2</t>
  </si>
  <si>
    <t>рул.</t>
  </si>
  <si>
    <t>упак</t>
  </si>
  <si>
    <t>Трубка Energoflex Super    160/9-2*</t>
  </si>
  <si>
    <t>Трубка Energoflex Super    140/9-2*</t>
  </si>
  <si>
    <t>Трубка Energoflex Super    133/9-2*</t>
  </si>
  <si>
    <t>Трубка Energoflex Super    114/9-2*</t>
  </si>
  <si>
    <t>Трубка Energoflex Super  160/13-2*</t>
  </si>
  <si>
    <t>Трубка Energoflex Super  133/13-2*</t>
  </si>
  <si>
    <t>Трубка Energoflex Super  114/13-2*</t>
  </si>
  <si>
    <t>Трубка Energoflex Super  22/20-2*</t>
  </si>
  <si>
    <t>Трубка Energoflex Super  25/20-2*</t>
  </si>
  <si>
    <t>Трубка Energoflex Super  28/20-2*</t>
  </si>
  <si>
    <t>Трубка Energoflex Super  35/20-2*</t>
  </si>
  <si>
    <t>Трубка Energoflex Super  42/20-2*</t>
  </si>
  <si>
    <t>Трубка Energoflex Super  45/20-2*</t>
  </si>
  <si>
    <t>Трубка Energoflex Super  48/20-2*</t>
  </si>
  <si>
    <t>Трубка Energoflex Super  54/20-2*</t>
  </si>
  <si>
    <t>Трубка Energoflex Super  60/20-2*</t>
  </si>
  <si>
    <t>Трубка Energoflex Super  64/20-2*</t>
  </si>
  <si>
    <t>Трубка Energoflex Super  76/20-2*</t>
  </si>
  <si>
    <t>Трубка Energoflex Super  89/20-2*</t>
  </si>
  <si>
    <t>Трубка Energoflex Super 110/20-2*</t>
  </si>
  <si>
    <t>Трубка Energoflex Super 114/20-2*</t>
  </si>
  <si>
    <t>Трубка Energoflex Super 133/20-2*</t>
  </si>
  <si>
    <t>Трубка Energoflex Super 160/20-2*</t>
  </si>
  <si>
    <t>Трубка Energoflex Super  22/25-2*</t>
  </si>
  <si>
    <t>Трубка Energoflex Super  28/25-2*</t>
  </si>
  <si>
    <t>Трубка Energoflex Super  35/25-2*</t>
  </si>
  <si>
    <t>Трубка Energoflex Super  42/25-2*</t>
  </si>
  <si>
    <t>Трубка Energoflex Super  48/25-2*</t>
  </si>
  <si>
    <t>Трубка Energoflex Super  54/25-2*</t>
  </si>
  <si>
    <t>Трубка Energoflex Super  60/25-2*</t>
  </si>
  <si>
    <t>Трубка Energoflex Super  64/25-2*</t>
  </si>
  <si>
    <t>Трубка Energoflex Super  76/25-2*</t>
  </si>
  <si>
    <t>Трубка Energoflex Super  89/25-2*</t>
  </si>
  <si>
    <t>Трубка Energoflex Super 110/25-2*</t>
  </si>
  <si>
    <t>Трубка Energoflex Super 114/25-2*</t>
  </si>
  <si>
    <t>Трубка Energoflex Super Protect K 15/4-11*</t>
  </si>
  <si>
    <t>Трубка Energoflex Super Protect K 28/4-11*</t>
  </si>
  <si>
    <t>Трубка Energoflex Super Protect K 35/4-11*</t>
  </si>
  <si>
    <t>Трубка Energoflex Super Protect S 15/4-11*</t>
  </si>
  <si>
    <t>Трубка Energoflex Super Protect S 28/4-11*</t>
  </si>
  <si>
    <t>Трубка Energoflex Super Protect S 35/4-11*</t>
  </si>
  <si>
    <t>Трубка Energoflex Super Protect K 15/6-2*</t>
  </si>
  <si>
    <t>Трубка Energoflex Super Protect K 18/6-2*</t>
  </si>
  <si>
    <t>Трубка Energoflex Super Protect K 22/6-2*</t>
  </si>
  <si>
    <t>Трубка Energoflex Super Protect K 28/6-2*</t>
  </si>
  <si>
    <t>Трубка Energoflex Super Protect K 35/6-2*</t>
  </si>
  <si>
    <t>Трубка Energoflex Super Protect S 15/6-2*</t>
  </si>
  <si>
    <t>Трубка Energoflex Super Protect S 18/6-2*</t>
  </si>
  <si>
    <t>Трубка Energoflex Super Protect S 22/6-2*</t>
  </si>
  <si>
    <t>Трубка Energoflex Super Protect S 28/6-2*</t>
  </si>
  <si>
    <t>Трубка Energoflex Super Protect S 35/6-2*</t>
  </si>
  <si>
    <t>Трубка Energoflex Super Protect K 15/9-2*</t>
  </si>
  <si>
    <t>Трубка Energoflex Super Protect K 18/9-2*</t>
  </si>
  <si>
    <t>Трубка Energoflex Super Protect K 22/9-2*</t>
  </si>
  <si>
    <t>Трубка Energoflex Super Protect K 28/9-2*</t>
  </si>
  <si>
    <t>Трубка Energoflex Super Protect K 35/9-2*</t>
  </si>
  <si>
    <t>Трубка Energoflex Super Protect S 15/9-2*</t>
  </si>
  <si>
    <t>Трубка Energoflex Super Protect S 18/9-2*</t>
  </si>
  <si>
    <t>Трубка Energoflex Super Protect S 22/9-2*</t>
  </si>
  <si>
    <t>Трубка Energoflex Super Protect S 28/9-2*</t>
  </si>
  <si>
    <t>Трубка Energoflex Super Protect S 35/9-2*</t>
  </si>
  <si>
    <t>Рулон Energoflex Super 10/1,0-10*</t>
  </si>
  <si>
    <t>Рулон Energoflex Super 13/1,0-7*</t>
  </si>
  <si>
    <t>Рулон Energoflex Super 20/1,0-5*</t>
  </si>
  <si>
    <t>Рулон Energoflex Super 25/1,0-4*</t>
  </si>
  <si>
    <t>Рулон Energoflex Super AL  3/1,0-30*</t>
  </si>
  <si>
    <t>Рулон Energoflex Super AL  5/1,0-20*</t>
  </si>
  <si>
    <t>Рулон Energoflex Super AL 10/1,0-10*</t>
  </si>
  <si>
    <t>Рулон Energoflex Super AL 15/1,0-7*</t>
  </si>
  <si>
    <t>Рулон Energoflex Super AL 20/1,0-5*</t>
  </si>
  <si>
    <t>Рулон Энергофлекс Супер АЛ 5/1,2-30м*</t>
  </si>
  <si>
    <t>Рулон Energofloor COMPACT 3/1-30 (раньше Super TP Al)*</t>
  </si>
  <si>
    <t>Рулон Energofloor COMPACT 5/1-20 (раньше Super TP Al)*</t>
  </si>
  <si>
    <t>Плита ENERGOFLOOR PIPELOCK 20/0,7-1,1 DES-sg*</t>
  </si>
  <si>
    <t>Плита ENERGOFLOOR PIPELOCK 30/0,7-1,1 DES-sg*</t>
  </si>
  <si>
    <t>Плита ENERGOFLOOR PIPELOCK SOLO 0,7-1,1*</t>
  </si>
  <si>
    <t>Плита ENERGOFLOOR TACKER 30/1-1,6 DES-sg*</t>
  </si>
  <si>
    <t>Мат ENERGOFLOOR TACKER 30/1-3,2 DES-sg*</t>
  </si>
  <si>
    <t>Плита Energofloor 20/1.0 - 0.8 DEO- dm*</t>
  </si>
  <si>
    <t>Плита Energofloor 50/1.0 - 0.8 DEO- dm*</t>
  </si>
  <si>
    <t>Рулон ENERGOFLEX BLACK STAR DUCT 10/1,0-10*</t>
  </si>
  <si>
    <t>Рулон ENERGOFLEX BLACK STAR DUCT 15/1,0-7*</t>
  </si>
  <si>
    <t>Рулон ENERGOFLEX BLACK STAR DUCT 20/1,0-5*</t>
  </si>
  <si>
    <t>Рулон ENERGOFLEX BLACK STAR DUCT 3/1,0-20*</t>
  </si>
  <si>
    <t>Рулон ENERGOFLEX BLACK STAR DUCT 5/1,0-20*</t>
  </si>
  <si>
    <t>Рулон ENERGOFLEX BLACK STAR DUCT 8/1,0-12*</t>
  </si>
  <si>
    <t>Рулон ENERGOFLEX BLACK STAR DUCT AL 3/1,0-30*</t>
  </si>
  <si>
    <t>Рулон ENERGOFLEX BLACK STAR DUCT AL 5/1,0-20*</t>
  </si>
  <si>
    <t>Рулон ENERGOFLEX BLACK STAR DUCT AL 8/1,0-12*</t>
  </si>
  <si>
    <t>Рулон ENERGOFLEX BLACK STAR DUCT AL10/1,0-10*</t>
  </si>
  <si>
    <t>Рулон ENERGOFLEX BLACK STAR DUCT AL15/1,0-7*</t>
  </si>
  <si>
    <t>Рулон ENERGOFLEX BLACK STAR DUCT AL20/1,0-5*</t>
  </si>
  <si>
    <t>Лента Energopack® ТК  SK 50х25 (18)*</t>
  </si>
  <si>
    <t>Рулон Energopack® ТК  1000-25 *</t>
  </si>
  <si>
    <t>Рулон Energopack® ТК SK 1000-25 самоклеящийся*</t>
  </si>
  <si>
    <t>Трубкa Energoflex Super SK 18/9-2*</t>
  </si>
  <si>
    <t>Трубкa Energoflex Super SK 22/9-2*</t>
  </si>
  <si>
    <t>Трубкa Energoflex Super SK 25/9-2*</t>
  </si>
  <si>
    <t>Трубкa Energoflex Super SK 28/9-2*</t>
  </si>
  <si>
    <t>Трубкa Energoflex Super SK 35/9-2*</t>
  </si>
  <si>
    <t>Трубкa Energoflex Super SK 42/9-2*</t>
  </si>
  <si>
    <t>Трубкa Energoflex Super SK 48/9-2*</t>
  </si>
  <si>
    <t>Трубкa Energoflex Super SK 54/9-2*</t>
  </si>
  <si>
    <t>Трубкa Energoflex Super SK 60/9-2*</t>
  </si>
  <si>
    <t>Трубкa Energoflex Super SK 18/13-2*</t>
  </si>
  <si>
    <t>Трубкa Energoflex Super SK 22/13-2*</t>
  </si>
  <si>
    <t>Трубкa Energoflex Super SK 25/13-2*</t>
  </si>
  <si>
    <t>Трубкa Energoflex Super SK 28/13-2*</t>
  </si>
  <si>
    <t>Стусло монтажное*</t>
  </si>
  <si>
    <t>Зажимы Energoflex (упаковка 100 шт.)*</t>
  </si>
  <si>
    <t>Нож монтажный*</t>
  </si>
  <si>
    <t>Очиститель Energoflex 1л*</t>
  </si>
  <si>
    <t>Клей Energocell® HT 2,6л.*</t>
  </si>
  <si>
    <t>Лента самоклеящаяся Energoflex Super SK 3/0,05-15*</t>
  </si>
  <si>
    <t>Лента самокл.Energocell HT 3/0.05-15*</t>
  </si>
  <si>
    <t>Лента армированная самокл.Energocell PVC 48ммх33м чер.*</t>
  </si>
  <si>
    <t>Лента армированная самокл.Energoflex 48ммх10м сер.*</t>
  </si>
  <si>
    <t>Лента армированная самокл.Energoflex 48ммх25м кр.*</t>
  </si>
  <si>
    <t>Лента армированная самокл.Energoflex 48ммх25м серая*</t>
  </si>
  <si>
    <t>Лента армированная самокл.Energoflex 48ммх25м син.*</t>
  </si>
  <si>
    <t>Лента армированная самокл.Energoflex 48ммх25м чер.*</t>
  </si>
  <si>
    <t>Лента алюминиевая самокл. Energoflex 50ммх50м*</t>
  </si>
  <si>
    <t>Лента алюминиевая самокл. Energoflex 100ммх50м*</t>
  </si>
  <si>
    <t>Трубкa Energoflex Super SK 35/13-2*</t>
  </si>
  <si>
    <t>Трубкa Energoflex Super SK 42/13-2*</t>
  </si>
  <si>
    <t>Трубкa Energoflex Super SK 48/13-2*</t>
  </si>
  <si>
    <t>Трубкa Energoflex Super SK 54/13-2*</t>
  </si>
  <si>
    <t>Трубкa Energoflex Super SK 60/13-2*</t>
  </si>
  <si>
    <t>Трубкa Energoflex Super SK 76/13-2*</t>
  </si>
  <si>
    <t>Трубкa Energoflex Super SK 89/13-2*</t>
  </si>
  <si>
    <t>Трубкa Energoflex Super SK 22/20-2*</t>
  </si>
  <si>
    <t>Трубкa Energoflex Super SK 25/20-2*</t>
  </si>
  <si>
    <t>Трубкa Energoflex Super SK 28/20-2*</t>
  </si>
  <si>
    <t>Трубкa Energoflex Super SK 35/20-2*</t>
  </si>
  <si>
    <t>Трубкa Energoflex Super SK 42/20-2*</t>
  </si>
  <si>
    <t>Трубкa Energoflex Super SK 48/20-2*</t>
  </si>
  <si>
    <t>Трубкa Energoflex Super SK 54/20-2*</t>
  </si>
  <si>
    <t>Трубкa Energoflex Super SK 60/20-2*</t>
  </si>
  <si>
    <t>Трубкa Energoflex Super SK 76/20-2*</t>
  </si>
  <si>
    <t>Трубкa Energoflex Super SK 89/20-2*</t>
  </si>
  <si>
    <t>Трубкa Energoflex Super SK110/20-2*</t>
  </si>
  <si>
    <t>Трубка Energoflex Black Star  6/6-2*</t>
  </si>
  <si>
    <t>Трубка Energoflex Black Star  8/6-2*</t>
  </si>
  <si>
    <t>Трубка Energoflex Black Star 10/6-2*</t>
  </si>
  <si>
    <t>Трубка Energoflex Black Star 12/6-2*</t>
  </si>
  <si>
    <t>Трубка Energoflex Black Star 15/6-2*</t>
  </si>
  <si>
    <t>Трубка Energoflex Black Star 18/6-2*</t>
  </si>
  <si>
    <t>Трубка Energoflex Black Star 22/6-2*</t>
  </si>
  <si>
    <t>Трубка Energoflex Black Star 25/6-2*</t>
  </si>
  <si>
    <t>Трубка Energoflex Black Star 28/6-2*</t>
  </si>
  <si>
    <t>Трубка Energoflex Black Star  6/9-2*</t>
  </si>
  <si>
    <t>Трубка Energoflex Black Star 10/9-2*</t>
  </si>
  <si>
    <t>Трубка Energoflex Black Star 12/9-2*</t>
  </si>
  <si>
    <t>Трубка Energoflex Black Star 15/9-2*</t>
  </si>
  <si>
    <t>Трубка Energoflex Black Star 18/9-2*</t>
  </si>
  <si>
    <t>Трубка Energoflex Black Star 22/9-2*</t>
  </si>
  <si>
    <t>Трубка Energoflex Black Star 28/9-2*</t>
  </si>
  <si>
    <t>Трубки Energoflex Black Star Split   6/6-2*</t>
  </si>
  <si>
    <t>Трубки Energoflex Black Star Split  10/6-2*</t>
  </si>
  <si>
    <t>Трубки Energoflex Black Star Split  12/6-2*</t>
  </si>
  <si>
    <t>Трубки Energoflex Black Star Split  15/6-2*</t>
  </si>
  <si>
    <t>Рулон ENERGOCELL HT 10/1.0-20*</t>
  </si>
  <si>
    <t>Рулон ENERGOCELL HT 13/1.0-14*</t>
  </si>
  <si>
    <t>Рулон ENERGOCELL HT 19/1.0-14*</t>
  </si>
  <si>
    <t>Рулон ENERGOCELL HT 25/1.0-14*</t>
  </si>
  <si>
    <t>Трубка ENERGOCELL HT 22/9-2*</t>
  </si>
  <si>
    <t>Трубка ENERGOCELL HT 28/9-2*</t>
  </si>
  <si>
    <t>Трубка ENERGOCELL HT 35/9-2*</t>
  </si>
  <si>
    <t>Трубка ENERGOCELL HT 42/9-2*</t>
  </si>
  <si>
    <t>Трубка ENERGOCELL HT 48/9-2*</t>
  </si>
  <si>
    <t>Трубка ENERGOCELL HT 54/9-2*</t>
  </si>
  <si>
    <t>Трубка ENERGOCELL HT 60/9-2*</t>
  </si>
  <si>
    <t>Трубка ENERGOCELL HT 76/9-2*</t>
  </si>
  <si>
    <t>Трубка ENERGOCELL HT 89/9-2*</t>
  </si>
  <si>
    <t>Трубка ENERGOCELL HT 22/13-2*</t>
  </si>
  <si>
    <t>Трубка ENERGOCELL HT 28/13-2*</t>
  </si>
  <si>
    <t>Трубка ENERGOCELL HT 35/13-2*</t>
  </si>
  <si>
    <t>Трубка ENERGOCELL HT 42/13-2*</t>
  </si>
  <si>
    <t>Трубка ENERGOCELL HT 48/13-2*</t>
  </si>
  <si>
    <t>Трубка ENERGOCELL HT 54/13-2*</t>
  </si>
  <si>
    <t>Трубка ENERGOCELL HT 60/13-2*</t>
  </si>
  <si>
    <t>Трубка ENERGOCELL HT 76/13-2*</t>
  </si>
  <si>
    <t>Трубка ENERGOCELL HT 89/13-2*</t>
  </si>
  <si>
    <t>Трубка ENERGOCELL HT108/13-2*</t>
  </si>
  <si>
    <t>Трубка ENERGOCELL HT 22/19-2*</t>
  </si>
  <si>
    <t>Трубка ENERGOCELL HT 28/19-2*</t>
  </si>
  <si>
    <t>Трубка ENERGOCELL HT 35/19-2*</t>
  </si>
  <si>
    <t>Трубка ENERGOCELL HT 42/19-2*</t>
  </si>
  <si>
    <t>Трубка ENERGOCELL HT 48/19-2*</t>
  </si>
  <si>
    <t>Трубка ENERGOCELL HT 54/19-2*</t>
  </si>
  <si>
    <t>Трубка ENERGOCELL HT 60/19-2*</t>
  </si>
  <si>
    <t>Трубка ENERGOCELL HT 76/19-2*</t>
  </si>
  <si>
    <t>Трубка ENERGOCELL HT 89/19-2*</t>
  </si>
  <si>
    <t>Трубка ENERGOCELL HT108/19-2*</t>
  </si>
  <si>
    <t>Трубка ENERGOCELL HT  28/25-2*</t>
  </si>
  <si>
    <t>Трубка ENERGOCELL HT  35/25-2*</t>
  </si>
  <si>
    <t>Трубка ENERGOCELL HT  42/25-2*</t>
  </si>
  <si>
    <t>Трубка ENERGOCELL HT  48/25-2*</t>
  </si>
  <si>
    <t>Трубка ENERGOCELL HT  54/25-2*</t>
  </si>
  <si>
    <t>Трубка ENERGOCELL HT  60/25-2*</t>
  </si>
  <si>
    <t>Трубка ENERGOCELL HT  76/25-2*</t>
  </si>
  <si>
    <t>Трубка ENERGOCELL HT  89/25-2*</t>
  </si>
  <si>
    <t>Трубка ENERGOCELL HT 108/25-2*</t>
  </si>
  <si>
    <t>Лента  герметик Energofloor 50мм х 50м*</t>
  </si>
  <si>
    <t>Материалы СВК</t>
  </si>
  <si>
    <t>Подложка для ТП "СВК" 30м.кв х 3 мм</t>
  </si>
  <si>
    <t>SVK-TP-303</t>
  </si>
  <si>
    <t>Н0000018067</t>
  </si>
  <si>
    <t>Труба гофрир.25мм ПНД (dвн-18мм) красная (50 м)</t>
  </si>
  <si>
    <t>Н0000011367</t>
  </si>
  <si>
    <t>SVK-GA25К50</t>
  </si>
  <si>
    <t>Труба гофрир.25мм ПНД (dвн-18мм) синяя (50м)</t>
  </si>
  <si>
    <t>Н0000011368</t>
  </si>
  <si>
    <t>SVK-GA25С50</t>
  </si>
  <si>
    <t>Труба гофрир.32мм ПНД (dвн-24,2мм) красная (50м)</t>
  </si>
  <si>
    <t>SVK-GA32К50</t>
  </si>
  <si>
    <t>Н0000012094</t>
  </si>
  <si>
    <t>Труба гофрир.32мм ПНД (dвн-24,2мм) синяя (50м)</t>
  </si>
  <si>
    <t>SVK-GA32С50</t>
  </si>
  <si>
    <t>Н0000012095</t>
  </si>
  <si>
    <t>Теплоизоляция</t>
  </si>
  <si>
    <t>Курс USD (+2,5%)</t>
  </si>
  <si>
    <t>Курс EURO (+2,5%)</t>
  </si>
  <si>
    <t>Сводный заказ</t>
  </si>
  <si>
    <t>Гибкая подводка для воды</t>
  </si>
  <si>
    <t>LT  Удлинитель ВР/НР  1/2 х10mm (Распродажа)</t>
  </si>
  <si>
    <t>LT  Удлинитель ВР/НР  1/2 х15mm (Распродажа)</t>
  </si>
  <si>
    <t>LT Футорка усиленная НР/ВР    1/2 х 3/8 (Распродажа)</t>
  </si>
  <si>
    <t>Отражатель для эксцентрика (Распродажа)</t>
  </si>
  <si>
    <t>024060101</t>
  </si>
  <si>
    <t>024060111</t>
  </si>
  <si>
    <t>024010101</t>
  </si>
  <si>
    <t>024010102</t>
  </si>
  <si>
    <t>014010701</t>
  </si>
  <si>
    <t>014010702</t>
  </si>
  <si>
    <t>014010703</t>
  </si>
  <si>
    <t>014010704</t>
  </si>
  <si>
    <t>014150101</t>
  </si>
  <si>
    <t>014150102</t>
  </si>
  <si>
    <t>014150103</t>
  </si>
  <si>
    <t>005020104</t>
  </si>
  <si>
    <t>Buderus Радиатор K-Profil, тип 10 боков. Подключение</t>
  </si>
  <si>
    <t>Н0000020725</t>
  </si>
  <si>
    <t>Buderus Радиатор K-Profil, тип 10      300х400</t>
  </si>
  <si>
    <t>Н0000020726</t>
  </si>
  <si>
    <t>Buderus Радиатор K-Profil, тип 10      300х500</t>
  </si>
  <si>
    <t>Н0000020727</t>
  </si>
  <si>
    <t>Buderus Радиатор K-Profil, тип 10      300х600</t>
  </si>
  <si>
    <t>Н0000020728</t>
  </si>
  <si>
    <t>Buderus Радиатор K-Profil, тип 10      300х700</t>
  </si>
  <si>
    <t>Н0000020729</t>
  </si>
  <si>
    <t>Buderus Радиатор K-Profil, тип 10      300х800</t>
  </si>
  <si>
    <t>Н0000020730</t>
  </si>
  <si>
    <t>Buderus Радиатор K-Profil, тип 10      300х900</t>
  </si>
  <si>
    <t>Н0000020731</t>
  </si>
  <si>
    <t>Buderus Радиатор K-Profil, тип 10     300х1000</t>
  </si>
  <si>
    <t>Н0000020732</t>
  </si>
  <si>
    <t>Buderus Радиатор K-Profil, тип 10     300х1200</t>
  </si>
  <si>
    <t>Н0000020733</t>
  </si>
  <si>
    <t>Buderus Радиатор K-Profil, тип 10     300х1400</t>
  </si>
  <si>
    <t>Н0000020734</t>
  </si>
  <si>
    <t>Buderus Радиатор K-Profil, тип 10     300х1600</t>
  </si>
  <si>
    <t>Н0000020735</t>
  </si>
  <si>
    <t>Buderus Радиатор K-Profil, тип 10     400х400</t>
  </si>
  <si>
    <t>Н0000020736</t>
  </si>
  <si>
    <t>Buderus Радиатор K-Profil, тип 10     400х500</t>
  </si>
  <si>
    <t>Н0000020737</t>
  </si>
  <si>
    <t>Buderus Радиатор K-Profil, тип 10     400х600</t>
  </si>
  <si>
    <t>Н0000020738</t>
  </si>
  <si>
    <t>Buderus Радиатор K-Profil, тип 10     400х700</t>
  </si>
  <si>
    <t>Н0000020739</t>
  </si>
  <si>
    <t>Buderus Радиатор K-Profil, тип 10     400х800</t>
  </si>
  <si>
    <t>Н0000020740</t>
  </si>
  <si>
    <t>Buderus Радиатор K-Profil, тип 10     400х900</t>
  </si>
  <si>
    <t>Н0000020741</t>
  </si>
  <si>
    <t>Buderus Радиатор K-Profil, тип 10    400х1000</t>
  </si>
  <si>
    <t>Н0000020742</t>
  </si>
  <si>
    <t>Buderus Радиатор K-Profil, тип 10    400х1200</t>
  </si>
  <si>
    <t>Н0000020743</t>
  </si>
  <si>
    <t>Buderus Радиатор K-Profil, тип 10    400х1400</t>
  </si>
  <si>
    <t>Н0000020744</t>
  </si>
  <si>
    <t>Buderus Радиатор K-Profil, тип 10    400х1600</t>
  </si>
  <si>
    <t>Н0000020745</t>
  </si>
  <si>
    <t>Buderus Радиатор K-Profil, тип 10    400х1800</t>
  </si>
  <si>
    <t>Н0000020746</t>
  </si>
  <si>
    <t>Buderus Радиатор K-Profil, тип 10    400х2000</t>
  </si>
  <si>
    <t>Н0000020747</t>
  </si>
  <si>
    <t>Buderus Радиатор K-Profil, тип 10    500х400</t>
  </si>
  <si>
    <t>Н0000020748</t>
  </si>
  <si>
    <t>Buderus Радиатор K-Profil, тип 10    500х500</t>
  </si>
  <si>
    <t>Н0000020749</t>
  </si>
  <si>
    <t>Buderus Радиатор K-Profil, тип 10    500х600</t>
  </si>
  <si>
    <t>Н0000020750</t>
  </si>
  <si>
    <t>Buderus Радиатор K-Profil, тип 10    500х700</t>
  </si>
  <si>
    <t>Н0000020751</t>
  </si>
  <si>
    <t>Buderus Радиатор K-Profil, тип 10    500х800</t>
  </si>
  <si>
    <t>Н0000020752</t>
  </si>
  <si>
    <t>Buderus Радиатор K-Profil, тип 10    500х900</t>
  </si>
  <si>
    <t>Н0000020753</t>
  </si>
  <si>
    <t>Buderus Радиатор K-Profil, тип 10   500х1000</t>
  </si>
  <si>
    <t>Н0000020754</t>
  </si>
  <si>
    <t>Buderus Радиатор K-Profil, тип 10   500х1200</t>
  </si>
  <si>
    <t>Н0000020755</t>
  </si>
  <si>
    <t>Buderus Радиатор K-Profil, тип 10   500х1400</t>
  </si>
  <si>
    <t>Н0000020756</t>
  </si>
  <si>
    <t>Buderus Радиатор K-Profil, тип 10   500х1600</t>
  </si>
  <si>
    <t>Н0000020757</t>
  </si>
  <si>
    <t>Buderus Радиатор K-Profil, тип 10   500х1800</t>
  </si>
  <si>
    <t>Н0000020758</t>
  </si>
  <si>
    <t>Buderus Радиатор K-Profil, тип 10   500х2000</t>
  </si>
  <si>
    <t>Н0000020759</t>
  </si>
  <si>
    <t>Buderus Радиатор K-Profil, тип 10   600х400</t>
  </si>
  <si>
    <t>Н0000020760</t>
  </si>
  <si>
    <t>Buderus Радиатор K-Profil, тип 10   600х500</t>
  </si>
  <si>
    <t>Н0000020761</t>
  </si>
  <si>
    <t>Buderus Радиатор K-Profil, тип 10   600х600</t>
  </si>
  <si>
    <t>Н0000020762</t>
  </si>
  <si>
    <t>Buderus Радиатор K-Profil, тип 10   600х700</t>
  </si>
  <si>
    <t>Н0000020763</t>
  </si>
  <si>
    <t>Buderus Радиатор K-Profil, тип 10   600х800</t>
  </si>
  <si>
    <t>Н0000020764</t>
  </si>
  <si>
    <t>Buderus Радиатор K-Profil, тип 10   600х900</t>
  </si>
  <si>
    <t>Н0000020765</t>
  </si>
  <si>
    <t>Buderus Радиатор K-Profil, тип 10  600х1000</t>
  </si>
  <si>
    <t>Н0000020766</t>
  </si>
  <si>
    <t>Buderus Радиатор K-Profil, тип 10  600х1200</t>
  </si>
  <si>
    <t>Н0000020767</t>
  </si>
  <si>
    <t>Buderus Радиатор K-Profil, тип 10  600х1400</t>
  </si>
  <si>
    <t>Н0000020769</t>
  </si>
  <si>
    <t>Buderus Радиатор K-Profil, тип 10  600х1600</t>
  </si>
  <si>
    <t>Н0000020768</t>
  </si>
  <si>
    <t>Buderus Радиатор K-Profil, тип 10  600х1800</t>
  </si>
  <si>
    <t>Н0000020770</t>
  </si>
  <si>
    <t>Buderus Радиатор K-Profil, тип 10  600х2000</t>
  </si>
  <si>
    <t>Н0000020771</t>
  </si>
  <si>
    <t>Buderus Радиатор K-Profil, тип 10  900х400</t>
  </si>
  <si>
    <t>Н0000020772</t>
  </si>
  <si>
    <t>Buderus Радиатор K-Profil, тип 10  900х500</t>
  </si>
  <si>
    <t>Н0000020773</t>
  </si>
  <si>
    <t>Buderus Радиатор K-Profil, тип 10  900х600</t>
  </si>
  <si>
    <t>Н0000020774</t>
  </si>
  <si>
    <t>Buderus Радиатор K-Profil, тип 10  900х700</t>
  </si>
  <si>
    <t>Н0000020775</t>
  </si>
  <si>
    <t>Buderus Радиатор K-Profil, тип 10  900х800</t>
  </si>
  <si>
    <t>Н0000020776</t>
  </si>
  <si>
    <t>Buderus Радиатор K-Profil, тип 10  900х900</t>
  </si>
  <si>
    <t>Н0000020777</t>
  </si>
  <si>
    <t>Buderus Радиатор K-Profil, тип 10 900х1000</t>
  </si>
  <si>
    <t>Н0000020778</t>
  </si>
  <si>
    <t>Buderus Радиатор K-Profil, тип 10 900х1200</t>
  </si>
  <si>
    <t>Н0000020779</t>
  </si>
  <si>
    <t>Buderus Радиатор K-Profil, тип 10 900х1400</t>
  </si>
  <si>
    <t>Н0000020780</t>
  </si>
  <si>
    <t>Buderus Радиатор K-Profil, тип 10 900х1600</t>
  </si>
  <si>
    <t>Н0000020781</t>
  </si>
  <si>
    <t>Buderus Радиатор K-Profil, тип 10 900х1800</t>
  </si>
  <si>
    <t>Н0000020782</t>
  </si>
  <si>
    <t>Buderus Радиатор K-Profil, тип 10 900х2000</t>
  </si>
  <si>
    <t>Buderus Радиатор K-Profil, тип 11 боков. Подключение</t>
  </si>
  <si>
    <t>Н0000015034</t>
  </si>
  <si>
    <t>Buderus Радиатор K-Profil, тип 11      300х400</t>
  </si>
  <si>
    <t>Н0000003031</t>
  </si>
  <si>
    <t>Buderus Радиатор K-Profil, тип 11      300х500</t>
  </si>
  <si>
    <t>Н0000003030</t>
  </si>
  <si>
    <t>Buderus Радиатор K-Profil, тип 11      300х600</t>
  </si>
  <si>
    <t>Н0000003029</t>
  </si>
  <si>
    <t>Buderus Радиатор K-Profil, тип 11      300х700</t>
  </si>
  <si>
    <t>Н0000001858</t>
  </si>
  <si>
    <t>Buderus Радиатор K-Profil, тип 11      300х800</t>
  </si>
  <si>
    <t>Н0000020783</t>
  </si>
  <si>
    <t>Buderus Радиатор K-Profil, тип 11      300х900</t>
  </si>
  <si>
    <t>Н0000008824</t>
  </si>
  <si>
    <t>Buderus Радиатор K-Profil, тип 11     300x1000</t>
  </si>
  <si>
    <t>Н0000008823</t>
  </si>
  <si>
    <t>Buderus Радиатор K-Profil, тип 11     300х1200</t>
  </si>
  <si>
    <t>Н0000008822</t>
  </si>
  <si>
    <t>Buderus Радиатор K-Profil, тип 11     300х1400</t>
  </si>
  <si>
    <t>Н0000020784</t>
  </si>
  <si>
    <t>Buderus Радиатор K-Profil, тип 11     300х1600</t>
  </si>
  <si>
    <t>Н0000020785</t>
  </si>
  <si>
    <t>Buderus Радиатор K-Profil, тип 11     300х1800</t>
  </si>
  <si>
    <t>Н0000020786</t>
  </si>
  <si>
    <t>Buderus Радиатор K-Profil, тип 11     300х2000</t>
  </si>
  <si>
    <t>Н0000020788</t>
  </si>
  <si>
    <t>Buderus Радиатор K-Profil, тип 11     400х400</t>
  </si>
  <si>
    <t>Н0000020789</t>
  </si>
  <si>
    <t>Buderus Радиатор K-Profil, тип 11     400х500</t>
  </si>
  <si>
    <t>Н0000020790</t>
  </si>
  <si>
    <t>Buderus Радиатор K-Profil, тип 11     400х600</t>
  </si>
  <si>
    <t>Н0000020791</t>
  </si>
  <si>
    <t>Buderus Радиатор K-Profil, тип 11     400х700</t>
  </si>
  <si>
    <t>Н0000020792</t>
  </si>
  <si>
    <t>Buderus Радиатор K-Profil, тип 11     400х800</t>
  </si>
  <si>
    <t>Н0000020793</t>
  </si>
  <si>
    <t>Buderus Радиатор K-Profil, тип 11     400х900</t>
  </si>
  <si>
    <t>Н0000020794</t>
  </si>
  <si>
    <t>Buderus Радиатор K-Profil, тип 11    400х1000</t>
  </si>
  <si>
    <t>Н0000020795</t>
  </si>
  <si>
    <t>Buderus Радиатор K-Profil, тип 11    400х1200</t>
  </si>
  <si>
    <t>Н0000020796</t>
  </si>
  <si>
    <t>Buderus Радиатор K-Profil, тип 11    400х1400</t>
  </si>
  <si>
    <t>Н0000020797</t>
  </si>
  <si>
    <t>Buderus Радиатор K-Profil, тип 11    400х1600</t>
  </si>
  <si>
    <t>Н0000020798</t>
  </si>
  <si>
    <t>Buderus Радиатор K-Profil, тип 11    400х1800</t>
  </si>
  <si>
    <t>Н0000020799</t>
  </si>
  <si>
    <t>Buderus Радиатор K-Profil, тип 11    400х2000</t>
  </si>
  <si>
    <t>Н0000009435</t>
  </si>
  <si>
    <t>Buderus Радиатор K-Profil, тип 11    500х400</t>
  </si>
  <si>
    <t>Н0000011103</t>
  </si>
  <si>
    <t>Buderus Радиатор K-Profil, тип 11    500х500</t>
  </si>
  <si>
    <t>Н0000011104</t>
  </si>
  <si>
    <t>Buderus Радиатор K-Profil, тип 11    500х600</t>
  </si>
  <si>
    <t>Н0000004874</t>
  </si>
  <si>
    <t>Buderus Радиатор K-Profil, тип 11    500х700</t>
  </si>
  <si>
    <t>Н0000004873</t>
  </si>
  <si>
    <t>Buderus Радиатор K-Profil, тип 11    500х800</t>
  </si>
  <si>
    <t>Н0000010750</t>
  </si>
  <si>
    <t>Buderus Радиатор K-Profil, тип 11    500х900</t>
  </si>
  <si>
    <t>Н0000011254</t>
  </si>
  <si>
    <t>Buderus Радиатор K-Profil, тип 11   500х1000</t>
  </si>
  <si>
    <t>Н0000011255</t>
  </si>
  <si>
    <t>Buderus Радиатор K-Profil, тип 11   500х1200</t>
  </si>
  <si>
    <t>Н0000010251</t>
  </si>
  <si>
    <t>Buderus Радиатор K-Profil, тип 11   500х1400</t>
  </si>
  <si>
    <t>Н0000010234</t>
  </si>
  <si>
    <t>Buderus Радиатор K-Profil, тип 11   500х1600</t>
  </si>
  <si>
    <t>Н0000006950</t>
  </si>
  <si>
    <t>Buderus Радиатор K-Profil, тип 11   500х1800</t>
  </si>
  <si>
    <t>Н0000020787</t>
  </si>
  <si>
    <t>Buderus Радиатор K-Profil, тип 11   500х2000</t>
  </si>
  <si>
    <t>Н0000020800</t>
  </si>
  <si>
    <t>Buderus Радиатор K-Profil, тип 11   600х400</t>
  </si>
  <si>
    <t>Н0000020801</t>
  </si>
  <si>
    <t>Buderus Радиатор K-Profil, тип 11   600х500</t>
  </si>
  <si>
    <t>Н0000020802</t>
  </si>
  <si>
    <t>Buderus Радиатор K-Profil, тип 11   600х600</t>
  </si>
  <si>
    <t>Н0000020803</t>
  </si>
  <si>
    <t>Buderus Радиатор K-Profil, тип 11   600х700</t>
  </si>
  <si>
    <t>Н0000020804</t>
  </si>
  <si>
    <t>Buderus Радиатор K-Profil, тип 11   600х800</t>
  </si>
  <si>
    <t>Н0000020805</t>
  </si>
  <si>
    <t>Buderus Радиатор K-Profil, тип 11   600х900</t>
  </si>
  <si>
    <t>Н0000020806</t>
  </si>
  <si>
    <t>Buderus Радиатор K-Profil, тип 11  600х1000</t>
  </si>
  <si>
    <t>Н0000020807</t>
  </si>
  <si>
    <t>Buderus Радиатор K-Profil, тип 11  600х1200</t>
  </si>
  <si>
    <t>Н0000020808</t>
  </si>
  <si>
    <t>Buderus Радиатор K-Profil, тип 11  600х1400</t>
  </si>
  <si>
    <t>Н0000020809</t>
  </si>
  <si>
    <t>Buderus Радиатор K-Profil, тип 11  600х1600</t>
  </si>
  <si>
    <t>Н0000020810</t>
  </si>
  <si>
    <t>Buderus Радиатор K-Profil, тип 11  600х1800</t>
  </si>
  <si>
    <t>Н0000020811</t>
  </si>
  <si>
    <t>Buderus Радиатор K-Profil, тип 11  600х2000</t>
  </si>
  <si>
    <t>Н0000020812</t>
  </si>
  <si>
    <t>Buderus Радиатор K-Profil, тип 11  900х400</t>
  </si>
  <si>
    <t>Н0000020813</t>
  </si>
  <si>
    <t>Buderus Радиатор K-Profil, тип 11  900х500</t>
  </si>
  <si>
    <t>Н0000020814</t>
  </si>
  <si>
    <t>Buderus Радиатор K-Profil, тип 11  900х600</t>
  </si>
  <si>
    <t>Н0000020815</t>
  </si>
  <si>
    <t>Buderus Радиатор K-Profil, тип 11  900х700</t>
  </si>
  <si>
    <t>Н0000020816</t>
  </si>
  <si>
    <t>Buderus Радиатор K-Profil, тип 11  900х800</t>
  </si>
  <si>
    <t>Н0000020817</t>
  </si>
  <si>
    <t>Buderus Радиатор K-Profil, тип 11 900х1000</t>
  </si>
  <si>
    <t>Н0000020818</t>
  </si>
  <si>
    <t>Buderus Радиатор K-Profil, тип 11 900х1200</t>
  </si>
  <si>
    <t>Н0000020819</t>
  </si>
  <si>
    <t>Buderus Радиатор K-Profil, тип 11 900х1400</t>
  </si>
  <si>
    <t>Н0000020820</t>
  </si>
  <si>
    <t>Buderus Радиатор K-Profil, тип 11 900х1600</t>
  </si>
  <si>
    <t>Н0000020821</t>
  </si>
  <si>
    <t>Buderus Радиатор K-Profil, тип 11 900х1800</t>
  </si>
  <si>
    <t>Н0000020822</t>
  </si>
  <si>
    <t>Buderus Радиатор K-Profil, тип 11 900х2000</t>
  </si>
  <si>
    <t>Buderus Радиатор K-Profil, тип 20 боков. Подключение</t>
  </si>
  <si>
    <t>Н0000020851</t>
  </si>
  <si>
    <t>Buderus Радиатор K-Profil, тип 20      300х400</t>
  </si>
  <si>
    <t>Н0000020852</t>
  </si>
  <si>
    <t>Buderus Радиатор K-Profil, тип 20      300х500</t>
  </si>
  <si>
    <t>Н0000020853</t>
  </si>
  <si>
    <t>Buderus Радиатор K-Profil, тип 20      300х600</t>
  </si>
  <si>
    <t>Н0000020854</t>
  </si>
  <si>
    <t>Buderus Радиатор K-Profil, тип 20      300х800</t>
  </si>
  <si>
    <t>Н0000020855</t>
  </si>
  <si>
    <t>Buderus Радиатор K-Profil, тип 20      300х900</t>
  </si>
  <si>
    <t>Н0000020845</t>
  </si>
  <si>
    <t>Buderus Радиатор K-Profil, тип 20     300х1000</t>
  </si>
  <si>
    <t>Н0000020846</t>
  </si>
  <si>
    <t>Buderus Радиатор K-Profil, тип 20     300х1200</t>
  </si>
  <si>
    <t>Н0000020847</t>
  </si>
  <si>
    <t>Buderus Радиатор K-Profil, тип 20     300х1400</t>
  </si>
  <si>
    <t>Н0000020848</t>
  </si>
  <si>
    <t>Buderus Радиатор K-Profil, тип 20     300х1600</t>
  </si>
  <si>
    <t>Н0000020849</t>
  </si>
  <si>
    <t>Buderus Радиатор K-Profil, тип 20     300х1800</t>
  </si>
  <si>
    <t>Н0000020850</t>
  </si>
  <si>
    <t>Buderus Радиатор K-Profil, тип 20     300х2000</t>
  </si>
  <si>
    <t>Н0000020856</t>
  </si>
  <si>
    <t>Buderus Радиатор K-Profil, тип 20     400х400</t>
  </si>
  <si>
    <t>Н0000020857</t>
  </si>
  <si>
    <t>Buderus Радиатор K-Profil, тип 20     400х500</t>
  </si>
  <si>
    <t>Н0000020858</t>
  </si>
  <si>
    <t>Buderus Радиатор K-Profil, тип 20     400х600</t>
  </si>
  <si>
    <t>Н0000020859</t>
  </si>
  <si>
    <t>Buderus Радиатор K-Profil, тип 20     400х700</t>
  </si>
  <si>
    <t>Н0000020860</t>
  </si>
  <si>
    <t>Buderus Радиатор K-Profil, тип 20     400х800</t>
  </si>
  <si>
    <t>Н0000020861</t>
  </si>
  <si>
    <t>Buderus Радиатор K-Profil, тип 20     400х900</t>
  </si>
  <si>
    <t>Н0000020862</t>
  </si>
  <si>
    <t>Buderus Радиатор K-Profil, тип 20    400х1000</t>
  </si>
  <si>
    <t>Н0000020863</t>
  </si>
  <si>
    <t>Buderus Радиатор K-Profil, тип 20    400х1200</t>
  </si>
  <si>
    <t>Н0000020864</t>
  </si>
  <si>
    <t>Buderus Радиатор K-Profil, тип 20    400х1400</t>
  </si>
  <si>
    <t>Н0000020865</t>
  </si>
  <si>
    <t>Buderus Радиатор K-Profil, тип 20    400х1600</t>
  </si>
  <si>
    <t>Н0000020866</t>
  </si>
  <si>
    <t>Buderus Радиатор K-Profil, тип 20    400х1800</t>
  </si>
  <si>
    <t>Н0000020867</t>
  </si>
  <si>
    <t>Buderus Радиатор K-Profil, тип 20    400х2000</t>
  </si>
  <si>
    <t>Н0000020868</t>
  </si>
  <si>
    <t>Buderus Радиатор K-Profil, тип 20    500х400</t>
  </si>
  <si>
    <t>Н0000020869</t>
  </si>
  <si>
    <t>Buderus Радиатор K-Profil, тип 20    500х500</t>
  </si>
  <si>
    <t>Н0000020870</t>
  </si>
  <si>
    <t>Buderus Радиатор K-Profil, тип 20    500х600</t>
  </si>
  <si>
    <t>Н0000020871</t>
  </si>
  <si>
    <t>Buderus Радиатор K-Profil, тип 20    500х700</t>
  </si>
  <si>
    <t>Н0000015858</t>
  </si>
  <si>
    <t>Buderus Радиатор K-Profil, тип 20    500х800</t>
  </si>
  <si>
    <t>Н0000015859</t>
  </si>
  <si>
    <t>Buderus Радиатор K-Profil, тип 20    500х900</t>
  </si>
  <si>
    <t>Н0000020872</t>
  </si>
  <si>
    <t>Buderus Радиатор K-Profil, тип 20   500х1000</t>
  </si>
  <si>
    <t>Н0000020873</t>
  </si>
  <si>
    <t>Buderus Радиатор K-Profil, тип 20   500х1200</t>
  </si>
  <si>
    <t>Н0000020874</t>
  </si>
  <si>
    <t>Buderus Радиатор K-Profil, тип 20   500х1400</t>
  </si>
  <si>
    <t>Н0000020875</t>
  </si>
  <si>
    <t>Buderus Радиатор K-Profil, тип 20   500х1600</t>
  </si>
  <si>
    <t>Н0000020876</t>
  </si>
  <si>
    <t>Buderus Радиатор K-Profil, тип 20   500х1800</t>
  </si>
  <si>
    <t>Н0000020877</t>
  </si>
  <si>
    <t>Buderus Радиатор K-Profil, тип 20   500х2000</t>
  </si>
  <si>
    <t>Н0000020878</t>
  </si>
  <si>
    <t>Buderus Радиатор K-Profil, тип 20   600х400</t>
  </si>
  <si>
    <t>Н0000020879</t>
  </si>
  <si>
    <t>Buderus Радиатор K-Profil, тип 20   600х500</t>
  </si>
  <si>
    <t>Н0000020880</t>
  </si>
  <si>
    <t>Buderus Радиатор K-Profil, тип 20   600х600</t>
  </si>
  <si>
    <t>Н0000020881</t>
  </si>
  <si>
    <t>Buderus Радиатор K-Profil, тип 20   600х700</t>
  </si>
  <si>
    <t>Н0000020882</t>
  </si>
  <si>
    <t>Buderus Радиатор K-Profil, тип 20   600х800</t>
  </si>
  <si>
    <t>Н0000020883</t>
  </si>
  <si>
    <t>Buderus Радиатор K-Profil, тип 20   600х900</t>
  </si>
  <si>
    <t>Н0000020884</t>
  </si>
  <si>
    <t>Buderus Радиатор K-Profil, тип 20  600х1000</t>
  </si>
  <si>
    <t>Н0000020885</t>
  </si>
  <si>
    <t>Buderus Радиатор K-Profil, тип 20  600х1200</t>
  </si>
  <si>
    <t>Н0000020886</t>
  </si>
  <si>
    <t>Buderus Радиатор K-Profil, тип 20  600х1400</t>
  </si>
  <si>
    <t>Н0000020887</t>
  </si>
  <si>
    <t>Buderus Радиатор K-Profil, тип 20  600х1600</t>
  </si>
  <si>
    <t>Н0000020888</t>
  </si>
  <si>
    <t>Buderus Радиатор K-Profil, тип 20  600х1800</t>
  </si>
  <si>
    <t>Н0000020889</t>
  </si>
  <si>
    <t>Buderus Радиатор K-Profil, тип 20  600х2000</t>
  </si>
  <si>
    <t>Н0000020890</t>
  </si>
  <si>
    <t>Buderus Радиатор K-Profil, тип 20  900х400</t>
  </si>
  <si>
    <t>Н0000020891</t>
  </si>
  <si>
    <t>Buderus Радиатор K-Profil, тип 20  900х500</t>
  </si>
  <si>
    <t>Н0000020892</t>
  </si>
  <si>
    <t>Buderus Радиатор K-Profil, тип 20  900х600</t>
  </si>
  <si>
    <t>Н0000020893</t>
  </si>
  <si>
    <t>Buderus Радиатор K-Profil, тип 20  900х700</t>
  </si>
  <si>
    <t>Н0000020894</t>
  </si>
  <si>
    <t>Buderus Радиатор K-Profil, тип 20  900х800</t>
  </si>
  <si>
    <t>Н0000020895</t>
  </si>
  <si>
    <t>Buderus Радиатор K-Profil, тип 20  900х900</t>
  </si>
  <si>
    <t>Н0000020896</t>
  </si>
  <si>
    <t>Buderus Радиатор K-Profil, тип 20 900х1000</t>
  </si>
  <si>
    <t>Н0000020897</t>
  </si>
  <si>
    <t>Buderus Радиатор K-Profil, тип 20 900х1200</t>
  </si>
  <si>
    <t>Н0000020898</t>
  </si>
  <si>
    <t>Buderus Радиатор K-Profil, тип 20 900х1400</t>
  </si>
  <si>
    <t>Н0000020899</t>
  </si>
  <si>
    <t>Buderus Радиатор K-Profil, тип 20 900х1600</t>
  </si>
  <si>
    <t>Н0000020900</t>
  </si>
  <si>
    <t>Buderus Радиатор K-Profil, тип 20 900х1800</t>
  </si>
  <si>
    <t>Н0000020901</t>
  </si>
  <si>
    <t>Buderus Радиатор K-Profil, тип 20 900х2000</t>
  </si>
  <si>
    <t>Buderus Радиатор K-Profil, тип 21 боков. Подключение</t>
  </si>
  <si>
    <t>Н0000020902</t>
  </si>
  <si>
    <t>Buderus Радиатор K-Profil, тип 21      300х400</t>
  </si>
  <si>
    <t>Н0000008348</t>
  </si>
  <si>
    <t>Buderus Радиатор K-Profil, тип 21      300х500</t>
  </si>
  <si>
    <t>Н0000012558</t>
  </si>
  <si>
    <t>Buderus Радиатор K-Profil, тип 21      300х600</t>
  </si>
  <si>
    <t>Н0000012559</t>
  </si>
  <si>
    <t>Buderus Радиатор K-Profil, тип 21      300х700</t>
  </si>
  <si>
    <t>Н0000011864</t>
  </si>
  <si>
    <t>Buderus Радиатор K-Profil, тип 21      300х800</t>
  </si>
  <si>
    <t>Н0000013957</t>
  </si>
  <si>
    <t>Buderus Радиатор K-Profil, тип 21      300х900</t>
  </si>
  <si>
    <t>Н0000013954</t>
  </si>
  <si>
    <t>Buderus Радиатор K-Profil, тип 21     300х1000</t>
  </si>
  <si>
    <t>Н0000012560</t>
  </si>
  <si>
    <t>Buderus Радиатор K-Profil, тип 21     300х1200</t>
  </si>
  <si>
    <t>Н0000012563</t>
  </si>
  <si>
    <t>Buderus Радиатор K-Profil, тип 21     300х1400</t>
  </si>
  <si>
    <t>Н0000020903</t>
  </si>
  <si>
    <t>Buderus Радиатор K-Profil, тип 21     300х1600</t>
  </si>
  <si>
    <t>Н0000020904</t>
  </si>
  <si>
    <t>Buderus Радиатор K-Profil, тип 21     300х1800</t>
  </si>
  <si>
    <t>Н0000020905</t>
  </si>
  <si>
    <t>Buderus Радиатор K-Profil, тип 21     300х2000</t>
  </si>
  <si>
    <t>Н0000020906</t>
  </si>
  <si>
    <t>Buderus Радиатор K-Profil, тип 21     400х400</t>
  </si>
  <si>
    <t>Н0000020907</t>
  </si>
  <si>
    <t>Buderus Радиатор K-Profil, тип 21     400х500</t>
  </si>
  <si>
    <t>Н0000020908</t>
  </si>
  <si>
    <t>Buderus Радиатор K-Profil, тип 21     400х600</t>
  </si>
  <si>
    <t>Н0000020909</t>
  </si>
  <si>
    <t>Buderus Радиатор K-Profil, тип 21     400х700</t>
  </si>
  <si>
    <t>Н0000020910</t>
  </si>
  <si>
    <t>Buderus Радиатор K-Profil, тип 21     400х800</t>
  </si>
  <si>
    <t>Н0000020911</t>
  </si>
  <si>
    <t>Buderus Радиатор K-Profil, тип 21     400х900</t>
  </si>
  <si>
    <t>Н0000020912</t>
  </si>
  <si>
    <t>Buderus Радиатор K-Profil, тип 21    400х1000</t>
  </si>
  <si>
    <t>Н0000020913</t>
  </si>
  <si>
    <t>Buderus Радиатор K-Profil, тип 21    400х1200</t>
  </si>
  <si>
    <t>Н0000020914</t>
  </si>
  <si>
    <t>Buderus Радиатор K-Profil, тип 21    400х1400</t>
  </si>
  <si>
    <t>Н0000020915</t>
  </si>
  <si>
    <t>Buderus Радиатор K-Profil, тип 21    400х1600</t>
  </si>
  <si>
    <t>Н0000020916</t>
  </si>
  <si>
    <t>Buderus Радиатор K-Profil, тип 21    400х1800</t>
  </si>
  <si>
    <t>Н0000020917</t>
  </si>
  <si>
    <t>Buderus Радиатор K-Profil, тип 21    400х2000</t>
  </si>
  <si>
    <t>Н0000007309</t>
  </si>
  <si>
    <t>Buderus Радиатор K-Profil, тип 21    500х400</t>
  </si>
  <si>
    <t>Н0000015164</t>
  </si>
  <si>
    <t>Buderus Радиатор K-Profil, тип 21    500х500</t>
  </si>
  <si>
    <t>Н0000007310</t>
  </si>
  <si>
    <t>Buderus Радиатор K-Profil, тип 21    500х600</t>
  </si>
  <si>
    <t>Н0000009033</t>
  </si>
  <si>
    <t>Buderus Радиатор K-Profil, тип 21    500х700</t>
  </si>
  <si>
    <t>Н0000009027</t>
  </si>
  <si>
    <t>Buderus Радиатор K-Profil, тип 21    500х800</t>
  </si>
  <si>
    <t>Н0000009028</t>
  </si>
  <si>
    <t>Buderus Радиатор K-Profil, тип 21    500х900</t>
  </si>
  <si>
    <t>Н0000009034</t>
  </si>
  <si>
    <t>Buderus Радиатор K-Profil, тип 21   500х1000</t>
  </si>
  <si>
    <t>Н0000007410</t>
  </si>
  <si>
    <t>Buderus Радиатор K-Profil, тип 21   500х1200</t>
  </si>
  <si>
    <t>Н0000007414</t>
  </si>
  <si>
    <t>Buderus Радиатор K-Profil, тип 21   500х1400</t>
  </si>
  <si>
    <t>Н0000007412</t>
  </si>
  <si>
    <t>Buderus Радиатор K-Profil, тип 21   500х1600</t>
  </si>
  <si>
    <t>Н0000007411</t>
  </si>
  <si>
    <t>Buderus Радиатор K-Profil, тип 21   500х1800</t>
  </si>
  <si>
    <t>Н0000010752</t>
  </si>
  <si>
    <t>Buderus Радиатор K-Profil, тип 21   500х2000</t>
  </si>
  <si>
    <t>Н0000020918</t>
  </si>
  <si>
    <t>Buderus Радиатор K-Profil, тип 21   600х400</t>
  </si>
  <si>
    <t>Н0000020919</t>
  </si>
  <si>
    <t>Buderus Радиатор K-Profil, тип 21   600х500</t>
  </si>
  <si>
    <t>Н0000020920</t>
  </si>
  <si>
    <t>Buderus Радиатор K-Profil, тип 21   600х600</t>
  </si>
  <si>
    <t>Н0000020921</t>
  </si>
  <si>
    <t>Buderus Радиатор K-Profil, тип 21   600х700</t>
  </si>
  <si>
    <t>Н0000020922</t>
  </si>
  <si>
    <t>Buderus Радиатор K-Profil, тип 21   600х800</t>
  </si>
  <si>
    <t>Н0000020923</t>
  </si>
  <si>
    <t>Buderus Радиатор K-Profil, тип 21   600х900</t>
  </si>
  <si>
    <t>Н0000020924</t>
  </si>
  <si>
    <t>Buderus Радиатор K-Profil, тип 21  600х1000</t>
  </si>
  <si>
    <t>Н0000020925</t>
  </si>
  <si>
    <t>Buderus Радиатор K-Profil, тип 21  600х1200</t>
  </si>
  <si>
    <t>Н0000020926</t>
  </si>
  <si>
    <t>Buderus Радиатор K-Profil, тип 21  600х1400</t>
  </si>
  <si>
    <t>Н0000020927</t>
  </si>
  <si>
    <t>Buderus Радиатор K-Profil, тип 21  600х1600</t>
  </si>
  <si>
    <t>Н0000020928</t>
  </si>
  <si>
    <t>Buderus Радиатор K-Profil, тип 21  600х1800</t>
  </si>
  <si>
    <t>Н0000020929</t>
  </si>
  <si>
    <t>Buderus Радиатор K-Profil, тип 21  600х2000</t>
  </si>
  <si>
    <t>Н0000020930</t>
  </si>
  <si>
    <t>Buderus Радиатор K-Profil, тип 21  900х400</t>
  </si>
  <si>
    <t>Н0000020931</t>
  </si>
  <si>
    <t>Buderus Радиатор K-Profil, тип 21  900х500</t>
  </si>
  <si>
    <t>Н0000020932</t>
  </si>
  <si>
    <t>Buderus Радиатор K-Profil, тип 21  900х600</t>
  </si>
  <si>
    <t>Н0000020933</t>
  </si>
  <si>
    <t>Buderus Радиатор K-Profil, тип 21  900х700</t>
  </si>
  <si>
    <t>Н0000020934</t>
  </si>
  <si>
    <t>Buderus Радиатор K-Profil, тип 21  900х800</t>
  </si>
  <si>
    <t>Н0000020935</t>
  </si>
  <si>
    <t>Buderus Радиатор K-Profil, тип 21  900х900</t>
  </si>
  <si>
    <t>Н0000020936</t>
  </si>
  <si>
    <t>Buderus Радиатор K-Profil, тип 21 900х1000</t>
  </si>
  <si>
    <t>Н0000020937</t>
  </si>
  <si>
    <t>Buderus Радиатор K-Profil, тип 21 900х1200</t>
  </si>
  <si>
    <t>Н0000020938</t>
  </si>
  <si>
    <t>Buderus Радиатор K-Profil, тип 21 900х1400</t>
  </si>
  <si>
    <t>Н0000020939</t>
  </si>
  <si>
    <t>Buderus Радиатор K-Profil, тип 21 900х1600</t>
  </si>
  <si>
    <t>Н0000020940</t>
  </si>
  <si>
    <t>Buderus Радиатор K-Profil, тип 21 900х1800</t>
  </si>
  <si>
    <t>Н0000020941</t>
  </si>
  <si>
    <t>Buderus Радиатор K-Profil, тип 21 900х2000</t>
  </si>
  <si>
    <t>Buderus Радиатор K-Profil, тип 22 боков. Подключение</t>
  </si>
  <si>
    <t>Н0000007257</t>
  </si>
  <si>
    <t>Buderus Радиатор K-Profil, тип 22      300х400</t>
  </si>
  <si>
    <t>Н0000007015</t>
  </si>
  <si>
    <t>Buderus Радиатор K-Profil, тип 22      300х500</t>
  </si>
  <si>
    <t>Н0000007017</t>
  </si>
  <si>
    <t>Buderus Радиатор K-Profil, тип 22      300х600</t>
  </si>
  <si>
    <t>Н0000007332</t>
  </si>
  <si>
    <t>Buderus Радиатор K-Profil, тип 22      300х700</t>
  </si>
  <si>
    <t>Н0000007093</t>
  </si>
  <si>
    <t>Buderus Радиатор K-Profil, тип 22      300х800</t>
  </si>
  <si>
    <t>Н0000007019</t>
  </si>
  <si>
    <t>Buderus Радиатор K-Profil, тип 22      300х900</t>
  </si>
  <si>
    <t>Н0000007008</t>
  </si>
  <si>
    <t>Buderus Радиатор K-Profil, тип 22     300х1000</t>
  </si>
  <si>
    <t>Н0000007256</t>
  </si>
  <si>
    <t>Buderus Радиатор K-Profil, тип 22     300х1200</t>
  </si>
  <si>
    <t>Н0000007010</t>
  </si>
  <si>
    <t>Buderus Радиатор K-Profil, тип 22     300х1400</t>
  </si>
  <si>
    <t>Н0000007200</t>
  </si>
  <si>
    <t>Buderus Радиатор K-Profil, тип 22     300х1600</t>
  </si>
  <si>
    <t>Н0000007011</t>
  </si>
  <si>
    <t>Buderus Радиатор K-Profil, тип 22     300х1800</t>
  </si>
  <si>
    <t>Н0000007012</t>
  </si>
  <si>
    <t>Buderus Радиатор K-Profil, тип 22     300х2000</t>
  </si>
  <si>
    <t>Н0000020942</t>
  </si>
  <si>
    <t>Buderus Радиатор K-Profil, тип 22     400х400</t>
  </si>
  <si>
    <t>Н0000020943</t>
  </si>
  <si>
    <t>Buderus Радиатор K-Profil, тип 22     400х500</t>
  </si>
  <si>
    <t>Н0000020944</t>
  </si>
  <si>
    <t>Buderus Радиатор K-Profil, тип 22     400х600</t>
  </si>
  <si>
    <t>Н0000020945</t>
  </si>
  <si>
    <t>Buderus Радиатор K-Profil, тип 22     400х700</t>
  </si>
  <si>
    <t>Н0000020946</t>
  </si>
  <si>
    <t>Buderus Радиатор K-Profil, тип 22     400х800</t>
  </si>
  <si>
    <t>Н0000020947</t>
  </si>
  <si>
    <t>Buderus Радиатор K-Profil, тип 22     400х900</t>
  </si>
  <si>
    <t>Н0000020948</t>
  </si>
  <si>
    <t>Buderus Радиатор K-Profil, тип 22    400х1000</t>
  </si>
  <si>
    <t>Н0000020949</t>
  </si>
  <si>
    <t>Buderus Радиатор K-Profil, тип 22    400х1200</t>
  </si>
  <si>
    <t>Н0000020950</t>
  </si>
  <si>
    <t>Buderus Радиатор K-Profil, тип 22    400х1400</t>
  </si>
  <si>
    <t>Н0000020951</t>
  </si>
  <si>
    <t>Buderus Радиатор K-Profil, тип 22    400х1600</t>
  </si>
  <si>
    <t>Н0000020952</t>
  </si>
  <si>
    <t>Buderus Радиатор K-Profil, тип 22    400х1800</t>
  </si>
  <si>
    <t>Н0000020953</t>
  </si>
  <si>
    <t>Buderus Радиатор K-Profil, тип 22    400х2000</t>
  </si>
  <si>
    <t>Н0000001882</t>
  </si>
  <si>
    <t>Buderus Радиатор K-Profil, тип 22    500х400</t>
  </si>
  <si>
    <t>Н0000001879</t>
  </si>
  <si>
    <t>Buderus Радиатор K-Profil, тип 22    500х500</t>
  </si>
  <si>
    <t>Н0000001883</t>
  </si>
  <si>
    <t>Buderus Радиатор K-Profil, тип 22    500х600</t>
  </si>
  <si>
    <t>Н0000001884</t>
  </si>
  <si>
    <t>Buderus Радиатор K-Profil, тип 22    500х700</t>
  </si>
  <si>
    <t>Н0000001885</t>
  </si>
  <si>
    <t>Buderus Радиатор K-Profil, тип 22    500х800</t>
  </si>
  <si>
    <t>Н0000007236</t>
  </si>
  <si>
    <t>Buderus Радиатор K-Profil, тип 22    500х900</t>
  </si>
  <si>
    <t>Н0000001880</t>
  </si>
  <si>
    <t>Buderus Радиатор K-Profil, тип 22   500х1000</t>
  </si>
  <si>
    <t>Н0000001881</t>
  </si>
  <si>
    <t>Buderus Радиатор K-Profil, тип 22   500х1200</t>
  </si>
  <si>
    <t>Н0000007666</t>
  </si>
  <si>
    <t>Buderus Радиатор K-Profil, тип 22   500х1400</t>
  </si>
  <si>
    <t>Н0000010764</t>
  </si>
  <si>
    <t>Buderus Радиатор K-Profil, тип 22   500х1600</t>
  </si>
  <si>
    <t>Н0000007201</t>
  </si>
  <si>
    <t>Buderus Радиатор K-Profil, тип 22   500х1800</t>
  </si>
  <si>
    <t>Н0000007665</t>
  </si>
  <si>
    <t>Buderus Радиатор K-Profil, тип 22   500х2000</t>
  </si>
  <si>
    <t>Н0000020954</t>
  </si>
  <si>
    <t>Buderus Радиатор K-Profil, тип 22   600х400</t>
  </si>
  <si>
    <t>Н0000020955</t>
  </si>
  <si>
    <t>Buderus Радиатор K-Profil, тип 22   600х500</t>
  </si>
  <si>
    <t>Н0000020956</t>
  </si>
  <si>
    <t>Buderus Радиатор K-Profil, тип 22   600х600</t>
  </si>
  <si>
    <t>Н0000020957</t>
  </si>
  <si>
    <t>Buderus Радиатор K-Profil, тип 22   600х700</t>
  </si>
  <si>
    <t>Н0000020958</t>
  </si>
  <si>
    <t>Buderus Радиатор K-Profil, тип 22   600х800</t>
  </si>
  <si>
    <t>Н0000020959</t>
  </si>
  <si>
    <t>Buderus Радиатор K-Profil, тип 22   600х900</t>
  </si>
  <si>
    <t>Н0000020960</t>
  </si>
  <si>
    <t>Buderus Радиатор K-Profil, тип 22  600х1000</t>
  </si>
  <si>
    <t>Н0000020961</t>
  </si>
  <si>
    <t>Buderus Радиатор K-Profil, тип 22  600х1200</t>
  </si>
  <si>
    <t>Н0000020962</t>
  </si>
  <si>
    <t>Buderus Радиатор K-Profil, тип 22  600х1400</t>
  </si>
  <si>
    <t>Н0000020963</t>
  </si>
  <si>
    <t>Buderus Радиатор K-Profil, тип 22  600х1600</t>
  </si>
  <si>
    <t>Н0000020964</t>
  </si>
  <si>
    <t>Buderus Радиатор K-Profil, тип 22  600х1800</t>
  </si>
  <si>
    <t>Н0000020965</t>
  </si>
  <si>
    <t>Buderus Радиатор K-Profil, тип 22  600х2000</t>
  </si>
  <si>
    <t>Н0000020966</t>
  </si>
  <si>
    <t>Buderus Радиатор K-Profil, тип 22  900х400</t>
  </si>
  <si>
    <t>Н0000020967</t>
  </si>
  <si>
    <t>Buderus Радиатор K-Profil, тип 22  900х500</t>
  </si>
  <si>
    <t>Н0000020968</t>
  </si>
  <si>
    <t>Buderus Радиатор K-Profil, тип 22  900х600</t>
  </si>
  <si>
    <t>Н0000020969</t>
  </si>
  <si>
    <t>Buderus Радиатор K-Profil, тип 22  900х700</t>
  </si>
  <si>
    <t>Н0000020970</t>
  </si>
  <si>
    <t>Buderus Радиатор K-Profil, тип 22  900х800</t>
  </si>
  <si>
    <t>Н0000020971</t>
  </si>
  <si>
    <t>Buderus Радиатор K-Profil, тип 22  900х900</t>
  </si>
  <si>
    <t>Н0000020972</t>
  </si>
  <si>
    <t>Buderus Радиатор K-Profil, тип 22 900х1000</t>
  </si>
  <si>
    <t>Н0000020973</t>
  </si>
  <si>
    <t>Buderus Радиатор K-Profil, тип 22 900х1200</t>
  </si>
  <si>
    <t>Н0000020974</t>
  </si>
  <si>
    <t>Buderus Радиатор K-Profil, тип 22 900х1400</t>
  </si>
  <si>
    <t>Н0000020975</t>
  </si>
  <si>
    <t>Buderus Радиатор K-Profil, тип 22 900х1600</t>
  </si>
  <si>
    <t>Н0000020976</t>
  </si>
  <si>
    <t>Buderus Радиатор K-Profil, тип 22 900х1800</t>
  </si>
  <si>
    <t>Н0000020977</t>
  </si>
  <si>
    <t>Buderus Радиатор K-Profil, тип 22 900х2000</t>
  </si>
  <si>
    <t>Buderus Радиатор K-Profil, тип 30 боков. Подключение</t>
  </si>
  <si>
    <t>Н0000021090</t>
  </si>
  <si>
    <t>Buderus Радиатор K-Profil, тип 30      300х400</t>
  </si>
  <si>
    <t>Н0000021089</t>
  </si>
  <si>
    <t>Buderus Радиатор K-Profil, тип 30      300х500</t>
  </si>
  <si>
    <t>Н0000021088</t>
  </si>
  <si>
    <t>Buderus Радиатор K-Profil, тип 30      300х600</t>
  </si>
  <si>
    <t>Н0000021087</t>
  </si>
  <si>
    <t>Buderus Радиатор K-Profil, тип 30      300х700</t>
  </si>
  <si>
    <t>Н0000021086</t>
  </si>
  <si>
    <t>Buderus Радиатор K-Profil, тип 30      300х800</t>
  </si>
  <si>
    <t>Н0000021085</t>
  </si>
  <si>
    <t>Buderus Радиатор K-Profil, тип 30      300х900</t>
  </si>
  <si>
    <t>Н0000021084</t>
  </si>
  <si>
    <t>Buderus Радиатор K-Profil, тип 30     300х1000</t>
  </si>
  <si>
    <t>Н0000021083</t>
  </si>
  <si>
    <t>Buderus Радиатор K-Profil, тип 30     300х1200</t>
  </si>
  <si>
    <t>Н0000021082</t>
  </si>
  <si>
    <t>Buderus Радиатор K-Profil, тип 30     300х1400</t>
  </si>
  <si>
    <t>Н0000021081</t>
  </si>
  <si>
    <t>Buderus Радиатор K-Profil, тип 30     300х1600</t>
  </si>
  <si>
    <t>Н0000021080</t>
  </si>
  <si>
    <t>Buderus Радиатор K-Profil, тип 30     300х1800</t>
  </si>
  <si>
    <t>Н0000021079</t>
  </si>
  <si>
    <t>Buderus Радиатор K-Profil, тип 30     300х2000</t>
  </si>
  <si>
    <t>Н0000021078</t>
  </si>
  <si>
    <t>Buderus Радиатор K-Profil, тип 30     400х400</t>
  </si>
  <si>
    <t>Н0000021077</t>
  </si>
  <si>
    <t>Buderus Радиатор K-Profil, тип 30     400х500</t>
  </si>
  <si>
    <t>Н0000021076</t>
  </si>
  <si>
    <t>Buderus Радиатор K-Profil, тип 30     400х600</t>
  </si>
  <si>
    <t>Н0000021075</t>
  </si>
  <si>
    <t>Buderus Радиатор K-Profil, тип 30     400х700</t>
  </si>
  <si>
    <t>Н0000021074</t>
  </si>
  <si>
    <t>Buderus Радиатор K-Profil, тип 30     400х800</t>
  </si>
  <si>
    <t>Н0000021073</t>
  </si>
  <si>
    <t>Buderus Радиатор K-Profil, тип 30     400х900</t>
  </si>
  <si>
    <t>Н0000021072</t>
  </si>
  <si>
    <t>Buderus Радиатор K-Profil, тип 30    400х1000</t>
  </si>
  <si>
    <t>Н0000021071</t>
  </si>
  <si>
    <t>Buderus Радиатор K-Profil, тип 30    400х1200</t>
  </si>
  <si>
    <t>Н0000021070</t>
  </si>
  <si>
    <t>Buderus Радиатор K-Profil, тип 30    400х1400</t>
  </si>
  <si>
    <t>Н0000021069</t>
  </si>
  <si>
    <t>Buderus Радиатор K-Profil, тип 30    400х1600</t>
  </si>
  <si>
    <t>Н0000021068</t>
  </si>
  <si>
    <t>Buderus Радиатор K-Profil, тип 30    400х1800</t>
  </si>
  <si>
    <t>Н0000021067</t>
  </si>
  <si>
    <t>Buderus Радиатор K-Profil, тип 30    400х2000</t>
  </si>
  <si>
    <t>Н0000021066</t>
  </si>
  <si>
    <t>Buderus Радиатор K-Profil, тип 30    500х400</t>
  </si>
  <si>
    <t>Н0000021065</t>
  </si>
  <si>
    <t>Buderus Радиатор K-Profil, тип 30    500х500</t>
  </si>
  <si>
    <t>Н0000021064</t>
  </si>
  <si>
    <t>Buderus Радиатор K-Profil, тип 30    500х600</t>
  </si>
  <si>
    <t>Н0000021063</t>
  </si>
  <si>
    <t>Buderus Радиатор K-Profil, тип 30    500х700</t>
  </si>
  <si>
    <t>Н0000021062</t>
  </si>
  <si>
    <t>Buderus Радиатор K-Profil, тип 30    500х800</t>
  </si>
  <si>
    <t>Н0000021061</t>
  </si>
  <si>
    <t>Buderus Радиатор K-Profil, тип 30    500х900</t>
  </si>
  <si>
    <t>Н0000021002</t>
  </si>
  <si>
    <t>Buderus Радиатор K-Profil, тип 30   500х1000</t>
  </si>
  <si>
    <t>Н0000021003</t>
  </si>
  <si>
    <t>Buderus Радиатор K-Profil, тип 30   500х1200</t>
  </si>
  <si>
    <t>Н0000021057</t>
  </si>
  <si>
    <t>Buderus Радиатор K-Profil, тип 30   500х1400</t>
  </si>
  <si>
    <t>Н0000021058</t>
  </si>
  <si>
    <t>Buderus Радиатор K-Profil, тип 30   500х1600</t>
  </si>
  <si>
    <t>Н0000021059</t>
  </si>
  <si>
    <t>Buderus Радиатор K-Profil, тип 30   500х1800</t>
  </si>
  <si>
    <t>Н0000021060</t>
  </si>
  <si>
    <t>Buderus Радиатор K-Profil, тип 30   500х2000</t>
  </si>
  <si>
    <t>Н0000021056</t>
  </si>
  <si>
    <t>Buderus Радиатор K-Profil, тип 30   600х400</t>
  </si>
  <si>
    <t>Н0000021055</t>
  </si>
  <si>
    <t>Buderus Радиатор K-Profil, тип 30   600х500</t>
  </si>
  <si>
    <t>Н0000021054</t>
  </si>
  <si>
    <t>Buderus Радиатор K-Profil, тип 30   600х600</t>
  </si>
  <si>
    <t>Н0000021053</t>
  </si>
  <si>
    <t>Buderus Радиатор K-Profil, тип 30   600х700</t>
  </si>
  <si>
    <t>Н0000021052</t>
  </si>
  <si>
    <t>Buderus Радиатор K-Profil, тип 30   600х800</t>
  </si>
  <si>
    <t>Н0000021051</t>
  </si>
  <si>
    <t>Buderus Радиатор K-Profil, тип 30   600х900</t>
  </si>
  <si>
    <t>Н0000021050</t>
  </si>
  <si>
    <t>Buderus Радиатор K-Profil, тип 30  600х1000</t>
  </si>
  <si>
    <t>Н0000021049</t>
  </si>
  <si>
    <t>Buderus Радиатор K-Profil, тип 30  600х1200</t>
  </si>
  <si>
    <t>Н0000021048</t>
  </si>
  <si>
    <t>Buderus Радиатор K-Profil, тип 30  600х1400</t>
  </si>
  <si>
    <t>Н0000021047</t>
  </si>
  <si>
    <t>Buderus Радиатор K-Profil, тип 30  600х1600</t>
  </si>
  <si>
    <t>Н0000021046</t>
  </si>
  <si>
    <t>Buderus Радиатор K-Profil, тип 30  600х1800</t>
  </si>
  <si>
    <t>Н0000021045</t>
  </si>
  <si>
    <t>Buderus Радиатор K-Profil, тип 30  600х2000</t>
  </si>
  <si>
    <t>Н0000021044</t>
  </si>
  <si>
    <t>Buderus Радиатор K-Profil, тип 30  900х400</t>
  </si>
  <si>
    <t>Н0000021043</t>
  </si>
  <si>
    <t>Buderus Радиатор K-Profil, тип 30  900х500</t>
  </si>
  <si>
    <t>Н0000021042</t>
  </si>
  <si>
    <t>Buderus Радиатор K-Profil, тип 30  900х600</t>
  </si>
  <si>
    <t>Н0000021041</t>
  </si>
  <si>
    <t>Buderus Радиатор K-Profil, тип 30  900х700</t>
  </si>
  <si>
    <t>Н0000021040</t>
  </si>
  <si>
    <t>Buderus Радиатор K-Profil, тип 30  900х800</t>
  </si>
  <si>
    <t>Н0000021039</t>
  </si>
  <si>
    <t>Buderus Радиатор K-Profil, тип 30  900х900</t>
  </si>
  <si>
    <t>Н0000021038</t>
  </si>
  <si>
    <t>Buderus Радиатор K-Profil, тип 30 900х1000</t>
  </si>
  <si>
    <t>Н0000021037</t>
  </si>
  <si>
    <t>Buderus Радиатор K-Profil, тип 30 900х1200</t>
  </si>
  <si>
    <t>Н0000021036</t>
  </si>
  <si>
    <t>Buderus Радиатор K-Profil, тип 30 900х1400</t>
  </si>
  <si>
    <t>Н0000021035</t>
  </si>
  <si>
    <t>Buderus Радиатор K-Profil, тип 30 900х1600</t>
  </si>
  <si>
    <t>Н0000021034</t>
  </si>
  <si>
    <t>Buderus Радиатор K-Profil, тип 30 900х1800</t>
  </si>
  <si>
    <t>Н0000021033</t>
  </si>
  <si>
    <t>Buderus Радиатор K-Profil, тип 30 900х2000</t>
  </si>
  <si>
    <t>Buderus Радиатор K-Profil, тип 33 боков. Подключение</t>
  </si>
  <si>
    <t>Н0000021031</t>
  </si>
  <si>
    <t>Buderus Радиатор K-Profil, тип 33      300х400</t>
  </si>
  <si>
    <t>Н0000021030</t>
  </si>
  <si>
    <t>Buderus Радиатор K-Profil, тип 33      300х500</t>
  </si>
  <si>
    <t>Н0000021029</t>
  </si>
  <si>
    <t>Buderus Радиатор K-Profil, тип 33      300х600</t>
  </si>
  <si>
    <t>Н0000021028</t>
  </si>
  <si>
    <t>Buderus Радиатор K-Profil, тип 33      300х700</t>
  </si>
  <si>
    <t>Н0000021027</t>
  </si>
  <si>
    <t>Buderus Радиатор K-Profil, тип 33      300х800</t>
  </si>
  <si>
    <t>Н0000021026</t>
  </si>
  <si>
    <t>Buderus Радиатор K-Profil, тип 33      300х900</t>
  </si>
  <si>
    <t>Н0000021025</t>
  </si>
  <si>
    <t>Buderus Радиатор K-Profil, тип 33     300х1000</t>
  </si>
  <si>
    <t>Н0000021024</t>
  </si>
  <si>
    <t>Buderus Радиатор K-Profil, тип 33     300х1200</t>
  </si>
  <si>
    <t>Н0000021023</t>
  </si>
  <si>
    <t>Buderus Радиатор K-Profil, тип 33     300х1400</t>
  </si>
  <si>
    <t>Н0000021022</t>
  </si>
  <si>
    <t>Buderus Радиатор K-Profil, тип 33     300х1600</t>
  </si>
  <si>
    <t>Н0000021021</t>
  </si>
  <si>
    <t>Buderus Радиатор K-Profil, тип 33     300х1800</t>
  </si>
  <si>
    <t>Н0000021020</t>
  </si>
  <si>
    <t>Buderus Радиатор K-Profil, тип 33     300х2000</t>
  </si>
  <si>
    <t>Н0000021019</t>
  </si>
  <si>
    <t>Buderus Радиатор K-Profil, тип 33     400х400</t>
  </si>
  <si>
    <t>Н0000021018</t>
  </si>
  <si>
    <t>Buderus Радиатор K-Profil, тип 33     400х500</t>
  </si>
  <si>
    <t>Н0000021017</t>
  </si>
  <si>
    <t>Buderus Радиатор K-Profil, тип 33     400х600</t>
  </si>
  <si>
    <t>Н0000021016</t>
  </si>
  <si>
    <t>Buderus Радиатор K-Profil, тип 33     400х700</t>
  </si>
  <si>
    <t>Н0000021015</t>
  </si>
  <si>
    <t>Buderus Радиатор K-Profil, тип 33     400х800</t>
  </si>
  <si>
    <t>Н0000021014</t>
  </si>
  <si>
    <t>Buderus Радиатор K-Profil, тип 33     400х900</t>
  </si>
  <si>
    <t>Н0000021013</t>
  </si>
  <si>
    <t>Buderus Радиатор K-Profil, тип 33    400х1000</t>
  </si>
  <si>
    <t>Н0000021012</t>
  </si>
  <si>
    <t>Buderus Радиатор K-Profil, тип 33    400х1200</t>
  </si>
  <si>
    <t>Н0000021011</t>
  </si>
  <si>
    <t>Buderus Радиатор K-Profil, тип 33    400х1400</t>
  </si>
  <si>
    <t>Н0000021010</t>
  </si>
  <si>
    <t>Buderus Радиатор K-Profil, тип 33    400х1600</t>
  </si>
  <si>
    <t>Н0000021009</t>
  </si>
  <si>
    <t>Buderus Радиатор K-Profil, тип 33    400х1800</t>
  </si>
  <si>
    <t>Н0000021008</t>
  </si>
  <si>
    <t>Buderus Радиатор K-Profil, тип 33    400х2000</t>
  </si>
  <si>
    <t>Н0000020978</t>
  </si>
  <si>
    <t>Buderus Радиатор K-Profil, тип 33    500х400</t>
  </si>
  <si>
    <t>Н0000007013</t>
  </si>
  <si>
    <t>Buderus Радиатор K-Profil, тип 33    500х500</t>
  </si>
  <si>
    <t>Н0000007512</t>
  </si>
  <si>
    <t>Buderus Радиатор K-Profil, тип 33    500х600</t>
  </si>
  <si>
    <t>Н0000007514</t>
  </si>
  <si>
    <t>Buderus Радиатор K-Profil, тип 33    500х700</t>
  </si>
  <si>
    <t>Н0000007090</t>
  </si>
  <si>
    <t>Buderus Радиатор K-Profil, тип 33    500х800</t>
  </si>
  <si>
    <t>Н0000012561</t>
  </si>
  <si>
    <t>Buderus Радиатор K-Profil, тип 33    500х900</t>
  </si>
  <si>
    <t>Н0000012562</t>
  </si>
  <si>
    <t>Buderus Радиатор K-Profil, тип 33   500х1000</t>
  </si>
  <si>
    <t>Н0000006476</t>
  </si>
  <si>
    <t>Buderus Радиатор K-Profil, тип 33   500х1200</t>
  </si>
  <si>
    <t>Н0000021004</t>
  </si>
  <si>
    <t>Buderus Радиатор K-Profil, тип 33   500х1400</t>
  </si>
  <si>
    <t>Н0000021005</t>
  </si>
  <si>
    <t>Buderus Радиатор K-Profil, тип 33   500х1600</t>
  </si>
  <si>
    <t>Н0000021006</t>
  </si>
  <si>
    <t>Buderus Радиатор K-Profil, тип 33   500х1800</t>
  </si>
  <si>
    <t>Н0000021007</t>
  </si>
  <si>
    <t>Buderus Радиатор K-Profil, тип 33   500х2000</t>
  </si>
  <si>
    <t>Н0000020990</t>
  </si>
  <si>
    <t>Buderus Радиатор K-Profil, тип 33   600х400</t>
  </si>
  <si>
    <t>Н0000020991</t>
  </si>
  <si>
    <t>Buderus Радиатор K-Profil, тип 33   600х500</t>
  </si>
  <si>
    <t>Н0000020992</t>
  </si>
  <si>
    <t>Buderus Радиатор K-Profil, тип 33   600х600</t>
  </si>
  <si>
    <t>Н0000020993</t>
  </si>
  <si>
    <t>Buderus Радиатор K-Profil, тип 33   600х700</t>
  </si>
  <si>
    <t>Н0000020994</t>
  </si>
  <si>
    <t>Buderus Радиатор K-Profil, тип 33   600х800</t>
  </si>
  <si>
    <t>Н0000020995</t>
  </si>
  <si>
    <t>Buderus Радиатор K-Profil, тип 33   600х900</t>
  </si>
  <si>
    <t>Н0000020996</t>
  </si>
  <si>
    <t>Buderus Радиатор K-Profil, тип 33  600х1000</t>
  </si>
  <si>
    <t>Н0000020997</t>
  </si>
  <si>
    <t>Buderus Радиатор K-Profil, тип 33  600х1200</t>
  </si>
  <si>
    <t>Н0000020998</t>
  </si>
  <si>
    <t>Buderus Радиатор K-Profil, тип 33  600х1400</t>
  </si>
  <si>
    <t>Н0000020999</t>
  </si>
  <si>
    <t>Buderus Радиатор K-Profil, тип 33  600х1600</t>
  </si>
  <si>
    <t>Н0000021000</t>
  </si>
  <si>
    <t>Buderus Радиатор K-Profil, тип 33  600х1800</t>
  </si>
  <si>
    <t>Н0000021001</t>
  </si>
  <si>
    <t>Buderus Радиатор K-Profil, тип 33  600х2000</t>
  </si>
  <si>
    <t>Н0000020989</t>
  </si>
  <si>
    <t>Buderus Радиатор K-Profil, тип 33  900х400</t>
  </si>
  <si>
    <t>Н0000020988</t>
  </si>
  <si>
    <t>Buderus Радиатор K-Profil, тип 33  900х500</t>
  </si>
  <si>
    <t>Н0000020987</t>
  </si>
  <si>
    <t>Buderus Радиатор K-Profil, тип 33  900х600</t>
  </si>
  <si>
    <t>Н0000020986</t>
  </si>
  <si>
    <t>Buderus Радиатор K-Profil, тип 33  900х700</t>
  </si>
  <si>
    <t>Н0000020985</t>
  </si>
  <si>
    <t>Buderus Радиатор K-Profil, тип 33  900х800</t>
  </si>
  <si>
    <t>Н0000020984</t>
  </si>
  <si>
    <t>Buderus Радиатор K-Profil, тип 33  900х900</t>
  </si>
  <si>
    <t>Н0000020983</t>
  </si>
  <si>
    <t>Buderus Радиатор K-Profil, тип 33 900х1000</t>
  </si>
  <si>
    <t>Н0000020982</t>
  </si>
  <si>
    <t>Buderus Радиатор K-Profil, тип 33 900х1200</t>
  </si>
  <si>
    <t>Н0000007288</t>
  </si>
  <si>
    <t>Buderus Радиатор K-Profil, тип 33 900х1400</t>
  </si>
  <si>
    <t>Н0000020979</t>
  </si>
  <si>
    <t>Buderus Радиатор K-Profil, тип 33 900х1600</t>
  </si>
  <si>
    <t>Н0000020980</t>
  </si>
  <si>
    <t>Buderus Радиатор K-Profil, тип 33 900х1800</t>
  </si>
  <si>
    <t>Н0000020981</t>
  </si>
  <si>
    <t>Buderus Радиатор K-Profil, тип 33 900х2000</t>
  </si>
  <si>
    <t>Buderus Радиатор VK-Profil, тип 10 нижн. Подключение</t>
  </si>
  <si>
    <t>Н0000015898</t>
  </si>
  <si>
    <t>Buderus Радиатор VK-Profil, тип 10       300х400</t>
  </si>
  <si>
    <t>Н0000021146</t>
  </si>
  <si>
    <t>Buderus Радиатор VK-Profil, тип 10       300х500</t>
  </si>
  <si>
    <t>Н0000021145</t>
  </si>
  <si>
    <t>Buderus Радиатор VK-Profil, тип 10       300х600</t>
  </si>
  <si>
    <t>Н0000021144</t>
  </si>
  <si>
    <t>Buderus Радиатор VK-Profil, тип 10       300х700</t>
  </si>
  <si>
    <t>Н0000021143</t>
  </si>
  <si>
    <t>Buderus Радиатор VK-Profil, тип 10       300х800</t>
  </si>
  <si>
    <t>Н0000021142</t>
  </si>
  <si>
    <t>Buderus Радиатор VK-Profil, тип 10       300х900</t>
  </si>
  <si>
    <t>Н0000021141</t>
  </si>
  <si>
    <t>Buderus Радиатор VK-Profil, тип 10      300х1000</t>
  </si>
  <si>
    <t>Н0000021140</t>
  </si>
  <si>
    <t>Buderus Радиатор VK-Profil, тип 10      300х1200</t>
  </si>
  <si>
    <t>Н0000021139</t>
  </si>
  <si>
    <t>Buderus Радиатор VK-Profil, тип 10      300х1400</t>
  </si>
  <si>
    <t>Н0000021138</t>
  </si>
  <si>
    <t>Buderus Радиатор VK-Profil, тип 10      300х1600</t>
  </si>
  <si>
    <t>Н0000021137</t>
  </si>
  <si>
    <t>Buderus Радиатор VK-Profil, тип 10      300х1800</t>
  </si>
  <si>
    <t>Н0000021136</t>
  </si>
  <si>
    <t>Buderus Радиатор VK-Profil, тип 10      300х2000</t>
  </si>
  <si>
    <t>Н0000021135</t>
  </si>
  <si>
    <t>Buderus Радиатор VK-Profil, тип 10      400х400</t>
  </si>
  <si>
    <t>Н0000021134</t>
  </si>
  <si>
    <t>Buderus Радиатор VK-Profil, тип 10      400х500</t>
  </si>
  <si>
    <t>Н0000021133</t>
  </si>
  <si>
    <t>Buderus Радиатор VK-Profil, тип 10      400х600</t>
  </si>
  <si>
    <t>Н0000021132</t>
  </si>
  <si>
    <t>Buderus Радиатор VK-Profil, тип 10      400х700</t>
  </si>
  <si>
    <t>Н0000021131</t>
  </si>
  <si>
    <t>Buderus Радиатор VK-Profil, тип 10      400х800</t>
  </si>
  <si>
    <t>Н0000021130</t>
  </si>
  <si>
    <t>Buderus Радиатор VK-Profil, тип 10      400х900</t>
  </si>
  <si>
    <t>Н0000021129</t>
  </si>
  <si>
    <t>Buderus Радиатор VK-Profil, тип 10     400х1000</t>
  </si>
  <si>
    <t>Н0000021128</t>
  </si>
  <si>
    <t>Buderus Радиатор VK-Profil, тип 10     400х1200</t>
  </si>
  <si>
    <t>Н0000021127</t>
  </si>
  <si>
    <t>Buderus Радиатор VK-Profil, тип 10     400х1400</t>
  </si>
  <si>
    <t>Н0000021126</t>
  </si>
  <si>
    <t>Buderus Радиатор VK-Profil, тип 10     400х1600</t>
  </si>
  <si>
    <t>Н0000021125</t>
  </si>
  <si>
    <t>Buderus Радиатор VK-Profil, тип 10     400х1800</t>
  </si>
  <si>
    <t>Н0000021124</t>
  </si>
  <si>
    <t>Buderus Радиатор VK-Profil, тип 10     400х2000</t>
  </si>
  <si>
    <t>Н0000021123</t>
  </si>
  <si>
    <t>Buderus Радиатор VK-Profil, тип 10     500х400</t>
  </si>
  <si>
    <t>Н0000021122</t>
  </si>
  <si>
    <t>Buderus Радиатор VK-Profil, тип 10     500х500</t>
  </si>
  <si>
    <t>Н0000021121</t>
  </si>
  <si>
    <t>Buderus Радиатор VK-Profil, тип 10     500х600</t>
  </si>
  <si>
    <t>Н0000021120</t>
  </si>
  <si>
    <t>Buderus Радиатор VK-Profil, тип 10     500х700</t>
  </si>
  <si>
    <t>Н0000021119</t>
  </si>
  <si>
    <t>Buderus Радиатор VK-Profil, тип 10     500х800</t>
  </si>
  <si>
    <t>Н0000021116</t>
  </si>
  <si>
    <t>Buderus Радиатор VK-Profil, тип 10     500х900</t>
  </si>
  <si>
    <t>Н0000015860</t>
  </si>
  <si>
    <t>Buderus Радиатор VK-Profil, тип 10    500х1000</t>
  </si>
  <si>
    <t>Н0000015861</t>
  </si>
  <si>
    <t>Buderus Радиатор VK-Profil, тип 10    500х1400</t>
  </si>
  <si>
    <t>Н0000021115</t>
  </si>
  <si>
    <t>Buderus Радиатор VK-Profil, тип 10    500х1600</t>
  </si>
  <si>
    <t>Н0000021117</t>
  </si>
  <si>
    <t>Buderus Радиатор VK-Profil, тип 10    500х1800</t>
  </si>
  <si>
    <t>Н0000021118</t>
  </si>
  <si>
    <t>Buderus Радиатор VK-Profil, тип 10    500х2000</t>
  </si>
  <si>
    <t>Н0000021114</t>
  </si>
  <si>
    <t>Buderus Радиатор VK-Profil, тип 10    600х400</t>
  </si>
  <si>
    <t>Н0000021113</t>
  </si>
  <si>
    <t>Buderus Радиатор VK-Profil, тип 10    600х500</t>
  </si>
  <si>
    <t>Н0000021112</t>
  </si>
  <si>
    <t>Buderus Радиатор VK-Profil, тип 10    600х600</t>
  </si>
  <si>
    <t>Н0000021111</t>
  </si>
  <si>
    <t>Buderus Радиатор VK-Profil, тип 10    600х700</t>
  </si>
  <si>
    <t>Н0000021110</t>
  </si>
  <si>
    <t>Buderus Радиатор VK-Profil, тип 10    600х800</t>
  </si>
  <si>
    <t>Н0000021109</t>
  </si>
  <si>
    <t>Buderus Радиатор VK-Profil, тип 10    600х900</t>
  </si>
  <si>
    <t>Н0000021108</t>
  </si>
  <si>
    <t>Buderus Радиатор VK-Profil, тип 10   600х1000</t>
  </si>
  <si>
    <t>Н0000021107</t>
  </si>
  <si>
    <t>Buderus Радиатор VK-Profil, тип 10   600х1200</t>
  </si>
  <si>
    <t>Н0000021106</t>
  </si>
  <si>
    <t>Buderus Радиатор VK-Profil, тип 10   600х1400</t>
  </si>
  <si>
    <t>Н0000021105</t>
  </si>
  <si>
    <t>Buderus Радиатор VK-Profil, тип 10   600х1600</t>
  </si>
  <si>
    <t>Н0000021104</t>
  </si>
  <si>
    <t>Buderus Радиатор VK-Profil, тип 10   600х1800</t>
  </si>
  <si>
    <t>Н0000021103</t>
  </si>
  <si>
    <t>Buderus Радиатор VK-Profil, тип 10   600х2000</t>
  </si>
  <si>
    <t>Н0000021102</t>
  </si>
  <si>
    <t>Buderus Радиатор VK-Profil, тип 10   900х400</t>
  </si>
  <si>
    <t>Н0000021101</t>
  </si>
  <si>
    <t>Buderus Радиатор VK-Profil, тип 10   900х500</t>
  </si>
  <si>
    <t>Н0000021100</t>
  </si>
  <si>
    <t>Buderus Радиатор VK-Profil, тип 10   900х600</t>
  </si>
  <si>
    <t>Н0000021099</t>
  </si>
  <si>
    <t>Buderus Радиатор VK-Profil, тип 10   900х700</t>
  </si>
  <si>
    <t>Н0000021098</t>
  </si>
  <si>
    <t>Buderus Радиатор VK-Profil, тип 10   900х800</t>
  </si>
  <si>
    <t>Н0000021097</t>
  </si>
  <si>
    <t>Buderus Радиатор VK-Profil, тип 10   900х900</t>
  </si>
  <si>
    <t>Н0000021096</t>
  </si>
  <si>
    <t>Buderus Радиатор VK-Profil, тип 10  900х1000</t>
  </si>
  <si>
    <t>Н0000021095</t>
  </si>
  <si>
    <t>Buderus Радиатор VK-Profil, тип 10  900х1200</t>
  </si>
  <si>
    <t>Н0000021094</t>
  </si>
  <si>
    <t>Buderus Радиатор VK-Profil, тип 10  900х1400</t>
  </si>
  <si>
    <t>Н0000021093</t>
  </si>
  <si>
    <t>Buderus Радиатор VK-Profil, тип 10  900х1600</t>
  </si>
  <si>
    <t>Н0000021092</t>
  </si>
  <si>
    <t>Buderus Радиатор VK-Profil, тип 10  900х1800</t>
  </si>
  <si>
    <t>Н0000021091</t>
  </si>
  <si>
    <t>Buderus Радиатор VK-Profil, тип 10  900х2000</t>
  </si>
  <si>
    <t>Buderus Радиатор VK-Profil, тип 11 нижн. Подключение</t>
  </si>
  <si>
    <t>Н0000021173</t>
  </si>
  <si>
    <t>Buderus Радиатор VK-Profil, тип 11       300х400</t>
  </si>
  <si>
    <t>Н0000015899</t>
  </si>
  <si>
    <t>Buderus Радиатор VK-Profil, тип 11       300х500</t>
  </si>
  <si>
    <t>Н0000015900</t>
  </si>
  <si>
    <t>Buderus Радиатор VK-Profil, тип 11       300х600</t>
  </si>
  <si>
    <t>Н0000021174</t>
  </si>
  <si>
    <t>Buderus Радиатор VK-Profil, тип 11       300х700</t>
  </si>
  <si>
    <t>Н0000021175</t>
  </si>
  <si>
    <t>Buderus Радиатор VK-Profil, тип 11       300х800</t>
  </si>
  <si>
    <t>Н0000021176</t>
  </si>
  <si>
    <t>Buderus Радиатор VK-Profil, тип 11       300х900</t>
  </si>
  <si>
    <t>Н0000021177</t>
  </si>
  <si>
    <t>Buderus Радиатор VK-Profil, тип 11      300х1000</t>
  </si>
  <si>
    <t>Н0000021178</t>
  </si>
  <si>
    <t>Buderus Радиатор VK-Profil, тип 11      300х1200</t>
  </si>
  <si>
    <t>Н0000021179</t>
  </si>
  <si>
    <t>Buderus Радиатор VK-Profil, тип 11      300х1400</t>
  </si>
  <si>
    <t>Н0000021180</t>
  </si>
  <si>
    <t>Buderus Радиатор VK-Profil, тип 11      300х1600</t>
  </si>
  <si>
    <t>Н0000021181</t>
  </si>
  <si>
    <t>Buderus Радиатор VK-Profil, тип 11      300х1800</t>
  </si>
  <si>
    <t>Н0000021182</t>
  </si>
  <si>
    <t>Buderus Радиатор VK-Profil, тип 11      300х2000</t>
  </si>
  <si>
    <t>Н0000021183</t>
  </si>
  <si>
    <t>Buderus Радиатор VK-Profil, тип 11      400х400</t>
  </si>
  <si>
    <t>Н0000021184</t>
  </si>
  <si>
    <t>Buderus Радиатор VK-Profil, тип 11      400х500</t>
  </si>
  <si>
    <t>Н0000021185</t>
  </si>
  <si>
    <t>Buderus Радиатор VK-Profil, тип 11      400х600</t>
  </si>
  <si>
    <t>Н0000021186</t>
  </si>
  <si>
    <t>Buderus Радиатор VK-Profil, тип 11      400х700</t>
  </si>
  <si>
    <t>Н0000021187</t>
  </si>
  <si>
    <t>Buderus Радиатор VK-Profil, тип 11      400х800</t>
  </si>
  <si>
    <t>Н0000021188</t>
  </si>
  <si>
    <t>Buderus Радиатор VK-Profil, тип 11      400х900</t>
  </si>
  <si>
    <t>Н0000021189</t>
  </si>
  <si>
    <t>Buderus Радиатор VK-Profil, тип 11     400х1000</t>
  </si>
  <si>
    <t>Н0000021190</t>
  </si>
  <si>
    <t>Buderus Радиатор VK-Profil, тип 11     400х1200</t>
  </si>
  <si>
    <t>Н0000021191</t>
  </si>
  <si>
    <t>Buderus Радиатор VK-Profil, тип 11     400х1400</t>
  </si>
  <si>
    <t>Н0000021192</t>
  </si>
  <si>
    <t>Buderus Радиатор VK-Profil, тип 11     400х1600</t>
  </si>
  <si>
    <t>Н0000021193</t>
  </si>
  <si>
    <t>Buderus Радиатор VK-Profil, тип 11     400х1800</t>
  </si>
  <si>
    <t>Н0000021194</t>
  </si>
  <si>
    <t>Buderus Радиатор VK-Profil, тип 11     400х2000</t>
  </si>
  <si>
    <t>Н0000021172</t>
  </si>
  <si>
    <t>Buderus Радиатор VK-Profil, тип 11    500х400</t>
  </si>
  <si>
    <t>Н0000007020</t>
  </si>
  <si>
    <t>Buderus Радиатор VK-Profil, тип 11    500х500</t>
  </si>
  <si>
    <t>Н0000007660</t>
  </si>
  <si>
    <t>Buderus Радиатор VK-Profil, тип 11    500х600</t>
  </si>
  <si>
    <t>Н0000007021</t>
  </si>
  <si>
    <t>Buderus Радиатор VK-Profil, тип 11    500х700</t>
  </si>
  <si>
    <t>Н0000007221</t>
  </si>
  <si>
    <t>Buderus Радиатор VK-Profil, тип 11    500х800</t>
  </si>
  <si>
    <t>Н0000007095</t>
  </si>
  <si>
    <t>Buderus Радиатор VK-Profil, тип 11    500х900</t>
  </si>
  <si>
    <t>Н0000007199</t>
  </si>
  <si>
    <t>Buderus Радиатор VK-Profil, тип 11   500х1000</t>
  </si>
  <si>
    <t>Н0000007408</t>
  </si>
  <si>
    <t>Buderus Радиатор VK-Profil, тип 11   500х1200</t>
  </si>
  <si>
    <t>Н0000010120</t>
  </si>
  <si>
    <t>Buderus Радиатор VK-Profil, тип 11   500х1400</t>
  </si>
  <si>
    <t>Н0000007218</t>
  </si>
  <si>
    <t>Buderus Радиатор VK-Profil, тип 11   500х1600</t>
  </si>
  <si>
    <t>Н0000007219</t>
  </si>
  <si>
    <t>Buderus Радиатор VK-Profil, тип 11   500х1800</t>
  </si>
  <si>
    <t>Н0000021171</t>
  </si>
  <si>
    <t>Buderus Радиатор VK-Profil, тип 11   500х2000</t>
  </si>
  <si>
    <t>Н0000021170</t>
  </si>
  <si>
    <t>Buderus Радиатор VK-Profil, тип 11   600х400</t>
  </si>
  <si>
    <t>Н0000021169</t>
  </si>
  <si>
    <t>Buderus Радиатор VK-Profil, тип 11   600х500</t>
  </si>
  <si>
    <t>Н0000021168</t>
  </si>
  <si>
    <t>Buderus Радиатор VK-Profil, тип 11   600х600</t>
  </si>
  <si>
    <t>Н0000021167</t>
  </si>
  <si>
    <t>Buderus Радиатор VK-Profil, тип 11   600х700</t>
  </si>
  <si>
    <t>Н0000021166</t>
  </si>
  <si>
    <t>Buderus Радиатор VK-Profil, тип 11   600х800</t>
  </si>
  <si>
    <t>Н0000021165</t>
  </si>
  <si>
    <t>Buderus Радиатор VK-Profil, тип 11   600х900</t>
  </si>
  <si>
    <t>Н0000021164</t>
  </si>
  <si>
    <t>Buderus Радиатор VK-Profil, тип 11  600х1000</t>
  </si>
  <si>
    <t>Н0000021163</t>
  </si>
  <si>
    <t>Buderus Радиатор VK-Profil, тип 11  600х1200</t>
  </si>
  <si>
    <t>Н0000021162</t>
  </si>
  <si>
    <t>Buderus Радиатор VK-Profil, тип 11  600х1400</t>
  </si>
  <si>
    <t>Н0000021161</t>
  </si>
  <si>
    <t>Buderus Радиатор VK-Profil, тип 11  600х1600</t>
  </si>
  <si>
    <t>Н0000021160</t>
  </si>
  <si>
    <t>Buderus Радиатор VK-Profil, тип 11  600х1800</t>
  </si>
  <si>
    <t>Н0000021159</t>
  </si>
  <si>
    <t>Buderus Радиатор VK-Profil, тип 11  600х2000</t>
  </si>
  <si>
    <t>Н0000021158</t>
  </si>
  <si>
    <t>Buderus Радиатор VK-Profil, тип 11  900х400</t>
  </si>
  <si>
    <t>Н0000021157</t>
  </si>
  <si>
    <t>Buderus Радиатор VK-Profil, тип 11  900х500</t>
  </si>
  <si>
    <t>Н0000021156</t>
  </si>
  <si>
    <t>Buderus Радиатор VK-Profil, тип 11  900х600</t>
  </si>
  <si>
    <t>Н0000021155</t>
  </si>
  <si>
    <t>Buderus Радиатор VK-Profil, тип 11  900х700</t>
  </si>
  <si>
    <t>Н0000021154</t>
  </si>
  <si>
    <t>Buderus Радиатор VK-Profil, тип 11  900х800</t>
  </si>
  <si>
    <t>Н0000021153</t>
  </si>
  <si>
    <t>Buderus Радиатор VK-Profil, тип 11  900х900</t>
  </si>
  <si>
    <t>Н0000021152</t>
  </si>
  <si>
    <t>Buderus Радиатор VK-Profil, тип 11 900х1000</t>
  </si>
  <si>
    <t>Н0000021151</t>
  </si>
  <si>
    <t>Buderus Радиатор VK-Profil, тип 11 900х1200</t>
  </si>
  <si>
    <t>Н0000021150</t>
  </si>
  <si>
    <t>Buderus Радиатор VK-Profil, тип 11 900х1400</t>
  </si>
  <si>
    <t>Н0000021149</t>
  </si>
  <si>
    <t>Buderus Радиатор VK-Profil, тип 11 900х1600</t>
  </si>
  <si>
    <t>Н0000021148</t>
  </si>
  <si>
    <t>Buderus Радиатор VK-Profil, тип 11 900х1800</t>
  </si>
  <si>
    <t>Н0000021147</t>
  </si>
  <si>
    <t>Buderus Радиатор VK-Profil, тип 11 900х2000</t>
  </si>
  <si>
    <t>Buderus Радиатор VK-Profil, тип 20 нижн. Подключение</t>
  </si>
  <si>
    <t>Н0000021244</t>
  </si>
  <si>
    <t>Buderus Радиатор VK-Profil, тип 20      300х400</t>
  </si>
  <si>
    <t>Н0000021243</t>
  </si>
  <si>
    <t>Buderus Радиатор VK-Profil, тип 20      300х500</t>
  </si>
  <si>
    <t>Н0000021242</t>
  </si>
  <si>
    <t>Buderus Радиатор VK-Profil, тип 20      300х600</t>
  </si>
  <si>
    <t>Н0000021241</t>
  </si>
  <si>
    <t>Buderus Радиатор VK-Profil, тип 20      300х700</t>
  </si>
  <si>
    <t>Н0000021240</t>
  </si>
  <si>
    <t>Buderus Радиатор VK-Profil, тип 20      300х800</t>
  </si>
  <si>
    <t>Н0000021239</t>
  </si>
  <si>
    <t>Buderus Радиатор VK-Profil, тип 20      300х900</t>
  </si>
  <si>
    <t>Н0000021238</t>
  </si>
  <si>
    <t>Buderus Радиатор VK-Profil, тип 20     300х1000</t>
  </si>
  <si>
    <t>Н0000021237</t>
  </si>
  <si>
    <t>Buderus Радиатор VK-Profil, тип 20     300х1200</t>
  </si>
  <si>
    <t>Н0000021236</t>
  </si>
  <si>
    <t>Buderus Радиатор VK-Profil, тип 20     300х1400</t>
  </si>
  <si>
    <t>Н0000021235</t>
  </si>
  <si>
    <t>Buderus Радиатор VK-Profil, тип 20     300х1600</t>
  </si>
  <si>
    <t>Н0000021234</t>
  </si>
  <si>
    <t>Buderus Радиатор VK-Profil, тип 20     300х1800</t>
  </si>
  <si>
    <t>Н0000021233</t>
  </si>
  <si>
    <t>Buderus Радиатор VK-Profil, тип 20     300х2000</t>
  </si>
  <si>
    <t>Н0000021232</t>
  </si>
  <si>
    <t>Buderus Радиатор VK-Profil, тип 20     400х400</t>
  </si>
  <si>
    <t>Н0000021231</t>
  </si>
  <si>
    <t>Buderus Радиатор VK-Profil, тип 20     400х500</t>
  </si>
  <si>
    <t>Н0000021230</t>
  </si>
  <si>
    <t>Buderus Радиатор VK-Profil, тип 20     400х600</t>
  </si>
  <si>
    <t>Н0000021229</t>
  </si>
  <si>
    <t>Buderus Радиатор VK-Profil, тип 20     400х700</t>
  </si>
  <si>
    <t>Н0000021228</t>
  </si>
  <si>
    <t>Buderus Радиатор VK-Profil, тип 20     400х800</t>
  </si>
  <si>
    <t>Н0000021227</t>
  </si>
  <si>
    <t>Buderus Радиатор VK-Profil, тип 20     400х900</t>
  </si>
  <si>
    <t>Н0000021226</t>
  </si>
  <si>
    <t>Buderus Радиатор VK-Profil, тип 20    400х1000</t>
  </si>
  <si>
    <t>Н0000021225</t>
  </si>
  <si>
    <t>Buderus Радиатор VK-Profil, тип 20    400х1200</t>
  </si>
  <si>
    <t>Н0000021224</t>
  </si>
  <si>
    <t>Buderus Радиатор VK-Profil, тип 20    400х1400</t>
  </si>
  <si>
    <t>Н0000021223</t>
  </si>
  <si>
    <t>Buderus Радиатор VK-Profil, тип 20    400х1600</t>
  </si>
  <si>
    <t>Н0000021222</t>
  </si>
  <si>
    <t>Buderus Радиатор VK-Profil, тип 20    400х1800</t>
  </si>
  <si>
    <t>Н0000021221</t>
  </si>
  <si>
    <t>Buderus Радиатор VK-Profil, тип 20    400х2000</t>
  </si>
  <si>
    <t>Н0000021220</t>
  </si>
  <si>
    <t>Buderus Радиатор VK-Profil, тип 20    500х400</t>
  </si>
  <si>
    <t>Н0000015893</t>
  </si>
  <si>
    <t>Buderus Радиатор VK-Profil, тип 20    500х500</t>
  </si>
  <si>
    <t>Н0000015894</t>
  </si>
  <si>
    <t>Buderus Радиатор VK-Profil, тип 20    500х600</t>
  </si>
  <si>
    <t>Н0000015849</t>
  </si>
  <si>
    <t>Buderus Радиатор VK-Profil, тип 20    500х700</t>
  </si>
  <si>
    <t>Н0000008054</t>
  </si>
  <si>
    <t>Buderus Радиатор VK-Profil, тип 20    500х800</t>
  </si>
  <si>
    <t>Н0000000795</t>
  </si>
  <si>
    <t>Buderus Радиатор VK-Profil, тип 20    500х900</t>
  </si>
  <si>
    <t>Н0000006951</t>
  </si>
  <si>
    <t>Buderus Радиатор VK-Profil, тип 20   500х1000</t>
  </si>
  <si>
    <t>Н0000015851</t>
  </si>
  <si>
    <t>Buderus Радиатор VK-Profil, тип 20   500х1200</t>
  </si>
  <si>
    <t>Н0000015895</t>
  </si>
  <si>
    <t>Buderus Радиатор VK-Profil, тип 20   500х1400</t>
  </si>
  <si>
    <t>Н0000015896</t>
  </si>
  <si>
    <t>Buderus Радиатор VK-Profil, тип 20   500х1600</t>
  </si>
  <si>
    <t>Н0000021219</t>
  </si>
  <si>
    <t>Buderus Радиатор VK-Profil, тип 20   500х1800</t>
  </si>
  <si>
    <t>Н0000015897</t>
  </si>
  <si>
    <t>Buderus Радиатор VK-Profil, тип 20   500х2000</t>
  </si>
  <si>
    <t>Н0000021218</t>
  </si>
  <si>
    <t>Buderus Радиатор VK-Profil, тип 20   600х400</t>
  </si>
  <si>
    <t>Н0000021217</t>
  </si>
  <si>
    <t>Buderus Радиатор VK-Profil, тип 20   600х500</t>
  </si>
  <si>
    <t>Н0000021216</t>
  </si>
  <si>
    <t>Buderus Радиатор VK-Profil, тип 20   600х600</t>
  </si>
  <si>
    <t>Н0000021215</t>
  </si>
  <si>
    <t>Buderus Радиатор VK-Profil, тип 20   600х700</t>
  </si>
  <si>
    <t>Н0000021214</t>
  </si>
  <si>
    <t>Buderus Радиатор VK-Profil, тип 20   600х800</t>
  </si>
  <si>
    <t>Н0000021213</t>
  </si>
  <si>
    <t>Buderus Радиатор VK-Profil, тип 20   600х900</t>
  </si>
  <si>
    <t>Н0000021212</t>
  </si>
  <si>
    <t>Buderus Радиатор VK-Profil, тип 20  600х1000</t>
  </si>
  <si>
    <t>Н0000021211</t>
  </si>
  <si>
    <t>Buderus Радиатор VK-Profil, тип 20  600х1200</t>
  </si>
  <si>
    <t>Н0000021210</t>
  </si>
  <si>
    <t>Buderus Радиатор VK-Profil, тип 20  600х1400</t>
  </si>
  <si>
    <t>Н0000021209</t>
  </si>
  <si>
    <t>Buderus Радиатор VK-Profil, тип 20  600х1600</t>
  </si>
  <si>
    <t>Н0000021208</t>
  </si>
  <si>
    <t>Buderus Радиатор VK-Profil, тип 20  600х1800</t>
  </si>
  <si>
    <t>Н0000021207</t>
  </si>
  <si>
    <t>Buderus Радиатор VK-Profil, тип 20  600х2000</t>
  </si>
  <si>
    <t>Н0000021206</t>
  </si>
  <si>
    <t>Buderus Радиатор VK-Profil, тип 20  900х400</t>
  </si>
  <si>
    <t>Н0000021205</t>
  </si>
  <si>
    <t>Buderus Радиатор VK-Profil, тип 20  900х500</t>
  </si>
  <si>
    <t>Н0000021204</t>
  </si>
  <si>
    <t>Buderus Радиатор VK-Profil, тип 20  900х600</t>
  </si>
  <si>
    <t>Н0000021203</t>
  </si>
  <si>
    <t>Buderus Радиатор VK-Profil, тип 20  900х700</t>
  </si>
  <si>
    <t>Н0000021202</t>
  </si>
  <si>
    <t>Buderus Радиатор VK-Profil, тип 20  900х800</t>
  </si>
  <si>
    <t>Н0000021201</t>
  </si>
  <si>
    <t>Buderus Радиатор VK-Profil, тип 20  900х900</t>
  </si>
  <si>
    <t>Н0000021200</t>
  </si>
  <si>
    <t>Buderus Радиатор VK-Profil, тип 20 900х1000</t>
  </si>
  <si>
    <t>Н0000021199</t>
  </si>
  <si>
    <t>Buderus Радиатор VK-Profil, тип 20 900х1200</t>
  </si>
  <si>
    <t>Н0000021198</t>
  </si>
  <si>
    <t>Buderus Радиатор VK-Profil, тип 20 900х1400</t>
  </si>
  <si>
    <t>Н0000021197</t>
  </si>
  <si>
    <t>Buderus Радиатор VK-Profil, тип 20 900х1600</t>
  </si>
  <si>
    <t>Н0000021196</t>
  </si>
  <si>
    <t>Buderus Радиатор VK-Profil, тип 20 900х1800</t>
  </si>
  <si>
    <t>Н0000021195</t>
  </si>
  <si>
    <t>Buderus Радиатор VK-Profil, тип 20 900х2000</t>
  </si>
  <si>
    <t>Buderus Радиатор VK-Profil, тип 21 нижн. Подключение</t>
  </si>
  <si>
    <t>Н0000021298</t>
  </si>
  <si>
    <t>Buderus Радиатор VK-Profil, тип 21      300х400</t>
  </si>
  <si>
    <t>Н0000021297</t>
  </si>
  <si>
    <t>Buderus Радиатор VK-Profil, тип 21      300х500</t>
  </si>
  <si>
    <t>Н0000021296</t>
  </si>
  <si>
    <t>Buderus Радиатор VK-Profil, тип 21      300х600</t>
  </si>
  <si>
    <t>Н0000021295</t>
  </si>
  <si>
    <t>Buderus Радиатор VK-Profil, тип 21      300х700</t>
  </si>
  <si>
    <t>Н0000021294</t>
  </si>
  <si>
    <t>Buderus Радиатор VK-Profil, тип 21      300х800</t>
  </si>
  <si>
    <t>Н0000021293</t>
  </si>
  <si>
    <t>Buderus Радиатор VK-Profil, тип 21      300х900</t>
  </si>
  <si>
    <t>Н0000021292</t>
  </si>
  <si>
    <t>Buderus Радиатор VK-Profil, тип 21     300х1000</t>
  </si>
  <si>
    <t>Н0000021291</t>
  </si>
  <si>
    <t>Buderus Радиатор VK-Profil, тип 21     300х1200</t>
  </si>
  <si>
    <t>Н0000021290</t>
  </si>
  <si>
    <t>Buderus Радиатор VK-Profil, тип 21     300х1400</t>
  </si>
  <si>
    <t>Н0000021289</t>
  </si>
  <si>
    <t>Buderus Радиатор VK-Profil, тип 21     300х1600</t>
  </si>
  <si>
    <t>Н0000021288</t>
  </si>
  <si>
    <t>Buderus Радиатор VK-Profil, тип 21     300х1800</t>
  </si>
  <si>
    <t>Н0000021287</t>
  </si>
  <si>
    <t>Buderus Радиатор VK-Profil, тип 21     300х2000</t>
  </si>
  <si>
    <t>Н0000021286</t>
  </si>
  <si>
    <t>Buderus Радиатор VK-Profil, тип 21     400х400</t>
  </si>
  <si>
    <t>Н0000021285</t>
  </si>
  <si>
    <t>Buderus Радиатор VK-Profil, тип 21     400х500</t>
  </si>
  <si>
    <t>Н0000021284</t>
  </si>
  <si>
    <t>Buderus Радиатор VK-Profil, тип 21     400х600</t>
  </si>
  <si>
    <t>Н0000021283</t>
  </si>
  <si>
    <t>Buderus Радиатор VK-Profil, тип 21     400х700</t>
  </si>
  <si>
    <t>Н0000021282</t>
  </si>
  <si>
    <t>Buderus Радиатор VK-Profil, тип 21     400х800</t>
  </si>
  <si>
    <t>Н0000021281</t>
  </si>
  <si>
    <t>Buderus Радиатор VK-Profil, тип 21     400х900</t>
  </si>
  <si>
    <t>Н0000021280</t>
  </si>
  <si>
    <t>Buderus Радиатор VK-Profil, тип 21    400х1000</t>
  </si>
  <si>
    <t>Н0000021279</t>
  </si>
  <si>
    <t>Buderus Радиатор VK-Profil, тип 21    400х1200</t>
  </si>
  <si>
    <t>Н0000021278</t>
  </si>
  <si>
    <t>Buderus Радиатор VK-Profil, тип 21    400х1400</t>
  </si>
  <si>
    <t>Н0000021277</t>
  </si>
  <si>
    <t>Buderus Радиатор VK-Profil, тип 21    400х1600</t>
  </si>
  <si>
    <t>Н0000021276</t>
  </si>
  <si>
    <t>Buderus Радиатор VK-Profil, тип 21    400х1800</t>
  </si>
  <si>
    <t>Н0000021275</t>
  </si>
  <si>
    <t>Buderus Радиатор VK-Profil, тип 21    400х2000</t>
  </si>
  <si>
    <t>Н0000021274</t>
  </si>
  <si>
    <t>Buderus Радиатор VK-Profil, тип 21    500х400</t>
  </si>
  <si>
    <t>Н0000021273</t>
  </si>
  <si>
    <t>Buderus Радиатор VK-Profil, тип 21    500х500</t>
  </si>
  <si>
    <t>Н0000021272</t>
  </si>
  <si>
    <t>Buderus Радиатор VK-Profil, тип 21    500х600</t>
  </si>
  <si>
    <t>Н0000021271</t>
  </si>
  <si>
    <t>Buderus Радиатор VK-Profil, тип 21    500х700</t>
  </si>
  <si>
    <t>Н0000021270</t>
  </si>
  <si>
    <t>Buderus Радиатор VK-Profil, тип 21    500х800</t>
  </si>
  <si>
    <t>Н0000015852</t>
  </si>
  <si>
    <t>Buderus Радиатор VK-Profil, тип 21    500х900</t>
  </si>
  <si>
    <t>Н0000015853</t>
  </si>
  <si>
    <t>Buderus Радиатор VK-Profil, тип 21   500х1000</t>
  </si>
  <si>
    <t>Н0000015854</t>
  </si>
  <si>
    <t>Buderus Радиатор VK-Profil, тип 21   500х1200</t>
  </si>
  <si>
    <t>Н0000015855</t>
  </si>
  <si>
    <t>Buderus Радиатор VK-Profil, тип 21   500х1400</t>
  </si>
  <si>
    <t>Н0000015856</t>
  </si>
  <si>
    <t>Buderus Радиатор VK-Profil, тип 21   500х1600</t>
  </si>
  <si>
    <t>Н0000015857</t>
  </si>
  <si>
    <t>Buderus Радиатор VK-Profil, тип 21   500х1800</t>
  </si>
  <si>
    <t>Н0000021269</t>
  </si>
  <si>
    <t>Buderus Радиатор VK-Profil, тип 21   500х2000</t>
  </si>
  <si>
    <t>Н0000021268</t>
  </si>
  <si>
    <t>Buderus Радиатор VK-Profil, тип 21   600х400</t>
  </si>
  <si>
    <t>Н0000021267</t>
  </si>
  <si>
    <t>Buderus Радиатор VK-Profil, тип 21   600х500</t>
  </si>
  <si>
    <t>Н0000021266</t>
  </si>
  <si>
    <t>Buderus Радиатор VK-Profil, тип 21   600х600</t>
  </si>
  <si>
    <t>Н0000021265</t>
  </si>
  <si>
    <t>Buderus Радиатор VK-Profil, тип 21   600х700</t>
  </si>
  <si>
    <t>Н0000021264</t>
  </si>
  <si>
    <t>Buderus Радиатор VK-Profil, тип 21   600х800</t>
  </si>
  <si>
    <t>Н0000021263</t>
  </si>
  <si>
    <t>Buderus Радиатор VK-Profil, тип 21   600х900</t>
  </si>
  <si>
    <t>Н0000021262</t>
  </si>
  <si>
    <t>Buderus Радиатор VK-Profil, тип 21  600х1000</t>
  </si>
  <si>
    <t>Н0000021261</t>
  </si>
  <si>
    <t>Buderus Радиатор VK-Profil, тип 21  600х1200</t>
  </si>
  <si>
    <t>Н0000021260</t>
  </si>
  <si>
    <t>Buderus Радиатор VK-Profil, тип 21  600х1400</t>
  </si>
  <si>
    <t>Н0000021259</t>
  </si>
  <si>
    <t>Buderus Радиатор VK-Profil, тип 21  600х1600</t>
  </si>
  <si>
    <t>Н0000021258</t>
  </si>
  <si>
    <t>Buderus Радиатор VK-Profil, тип 21  600х1800</t>
  </si>
  <si>
    <t>Н0000021257</t>
  </si>
  <si>
    <t>Buderus Радиатор VK-Profil, тип 21  600х2000</t>
  </si>
  <si>
    <t>Н0000021256</t>
  </si>
  <si>
    <t>Buderus Радиатор VK-Profil, тип 21  900х400</t>
  </si>
  <si>
    <t>Н0000021255</t>
  </si>
  <si>
    <t>Buderus Радиатор VK-Profil, тип 21  900х500</t>
  </si>
  <si>
    <t>Н0000021254</t>
  </si>
  <si>
    <t>Buderus Радиатор VK-Profil, тип 21  900х600</t>
  </si>
  <si>
    <t>Н0000021253</t>
  </si>
  <si>
    <t>Buderus Радиатор VK-Profil, тип 21  900х700</t>
  </si>
  <si>
    <t>Н0000021252</t>
  </si>
  <si>
    <t>Buderus Радиатор VK-Profil, тип 21  900х800</t>
  </si>
  <si>
    <t>Н0000021251</t>
  </si>
  <si>
    <t>Buderus Радиатор VK-Profil, тип 21  900х900</t>
  </si>
  <si>
    <t>Н0000021250</t>
  </si>
  <si>
    <t>Buderus Радиатор VK-Profil, тип 21 900х1000</t>
  </si>
  <si>
    <t>Н0000021249</t>
  </si>
  <si>
    <t>Buderus Радиатор VK-Profil, тип 21 900х1200</t>
  </si>
  <si>
    <t>Н0000021248</t>
  </si>
  <si>
    <t>Buderus Радиатор VK-Profil, тип 21 900х1400</t>
  </si>
  <si>
    <t>Н0000021247</t>
  </si>
  <si>
    <t>Buderus Радиатор VK-Profil, тип 21 900х1600</t>
  </si>
  <si>
    <t>Н0000021246</t>
  </si>
  <si>
    <t>Buderus Радиатор VK-Profil, тип 21 900х1800</t>
  </si>
  <si>
    <t>Н0000021245</t>
  </si>
  <si>
    <t>Buderus Радиатор VK-Profil, тип 21 900х2000</t>
  </si>
  <si>
    <t>Buderus Радиатор VK-Profil, тип 22 нижн. Подключение</t>
  </si>
  <si>
    <t>Н0000021335</t>
  </si>
  <si>
    <t>Buderus Радиатор VK-Profil, тип 22      300х400</t>
  </si>
  <si>
    <t>Н0000007023</t>
  </si>
  <si>
    <t>Buderus Радиатор VK-Profil, тип 22      300х500</t>
  </si>
  <si>
    <t>Н0000007297</t>
  </si>
  <si>
    <t>Buderus Радиатор VK-Profil, тип 22      300х600</t>
  </si>
  <si>
    <t>Н0000007295</t>
  </si>
  <si>
    <t>Buderus Радиатор VK-Profil, тип 22      300х700</t>
  </si>
  <si>
    <t>Н0000007022</t>
  </si>
  <si>
    <t>Buderus Радиатор VK-Profil, тип 22      300х800</t>
  </si>
  <si>
    <t>Н0000007290</t>
  </si>
  <si>
    <t>Buderus Радиатор VK-Profil, тип 22      300х900</t>
  </si>
  <si>
    <t>Н0000007296</t>
  </si>
  <si>
    <t>Buderus Радиатор VK-Profil, тип 22     300х1000</t>
  </si>
  <si>
    <t>Н0000007293</t>
  </si>
  <si>
    <t>Buderus Радиатор VK-Profil, тип 22     300х1200</t>
  </si>
  <si>
    <t>Н0000007294</t>
  </si>
  <si>
    <t>Buderus Радиатор VK-Profil, тип 22     300х1400</t>
  </si>
  <si>
    <t>Н0000021336</t>
  </si>
  <si>
    <t>Buderus Радиатор VK-Profil, тип 22     300х1600</t>
  </si>
  <si>
    <t>Н0000021337</t>
  </si>
  <si>
    <t>Buderus Радиатор VK-Profil, тип 22     300х1800</t>
  </si>
  <si>
    <t>Н0000021338</t>
  </si>
  <si>
    <t>Buderus Радиатор VK-Profil, тип 22     300х2000</t>
  </si>
  <si>
    <t>Н0000021334</t>
  </si>
  <si>
    <t>Buderus Радиатор VK-Profil, тип 22     400х400</t>
  </si>
  <si>
    <t>Н0000021333</t>
  </si>
  <si>
    <t>Buderus Радиатор VK-Profil, тип 22     400х500</t>
  </si>
  <si>
    <t>Н0000021332</t>
  </si>
  <si>
    <t>Buderus Радиатор VK-Profil, тип 22     400х600</t>
  </si>
  <si>
    <t>Н0000021331</t>
  </si>
  <si>
    <t>Buderus Радиатор VK-Profil, тип 22     400х700</t>
  </si>
  <si>
    <t>Н0000021330</t>
  </si>
  <si>
    <t>Buderus Радиатор VK-Profil, тип 22     400х800</t>
  </si>
  <si>
    <t>Н0000021329</t>
  </si>
  <si>
    <t>Buderus Радиатор VK-Profil, тип 22     400х900</t>
  </si>
  <si>
    <t>Н0000021328</t>
  </si>
  <si>
    <t>Buderus Радиатор VK-Profil, тип 22    400х1000</t>
  </si>
  <si>
    <t>Н0000021327</t>
  </si>
  <si>
    <t>Buderus Радиатор VK-Profil, тип 22    400х1200</t>
  </si>
  <si>
    <t>Н0000021326</t>
  </si>
  <si>
    <t>Buderus Радиатор VK-Profil, тип 22    400х1400</t>
  </si>
  <si>
    <t>Н0000021325</t>
  </si>
  <si>
    <t>Buderus Радиатор VK-Profil, тип 22    400х1600</t>
  </si>
  <si>
    <t>Н0000021324</t>
  </si>
  <si>
    <t>Buderus Радиатор VK-Profil, тип 22    400х1800</t>
  </si>
  <si>
    <t>Н0000021323</t>
  </si>
  <si>
    <t>Buderus Радиатор VK-Profil, тип 22    400х2000</t>
  </si>
  <si>
    <t>Н0000007291</t>
  </si>
  <si>
    <t>Buderus Радиатор VK-Profil, тип 22    500х400</t>
  </si>
  <si>
    <t>Н0000007289</t>
  </si>
  <si>
    <t>Buderus Радиатор VK-Profil, тип 22    500х500</t>
  </si>
  <si>
    <t>Н0000007292</t>
  </si>
  <si>
    <t>Buderus Радиатор VK-Profil, тип 22    500х600</t>
  </si>
  <si>
    <t>Н0000007287</t>
  </si>
  <si>
    <t>Buderus Радиатор VK-Profil, тип 22    500х700</t>
  </si>
  <si>
    <t>Н0000006628</t>
  </si>
  <si>
    <t>Buderus Радиатор VK-Profil, тип 22    500х800</t>
  </si>
  <si>
    <t>Н0000009595</t>
  </si>
  <si>
    <t>Buderus Радиатор VK-Profil, тип 22    500х900</t>
  </si>
  <si>
    <t>Н0000009596</t>
  </si>
  <si>
    <t>Buderus Радиатор VK-Profil, тип 22   500х1000</t>
  </si>
  <si>
    <t>Н0000009672</t>
  </si>
  <si>
    <t>Buderus Радиатор VK-Profil, тип 22   500х1200</t>
  </si>
  <si>
    <t>Н0000008259</t>
  </si>
  <si>
    <t>Buderus Радиатор VK-Profil, тип 22   500х1400</t>
  </si>
  <si>
    <t>Н0000015920</t>
  </si>
  <si>
    <t>Buderus Радиатор VK-Profil, тип 22   500х1600</t>
  </si>
  <si>
    <t>Н0000015921</t>
  </si>
  <si>
    <t>Buderus Радиатор VK-Profil, тип 22   500х1800</t>
  </si>
  <si>
    <t>Н0000021339</t>
  </si>
  <si>
    <t>Buderus Радиатор VK-Profil, тип 22   500х2000</t>
  </si>
  <si>
    <t>Н0000021322</t>
  </si>
  <si>
    <t>Buderus Радиатор VK-Profil, тип 22   600х400</t>
  </si>
  <si>
    <t>Н0000021321</t>
  </si>
  <si>
    <t>Buderus Радиатор VK-Profil, тип 22   600х500</t>
  </si>
  <si>
    <t>Н0000021320</t>
  </si>
  <si>
    <t>Buderus Радиатор VK-Profil, тип 22   600х600</t>
  </si>
  <si>
    <t>Н0000021319</t>
  </si>
  <si>
    <t>Buderus Радиатор VK-Profil, тип 22   600х700</t>
  </si>
  <si>
    <t>Н0000021318</t>
  </si>
  <si>
    <t>Buderus Радиатор VK-Profil, тип 22   600х800</t>
  </si>
  <si>
    <t>Н0000021317</t>
  </si>
  <si>
    <t>Buderus Радиатор VK-Profil, тип 22   600х900</t>
  </si>
  <si>
    <t>Н0000021316</t>
  </si>
  <si>
    <t>Buderus Радиатор VK-Profil, тип 22  600х1000</t>
  </si>
  <si>
    <t>Н0000021315</t>
  </si>
  <si>
    <t>Buderus Радиатор VK-Profil, тип 22  600х1200</t>
  </si>
  <si>
    <t>Н0000021314</t>
  </si>
  <si>
    <t>Buderus Радиатор VK-Profil, тип 22  600х1400</t>
  </si>
  <si>
    <t>Н0000021313</t>
  </si>
  <si>
    <t>Buderus Радиатор VK-Profil, тип 22  600х1600</t>
  </si>
  <si>
    <t>Н0000021312</t>
  </si>
  <si>
    <t>Buderus Радиатор VK-Profil, тип 22  600х1800</t>
  </si>
  <si>
    <t>Н0000021311</t>
  </si>
  <si>
    <t>Buderus Радиатор VK-Profil, тип 22  600х2000</t>
  </si>
  <si>
    <t>Н0000021310</t>
  </si>
  <si>
    <t>Buderus Радиатор VK-Profil, тип 22  900х400</t>
  </si>
  <si>
    <t>Н0000021309</t>
  </si>
  <si>
    <t>Buderus Радиатор VK-Profil, тип 22  900х500</t>
  </si>
  <si>
    <t>Н0000021308</t>
  </si>
  <si>
    <t>Buderus Радиатор VK-Profil, тип 22  900х600</t>
  </si>
  <si>
    <t>Н0000021307</t>
  </si>
  <si>
    <t>Buderus Радиатор VK-Profil, тип 22  900х700</t>
  </si>
  <si>
    <t>Н0000021306</t>
  </si>
  <si>
    <t>Buderus Радиатор VK-Profil, тип 22  900х800</t>
  </si>
  <si>
    <t>Н0000021305</t>
  </si>
  <si>
    <t>Buderus Радиатор VK-Profil, тип 22  900х900</t>
  </si>
  <si>
    <t>Н0000021304</t>
  </si>
  <si>
    <t>Buderus Радиатор VK-Profil, тип 22 900х1000</t>
  </si>
  <si>
    <t>Н0000021303</t>
  </si>
  <si>
    <t>Buderus Радиатор VK-Profil, тип 22 900х1200</t>
  </si>
  <si>
    <t>Н0000021302</t>
  </si>
  <si>
    <t>Buderus Радиатор VK-Profil, тип 22 900х1400</t>
  </si>
  <si>
    <t>Н0000021301</t>
  </si>
  <si>
    <t>Buderus Радиатор VK-Profil, тип 22 900х1600</t>
  </si>
  <si>
    <t>Н0000021300</t>
  </si>
  <si>
    <t>Buderus Радиатор VK-Profil, тип 22 900х1800</t>
  </si>
  <si>
    <t>Н0000021299</t>
  </si>
  <si>
    <t>Buderus Радиатор VK-Profil, тип 22 900х2000</t>
  </si>
  <si>
    <t>Buderus Радиатор VK-Profil, тип 30 нижн. Подключение</t>
  </si>
  <si>
    <t>Н0000021402</t>
  </si>
  <si>
    <t>Buderus Радиатор VK-Profil, тип 30      300х400</t>
  </si>
  <si>
    <t>Н0000021401</t>
  </si>
  <si>
    <t>Buderus Радиатор VK-Profil, тип 30      300х500</t>
  </si>
  <si>
    <t>Н0000021400</t>
  </si>
  <si>
    <t>Buderus Радиатор VK-Profil, тип 30      300х600</t>
  </si>
  <si>
    <t>Н0000021399</t>
  </si>
  <si>
    <t>Buderus Радиатор VK-Profil, тип 30      300х700</t>
  </si>
  <si>
    <t>Н0000021398</t>
  </si>
  <si>
    <t>Buderus Радиатор VK-Profil, тип 30      300х800</t>
  </si>
  <si>
    <t>Н0000021397</t>
  </si>
  <si>
    <t>Buderus Радиатор VK-Profil, тип 30      300х900</t>
  </si>
  <si>
    <t>Н0000021396</t>
  </si>
  <si>
    <t>Buderus Радиатор VK-Profil, тип 30     300х1000</t>
  </si>
  <si>
    <t>Н0000021395</t>
  </si>
  <si>
    <t>Buderus Радиатор VK-Profil, тип 30     300х1200</t>
  </si>
  <si>
    <t>Н0000021394</t>
  </si>
  <si>
    <t>Buderus Радиатор VK-Profil, тип 30     300х1400</t>
  </si>
  <si>
    <t>Н0000021393</t>
  </si>
  <si>
    <t>Buderus Радиатор VK-Profil, тип 30     300х1600</t>
  </si>
  <si>
    <t>Н0000021392</t>
  </si>
  <si>
    <t>Buderus Радиатор VK-Profil, тип 30     300х1800</t>
  </si>
  <si>
    <t>Н0000021391</t>
  </si>
  <si>
    <t>Buderus Радиатор VK-Profil, тип 30     300х2000</t>
  </si>
  <si>
    <t>Н0000021390</t>
  </si>
  <si>
    <t>Buderus Радиатор VK-Profil, тип 30     400х400</t>
  </si>
  <si>
    <t>Н0000021389</t>
  </si>
  <si>
    <t>Buderus Радиатор VK-Profil, тип 30     400х500</t>
  </si>
  <si>
    <t>Н0000021388</t>
  </si>
  <si>
    <t>Buderus Радиатор VK-Profil, тип 30     400х600</t>
  </si>
  <si>
    <t>Н0000021387</t>
  </si>
  <si>
    <t>Buderus Радиатор VK-Profil, тип 30     400х700</t>
  </si>
  <si>
    <t>Н0000021386</t>
  </si>
  <si>
    <t>Buderus Радиатор VK-Profil, тип 30     400х800</t>
  </si>
  <si>
    <t>Н0000021385</t>
  </si>
  <si>
    <t>Buderus Радиатор VK-Profil, тип 30     400х900</t>
  </si>
  <si>
    <t>Н0000021384</t>
  </si>
  <si>
    <t>Buderus Радиатор VK-Profil, тип 30    400х1000</t>
  </si>
  <si>
    <t>Н0000021383</t>
  </si>
  <si>
    <t>Buderus Радиатор VK-Profil, тип 30    400х1200</t>
  </si>
  <si>
    <t>Н0000021382</t>
  </si>
  <si>
    <t>Buderus Радиатор VK-Profil, тип 30    400х1400</t>
  </si>
  <si>
    <t>Н0000021381</t>
  </si>
  <si>
    <t>Buderus Радиатор VK-Profil, тип 30    400х1600</t>
  </si>
  <si>
    <t>Н0000021380</t>
  </si>
  <si>
    <t>Buderus Радиатор VK-Profil, тип 30    400х1800</t>
  </si>
  <si>
    <t>Н0000021379</t>
  </si>
  <si>
    <t>Buderus Радиатор VK-Profil, тип 30    400х2000</t>
  </si>
  <si>
    <t>Н0000021378</t>
  </si>
  <si>
    <t>Buderus Радиатор VK-Profil, тип 30    500х400</t>
  </si>
  <si>
    <t>Н0000021377</t>
  </si>
  <si>
    <t>Buderus Радиатор VK-Profil, тип 30    500х500</t>
  </si>
  <si>
    <t>Н0000021376</t>
  </si>
  <si>
    <t>Buderus Радиатор VK-Profil, тип 30    500х600</t>
  </si>
  <si>
    <t>Н0000021375</t>
  </si>
  <si>
    <t>Buderus Радиатор VK-Profil, тип 30    500х700</t>
  </si>
  <si>
    <t>Н0000021374</t>
  </si>
  <si>
    <t>Buderus Радиатор VK-Profil, тип 30    500х800</t>
  </si>
  <si>
    <t>Н0000021373</t>
  </si>
  <si>
    <t>Buderus Радиатор VK-Profil, тип 30    500х900</t>
  </si>
  <si>
    <t>Н0000021372</t>
  </si>
  <si>
    <t>Buderus Радиатор VK-Profil, тип 30   500х1000</t>
  </si>
  <si>
    <t>Н0000021371</t>
  </si>
  <si>
    <t>Buderus Радиатор VK-Profil, тип 30   500х1200</t>
  </si>
  <si>
    <t>Н0000021370</t>
  </si>
  <si>
    <t>Buderus Радиатор VK-Profil, тип 30   500х1400</t>
  </si>
  <si>
    <t>Н0000021369</t>
  </si>
  <si>
    <t>Buderus Радиатор VK-Profil, тип 30   500х1600</t>
  </si>
  <si>
    <t>Н0000021368</t>
  </si>
  <si>
    <t>Buderus Радиатор VK-Profil, тип 30   500х1800</t>
  </si>
  <si>
    <t>Н0000021367</t>
  </si>
  <si>
    <t>Buderus Радиатор VK-Profil, тип 30   500х2000</t>
  </si>
  <si>
    <t>Н0000021366</t>
  </si>
  <si>
    <t>Buderus Радиатор VK-Profil, тип 30   600х400</t>
  </si>
  <si>
    <t>Н0000021365</t>
  </si>
  <si>
    <t>Buderus Радиатор VK-Profil, тип 30   600х500</t>
  </si>
  <si>
    <t>Н0000021364</t>
  </si>
  <si>
    <t>Buderus Радиатор VK-Profil, тип 30   600х600</t>
  </si>
  <si>
    <t>Н0000021363</t>
  </si>
  <si>
    <t>Buderus Радиатор VK-Profil, тип 30   600х700</t>
  </si>
  <si>
    <t>Н0000021362</t>
  </si>
  <si>
    <t>Buderus Радиатор VK-Profil, тип 30   600х800</t>
  </si>
  <si>
    <t>Н0000021361</t>
  </si>
  <si>
    <t>Buderus Радиатор VK-Profil, тип 30   600х900</t>
  </si>
  <si>
    <t>Н0000021360</t>
  </si>
  <si>
    <t>Buderus Радиатор VK-Profil, тип 30  600х1000</t>
  </si>
  <si>
    <t>Н0000021359</t>
  </si>
  <si>
    <t>Buderus Радиатор VK-Profil, тип 30  600х1200</t>
  </si>
  <si>
    <t>Н0000021358</t>
  </si>
  <si>
    <t>Buderus Радиатор VK-Profil, тип 30  600х1400</t>
  </si>
  <si>
    <t>Н0000021357</t>
  </si>
  <si>
    <t>Buderus Радиатор VK-Profil, тип 30  600х1600</t>
  </si>
  <si>
    <t>Н0000021356</t>
  </si>
  <si>
    <t>Buderus Радиатор VK-Profil, тип 30  600х1800</t>
  </si>
  <si>
    <t>Н0000021355</t>
  </si>
  <si>
    <t>Buderus Радиатор VK-Profil, тип 30  600х2000</t>
  </si>
  <si>
    <t>Н0000021354</t>
  </si>
  <si>
    <t>Buderus Радиатор VK-Profil, тип 30  900х400</t>
  </si>
  <si>
    <t>Н0000021353</t>
  </si>
  <si>
    <t>Buderus Радиатор VK-Profil, тип 30  900х500</t>
  </si>
  <si>
    <t>Н0000021352</t>
  </si>
  <si>
    <t>Buderus Радиатор VK-Profil, тип 30  900х600</t>
  </si>
  <si>
    <t>Н0000021351</t>
  </si>
  <si>
    <t>Buderus Радиатор VK-Profil, тип 30  900х700</t>
  </si>
  <si>
    <t>Н0000021350</t>
  </si>
  <si>
    <t>Buderus Радиатор VK-Profil, тип 30  900х800</t>
  </si>
  <si>
    <t>Н0000021349</t>
  </si>
  <si>
    <t>Buderus Радиатор VK-Profil, тип 30  900х900</t>
  </si>
  <si>
    <t>Н0000021348</t>
  </si>
  <si>
    <t>Buderus Радиатор VK-Profil, тип 30 900х1000</t>
  </si>
  <si>
    <t>Н0000021347</t>
  </si>
  <si>
    <t>Buderus Радиатор VK-Profil, тип 30 900х1200</t>
  </si>
  <si>
    <t>Н0000021346</t>
  </si>
  <si>
    <t>Buderus Радиатор VK-Profil, тип 30 900х1400</t>
  </si>
  <si>
    <t>Н0000021345</t>
  </si>
  <si>
    <t>Buderus Радиатор VK-Profil, тип 30 900х1600</t>
  </si>
  <si>
    <t>Н0000021344</t>
  </si>
  <si>
    <t>Buderus Радиатор VK-Profil, тип 30 900х1800</t>
  </si>
  <si>
    <t>Н0000021342</t>
  </si>
  <si>
    <t>Buderus Радиатор VK-Profil, тип 30 900х2000</t>
  </si>
  <si>
    <t>Buderus Радиатор VK-Profil, тип 33 нижн. Подключение</t>
  </si>
  <si>
    <t>Н0000021403</t>
  </si>
  <si>
    <t>Buderus Радиатор VK-Profil, тип 33      300х400</t>
  </si>
  <si>
    <t>Н0000021404</t>
  </si>
  <si>
    <t>Buderus Радиатор VK-Profil, тип 33      300х500</t>
  </si>
  <si>
    <t>Н0000021458</t>
  </si>
  <si>
    <t>Buderus Радиатор VK-Profil, тип 33      300х600</t>
  </si>
  <si>
    <t>Н0000021459</t>
  </si>
  <si>
    <t>Buderus Радиатор VK-Profil, тип 33      300х700</t>
  </si>
  <si>
    <t>Н0000021460</t>
  </si>
  <si>
    <t>Buderus Радиатор VK-Profil, тип 33      300х800</t>
  </si>
  <si>
    <t>Н0000021461</t>
  </si>
  <si>
    <t>Buderus Радиатор VK-Profil, тип 33      300х900</t>
  </si>
  <si>
    <t>Н0000021457</t>
  </si>
  <si>
    <t>Buderus Радиатор VK-Profil, тип 33     300х1000</t>
  </si>
  <si>
    <t>Н0000021456</t>
  </si>
  <si>
    <t>Buderus Радиатор VK-Profil, тип 33     300х1200</t>
  </si>
  <si>
    <t>Н0000021455</t>
  </si>
  <si>
    <t>Buderus Радиатор VK-Profil, тип 33     300х1400</t>
  </si>
  <si>
    <t>Н0000021454</t>
  </si>
  <si>
    <t>Buderus Радиатор VK-Profil, тип 33     300х1600</t>
  </si>
  <si>
    <t>Н0000021453</t>
  </si>
  <si>
    <t>Buderus Радиатор VK-Profil, тип 33     300х1800</t>
  </si>
  <si>
    <t>Н0000021422</t>
  </si>
  <si>
    <t>Buderus Радиатор VK-Profil, тип 33     300х2000</t>
  </si>
  <si>
    <t>Н0000021452</t>
  </si>
  <si>
    <t>Buderus Радиатор VK-Profil, тип 33     400х400</t>
  </si>
  <si>
    <t>Н0000021451</t>
  </si>
  <si>
    <t>Buderus Радиатор VK-Profil, тип 33     400х500</t>
  </si>
  <si>
    <t>Н0000021450</t>
  </si>
  <si>
    <t>Buderus Радиатор VK-Profil, тип 33     400х600</t>
  </si>
  <si>
    <t>Н0000021449</t>
  </si>
  <si>
    <t>Buderus Радиатор VK-Profil, тип 33     400х700</t>
  </si>
  <si>
    <t>Н0000021448</t>
  </si>
  <si>
    <t>Buderus Радиатор VK-Profil, тип 33     400х800</t>
  </si>
  <si>
    <t>Н0000021419</t>
  </si>
  <si>
    <t>Buderus Радиатор VK-Profil, тип 33     400х900</t>
  </si>
  <si>
    <t>Н0000021447</t>
  </si>
  <si>
    <t>Buderus Радиатор VK-Profil, тип 33    400х1000</t>
  </si>
  <si>
    <t>Н0000021446</t>
  </si>
  <si>
    <t>Buderus Радиатор VK-Profil, тип 33    400х1200</t>
  </si>
  <si>
    <t>Н0000021445</t>
  </si>
  <si>
    <t>Buderus Радиатор VK-Profil, тип 33    400х1400</t>
  </si>
  <si>
    <t>Н0000021444</t>
  </si>
  <si>
    <t>Buderus Радиатор VK-Profil, тип 33    400х1600</t>
  </si>
  <si>
    <t>Н0000021443</t>
  </si>
  <si>
    <t>Buderus Радиатор VK-Profil, тип 33    400х1800</t>
  </si>
  <si>
    <t>Н0000021418</t>
  </si>
  <si>
    <t>Buderus Радиатор VK-Profil, тип 33    400х2000</t>
  </si>
  <si>
    <t>Н0000021442</t>
  </si>
  <si>
    <t>Buderus Радиатор VK-Profil, тип 33    500х400</t>
  </si>
  <si>
    <t>Н0000021441</t>
  </si>
  <si>
    <t>Buderus Радиатор VK-Profil, тип 33    500х500</t>
  </si>
  <si>
    <t>Н0000021440</t>
  </si>
  <si>
    <t>Buderus Радиатор VK-Profil, тип 33    500х600</t>
  </si>
  <si>
    <t>Н0000021439</t>
  </si>
  <si>
    <t>Buderus Радиатор VK-Profil, тип 33    500х700</t>
  </si>
  <si>
    <t>Н0000021438</t>
  </si>
  <si>
    <t>Buderus Радиатор VK-Profil, тип 33    500х800</t>
  </si>
  <si>
    <t>Н0000021420</t>
  </si>
  <si>
    <t>Buderus Радиатор VK-Profil, тип 33    500х900</t>
  </si>
  <si>
    <t>Н0000021437</t>
  </si>
  <si>
    <t>Buderus Радиатор VK-Profil, тип 33   500х1000</t>
  </si>
  <si>
    <t>Н0000021436</t>
  </si>
  <si>
    <t>Buderus Радиатор VK-Profil, тип 33   500х1200</t>
  </si>
  <si>
    <t>Н0000021435</t>
  </si>
  <si>
    <t>Buderus Радиатор VK-Profil, тип 33   500х1400</t>
  </si>
  <si>
    <t>Н0000021434</t>
  </si>
  <si>
    <t>Buderus Радиатор VK-Profil, тип 33   500х1600</t>
  </si>
  <si>
    <t>Н0000021433</t>
  </si>
  <si>
    <t>Buderus Радиатор VK-Profil, тип 33   500х1800</t>
  </si>
  <si>
    <t>Н0000021421</t>
  </si>
  <si>
    <t>Buderus Радиатор VK-Profil, тип 33   500х2000</t>
  </si>
  <si>
    <t>Н0000021432</t>
  </si>
  <si>
    <t>Buderus Радиатор VK-Profil, тип 33   600х400</t>
  </si>
  <si>
    <t>Н0000021431</t>
  </si>
  <si>
    <t>Buderus Радиатор VK-Profil, тип 33   600х500</t>
  </si>
  <si>
    <t>Н0000021430</t>
  </si>
  <si>
    <t>Buderus Радиатор VK-Profil, тип 33   600х600</t>
  </si>
  <si>
    <t>Н0000021429</t>
  </si>
  <si>
    <t>Buderus Радиатор VK-Profil, тип 33   600х700</t>
  </si>
  <si>
    <t>Н0000021428</t>
  </si>
  <si>
    <t>Buderus Радиатор VK-Profil, тип 33   600х800</t>
  </si>
  <si>
    <t>Н0000021417</t>
  </si>
  <si>
    <t>Buderus Радиатор VK-Profil, тип 33   600х900</t>
  </si>
  <si>
    <t>Н0000021427</t>
  </si>
  <si>
    <t>Buderus Радиатор VK-Profil, тип 33  600х1000</t>
  </si>
  <si>
    <t>Н0000021426</t>
  </si>
  <si>
    <t>Buderus Радиатор VK-Profil, тип 33  600х1200</t>
  </si>
  <si>
    <t>Н0000021425</t>
  </si>
  <si>
    <t>Buderus Радиатор VK-Profil, тип 33  600х1400</t>
  </si>
  <si>
    <t>Н0000021424</t>
  </si>
  <si>
    <t>Buderus Радиатор VK-Profil, тип 33  600х1600</t>
  </si>
  <si>
    <t>Н0000021423</t>
  </si>
  <si>
    <t>Buderus Радиатор VK-Profil, тип 33  600х1800</t>
  </si>
  <si>
    <t>Н0000021416</t>
  </si>
  <si>
    <t>Buderus Радиатор VK-Profil, тип 33  600х2000</t>
  </si>
  <si>
    <t>Н0000021415</t>
  </si>
  <si>
    <t>Buderus Радиатор VK-Profil, тип 33  900х400</t>
  </si>
  <si>
    <t>Н0000021414</t>
  </si>
  <si>
    <t>Buderus Радиатор VK-Profil, тип 33  900х500</t>
  </si>
  <si>
    <t>Н0000021413</t>
  </si>
  <si>
    <t>Buderus Радиатор VK-Profil, тип 33  900х600</t>
  </si>
  <si>
    <t>Н0000021412</t>
  </si>
  <si>
    <t>Buderus Радиатор VK-Profil, тип 33  900х700</t>
  </si>
  <si>
    <t>Н0000021411</t>
  </si>
  <si>
    <t>Buderus Радиатор VK-Profil, тип 33  900х800</t>
  </si>
  <si>
    <t>Н0000021410</t>
  </si>
  <si>
    <t>Buderus Радиатор VK-Profil, тип 33  900х900</t>
  </si>
  <si>
    <t>Н0000021409</t>
  </si>
  <si>
    <t>Buderus Радиатор VK-Profil, тип 33 900х1000</t>
  </si>
  <si>
    <t>Н0000021408</t>
  </si>
  <si>
    <t>Buderus Радиатор VK-Profil, тип 33 900х1200</t>
  </si>
  <si>
    <t>Н0000021407</t>
  </si>
  <si>
    <t>Buderus Радиатор VK-Profil, тип 33 900х1400</t>
  </si>
  <si>
    <t>Н0000021406</t>
  </si>
  <si>
    <t>Buderus Радиатор VK-Profil, тип 33 900х1600</t>
  </si>
  <si>
    <t>Н0000021405</t>
  </si>
  <si>
    <t>Buderus Радиатор VK-Profil, тип 33 900х1800</t>
  </si>
  <si>
    <t>Н0000021343</t>
  </si>
  <si>
    <t>Buderus Радиатор VK-Profil, тип 33 900х2000</t>
  </si>
  <si>
    <t>Заказ</t>
  </si>
  <si>
    <t xml:space="preserve">                         СВК Наборы монтажные для радиаторов</t>
  </si>
  <si>
    <t xml:space="preserve">                  СВК Компрессионные фитинги для ПЭ труб</t>
  </si>
  <si>
    <t xml:space="preserve">                       Дозаторы AMG, GEL и аксессуры для котлов</t>
  </si>
  <si>
    <t xml:space="preserve">                 </t>
  </si>
  <si>
    <t xml:space="preserve">  Прайс Лист ООО "ТД "СтройСервис"</t>
  </si>
  <si>
    <t>Комплект монтажных заглушек 1/2 (2шт)</t>
  </si>
  <si>
    <t>SVK-PP-0115</t>
  </si>
  <si>
    <t>Н0000020599</t>
  </si>
  <si>
    <t>код 1с серый</t>
  </si>
  <si>
    <t>Н0000006328</t>
  </si>
  <si>
    <t>Н0000006329</t>
  </si>
  <si>
    <t>Н0000006330</t>
  </si>
  <si>
    <t>Н0000006331</t>
  </si>
  <si>
    <t>Н0000006332</t>
  </si>
  <si>
    <t>Н0000006333</t>
  </si>
  <si>
    <t>Н0000006334</t>
  </si>
  <si>
    <t>Н0000006335</t>
  </si>
  <si>
    <t>Н0000006336</t>
  </si>
  <si>
    <t>Н0000004626</t>
  </si>
  <si>
    <t>Н0000004627</t>
  </si>
  <si>
    <t>Н0000006337</t>
  </si>
  <si>
    <t>Н0000004628</t>
  </si>
  <si>
    <t>Н0000004629</t>
  </si>
  <si>
    <t>Н0000004630</t>
  </si>
  <si>
    <t>Н0000006338</t>
  </si>
  <si>
    <t>Н0000006339</t>
  </si>
  <si>
    <t>Н0000006340</t>
  </si>
  <si>
    <t>Н0000004704</t>
  </si>
  <si>
    <t>Н0000004705</t>
  </si>
  <si>
    <t>Н0000004706</t>
  </si>
  <si>
    <t>Н0000004707</t>
  </si>
  <si>
    <t>Н0000004708</t>
  </si>
  <si>
    <t>Н0000006341</t>
  </si>
  <si>
    <t>Н0000006342</t>
  </si>
  <si>
    <t>Н0000006343</t>
  </si>
  <si>
    <t>Н0000006344</t>
  </si>
  <si>
    <t>Н0000009636</t>
  </si>
  <si>
    <t>Н0000009637</t>
  </si>
  <si>
    <t>Н0000009638</t>
  </si>
  <si>
    <t>Н0000011623</t>
  </si>
  <si>
    <t>Н0000011624</t>
  </si>
  <si>
    <t>Н0000017359</t>
  </si>
  <si>
    <t>Н0000019340</t>
  </si>
  <si>
    <t>Н0000019341</t>
  </si>
  <si>
    <t>Н0000019342</t>
  </si>
  <si>
    <t>Н0000004632</t>
  </si>
  <si>
    <t>Н0000004633</t>
  </si>
  <si>
    <t>Н0000004634</t>
  </si>
  <si>
    <t>Н0000006345</t>
  </si>
  <si>
    <t>Н0000006346</t>
  </si>
  <si>
    <t>Н0000006347</t>
  </si>
  <si>
    <t>Н0000006348</t>
  </si>
  <si>
    <t>Н0000006349</t>
  </si>
  <si>
    <t>Н0000006350</t>
  </si>
  <si>
    <t>Н0000006244</t>
  </si>
  <si>
    <t>Н0000006245</t>
  </si>
  <si>
    <t>Н0000006246</t>
  </si>
  <si>
    <t>Н0000006247</t>
  </si>
  <si>
    <t>Н0000006248</t>
  </si>
  <si>
    <t>Н0000006249</t>
  </si>
  <si>
    <t>Н0000006250</t>
  </si>
  <si>
    <t>Н0000006251</t>
  </si>
  <si>
    <t>Н0000006252</t>
  </si>
  <si>
    <t>Н0000019346</t>
  </si>
  <si>
    <t>Н0000008050</t>
  </si>
  <si>
    <t>Н0000006187</t>
  </si>
  <si>
    <t>Н0000006188</t>
  </si>
  <si>
    <t>Н0000006189</t>
  </si>
  <si>
    <t>Н0000006190</t>
  </si>
  <si>
    <t>Н0000006191</t>
  </si>
  <si>
    <t>Н0000006192</t>
  </si>
  <si>
    <t>Н0000006193</t>
  </si>
  <si>
    <t>Н0000006194</t>
  </si>
  <si>
    <t>Н0000006195</t>
  </si>
  <si>
    <t>Н0000006196</t>
  </si>
  <si>
    <t>Н0000006197</t>
  </si>
  <si>
    <t>Н0000006198</t>
  </si>
  <si>
    <t>Н0000006199</t>
  </si>
  <si>
    <t>Н0000006200</t>
  </si>
  <si>
    <t>Н0000006201</t>
  </si>
  <si>
    <t>Н0000006202</t>
  </si>
  <si>
    <t>Н0000006203</t>
  </si>
  <si>
    <t>Н0000006204</t>
  </si>
  <si>
    <t>Н0000006205</t>
  </si>
  <si>
    <t>Н0000006206</t>
  </si>
  <si>
    <t>Н0000006207</t>
  </si>
  <si>
    <t>Н0000006208</t>
  </si>
  <si>
    <t>Н0000006209</t>
  </si>
  <si>
    <t>Н0000006210</t>
  </si>
  <si>
    <t>Н0000006211</t>
  </si>
  <si>
    <t>Н0000006212</t>
  </si>
  <si>
    <t>Н0000006214</t>
  </si>
  <si>
    <t>Н0000006215</t>
  </si>
  <si>
    <t>Н0000008048</t>
  </si>
  <si>
    <t>Н0000008049</t>
  </si>
  <si>
    <t>Н0000006216</t>
  </si>
  <si>
    <t>Н0000006217</t>
  </si>
  <si>
    <t>Н0000006218</t>
  </si>
  <si>
    <t>Н0000006219</t>
  </si>
  <si>
    <t>Н0000006220</t>
  </si>
  <si>
    <t>Н0000006221</t>
  </si>
  <si>
    <t>Н0000006222</t>
  </si>
  <si>
    <t>Н0000006223</t>
  </si>
  <si>
    <t>Н0000006224</t>
  </si>
  <si>
    <t>Н0000006225</t>
  </si>
  <si>
    <t>Н0000006226</t>
  </si>
  <si>
    <t>Н0000006227</t>
  </si>
  <si>
    <t>Н0000006228</t>
  </si>
  <si>
    <t>Н0000006229</t>
  </si>
  <si>
    <t>Н0000006230</t>
  </si>
  <si>
    <t>Н0000006231</t>
  </si>
  <si>
    <t>Н0000006232</t>
  </si>
  <si>
    <t>Н0000006233</t>
  </si>
  <si>
    <t>Н0000006234</t>
  </si>
  <si>
    <t>Н0000006235</t>
  </si>
  <si>
    <t>Н0000006236</t>
  </si>
  <si>
    <t>Н0000006237</t>
  </si>
  <si>
    <t>Н0000006238</t>
  </si>
  <si>
    <t>Н0000006138</t>
  </si>
  <si>
    <t>Н0000006139</t>
  </si>
  <si>
    <t>Н0000006140</t>
  </si>
  <si>
    <t>Н0000006141</t>
  </si>
  <si>
    <t>Н0000006142</t>
  </si>
  <si>
    <t>Н0000006143</t>
  </si>
  <si>
    <t>Н0000006144</t>
  </si>
  <si>
    <t>Н0000006146</t>
  </si>
  <si>
    <t>Н0000006147</t>
  </si>
  <si>
    <t>Н0000006148</t>
  </si>
  <si>
    <t>Н0000006149</t>
  </si>
  <si>
    <t>Н0000006150</t>
  </si>
  <si>
    <t>Н0000006151</t>
  </si>
  <si>
    <t>Н0000006152</t>
  </si>
  <si>
    <t>Н0000006153</t>
  </si>
  <si>
    <t>Н0000006154</t>
  </si>
  <si>
    <t>Н0000006155</t>
  </si>
  <si>
    <t>Н0000006156</t>
  </si>
  <si>
    <t>Н0000006157</t>
  </si>
  <si>
    <t>Н0000006158</t>
  </si>
  <si>
    <t>Н0000006160</t>
  </si>
  <si>
    <t>Н0000006161</t>
  </si>
  <si>
    <t>Н0000006162</t>
  </si>
  <si>
    <t>Н0000006163</t>
  </si>
  <si>
    <t>Н0000006164</t>
  </si>
  <si>
    <t>Н0000006165</t>
  </si>
  <si>
    <t>Н0000006166</t>
  </si>
  <si>
    <t>Н0000006167</t>
  </si>
  <si>
    <t>Н0000006168</t>
  </si>
  <si>
    <t>Н0000019347</t>
  </si>
  <si>
    <t>Н0000006169</t>
  </si>
  <si>
    <t>Н0000006170</t>
  </si>
  <si>
    <t>Н0000006171</t>
  </si>
  <si>
    <t>Н0000006172</t>
  </si>
  <si>
    <t>Н0000006415</t>
  </si>
  <si>
    <t>Н0000006173</t>
  </si>
  <si>
    <t>Н0000006174</t>
  </si>
  <si>
    <t>Н0000006175</t>
  </si>
  <si>
    <t>Н0000006176</t>
  </si>
  <si>
    <t>Н0000006177</t>
  </si>
  <si>
    <t>Н0000006178</t>
  </si>
  <si>
    <t>Н0000019348</t>
  </si>
  <si>
    <t>Н0000006179</t>
  </si>
  <si>
    <t>Н0000006180</t>
  </si>
  <si>
    <t>Н0000006181</t>
  </si>
  <si>
    <t>Н0000006182</t>
  </si>
  <si>
    <t>Н0000006416</t>
  </si>
  <si>
    <t>Н0000006183</t>
  </si>
  <si>
    <t>Н0000006184</t>
  </si>
  <si>
    <t>Н0000006185</t>
  </si>
  <si>
    <t>Н0000006239</t>
  </si>
  <si>
    <t>Н0000006240</t>
  </si>
  <si>
    <t>Н0000006241</t>
  </si>
  <si>
    <t>Н0000006242</t>
  </si>
  <si>
    <t>Н0000006243</t>
  </si>
  <si>
    <t>Н0000006442</t>
  </si>
  <si>
    <t>Н0000019349</t>
  </si>
  <si>
    <t>Н0000019350</t>
  </si>
  <si>
    <t>Н0000019351</t>
  </si>
  <si>
    <t>Н0000006351</t>
  </si>
  <si>
    <t>Н0000006352</t>
  </si>
  <si>
    <t>Н0000006353</t>
  </si>
  <si>
    <t>Н0000006354</t>
  </si>
  <si>
    <t>Н0000006355</t>
  </si>
  <si>
    <t>Н0000006356</t>
  </si>
  <si>
    <t>Н0000006357</t>
  </si>
  <si>
    <t>Н0000006358</t>
  </si>
  <si>
    <t>Н0000006359</t>
  </si>
  <si>
    <t>Н0000019363</t>
  </si>
  <si>
    <t>Н0000006360</t>
  </si>
  <si>
    <t>Н0000006361</t>
  </si>
  <si>
    <t>Н0000006362</t>
  </si>
  <si>
    <t>Н0000006363</t>
  </si>
  <si>
    <t>Н0000006364</t>
  </si>
  <si>
    <t>Н0000006365</t>
  </si>
  <si>
    <t>Н0000006366</t>
  </si>
  <si>
    <t>Н0000006367</t>
  </si>
  <si>
    <t>Н0000006368</t>
  </si>
  <si>
    <t>Н0000019361</t>
  </si>
  <si>
    <t>Н0000019364</t>
  </si>
  <si>
    <t>Н0000006369</t>
  </si>
  <si>
    <t>Н0000006370</t>
  </si>
  <si>
    <t>Н0000006371</t>
  </si>
  <si>
    <t>Н0000019369</t>
  </si>
  <si>
    <t>Н0000019370</t>
  </si>
  <si>
    <t>Н0000019366</t>
  </si>
  <si>
    <t>Н0000019367</t>
  </si>
  <si>
    <t>Н0000019368</t>
  </si>
  <si>
    <t>Н0000006372</t>
  </si>
  <si>
    <t>Н0000006373</t>
  </si>
  <si>
    <t>Н0000006374</t>
  </si>
  <si>
    <t>Н0000006375</t>
  </si>
  <si>
    <t>Н0000006376</t>
  </si>
  <si>
    <t>Н0000006377</t>
  </si>
  <si>
    <t>Н0000006378</t>
  </si>
  <si>
    <t>Н0000006382</t>
  </si>
  <si>
    <t>Н0000006383</t>
  </si>
  <si>
    <t>Н0000006384</t>
  </si>
  <si>
    <t>Н0000006385</t>
  </si>
  <si>
    <t>Н0000006386</t>
  </si>
  <si>
    <t>Н0000006387</t>
  </si>
  <si>
    <t>Н0000006388</t>
  </si>
  <si>
    <t>Н0000006390</t>
  </si>
  <si>
    <t>Н0000006391</t>
  </si>
  <si>
    <t>Н0000006392</t>
  </si>
  <si>
    <t>Н0000006393</t>
  </si>
  <si>
    <t>Н0000006125</t>
  </si>
  <si>
    <t>Н0000006126</t>
  </si>
  <si>
    <t>Н0000006124</t>
  </si>
  <si>
    <t>Н0000006394</t>
  </si>
  <si>
    <t>Н0000006395</t>
  </si>
  <si>
    <t>Н0000006396</t>
  </si>
  <si>
    <t>Н0000006397</t>
  </si>
  <si>
    <t>Н0000006398</t>
  </si>
  <si>
    <t>Н0000006399</t>
  </si>
  <si>
    <t>Н0000006266</t>
  </si>
  <si>
    <t>Н0000006267</t>
  </si>
  <si>
    <t>Н0000006268</t>
  </si>
  <si>
    <t>Н0000006269</t>
  </si>
  <si>
    <t>Н0000006270</t>
  </si>
  <si>
    <t>Н0000006271</t>
  </si>
  <si>
    <t>Н0000006272</t>
  </si>
  <si>
    <t>Н0000006273</t>
  </si>
  <si>
    <t>Н0000006274</t>
  </si>
  <si>
    <t>Н0000019352</t>
  </si>
  <si>
    <t>Н0000008051</t>
  </si>
  <si>
    <t>Н0000006287</t>
  </si>
  <si>
    <t>Н0000006288</t>
  </si>
  <si>
    <t>Н0000006289</t>
  </si>
  <si>
    <t>Н0000006290</t>
  </si>
  <si>
    <t>Н0000006291</t>
  </si>
  <si>
    <t>Н0000006292</t>
  </si>
  <si>
    <t>Н0000006293</t>
  </si>
  <si>
    <t>Н0000006294</t>
  </si>
  <si>
    <t>Н0000006295</t>
  </si>
  <si>
    <t>Н0000006296</t>
  </si>
  <si>
    <t>Н0000006297</t>
  </si>
  <si>
    <t>Н0000006298</t>
  </si>
  <si>
    <t>Н0000019353</t>
  </si>
  <si>
    <t>Н0000006299</t>
  </si>
  <si>
    <t>Н0000019354</t>
  </si>
  <si>
    <t>Н0000006300</t>
  </si>
  <si>
    <t>Н0000006301</t>
  </si>
  <si>
    <t>Н0000015763</t>
  </si>
  <si>
    <t>Н0000019355</t>
  </si>
  <si>
    <t>Н0000006302</t>
  </si>
  <si>
    <t>Н0000019356</t>
  </si>
  <si>
    <t>Н0000019357</t>
  </si>
  <si>
    <t>Н0000006303</t>
  </si>
  <si>
    <t>Н0000019358</t>
  </si>
  <si>
    <t>Н0000019359</t>
  </si>
  <si>
    <t>Н0000006304</t>
  </si>
  <si>
    <t>Н0000006305</t>
  </si>
  <si>
    <t>Н0000006306</t>
  </si>
  <si>
    <t>Н0000006307</t>
  </si>
  <si>
    <t>Н0000006308</t>
  </si>
  <si>
    <t>Н0000006309</t>
  </si>
  <si>
    <t>Н0000006310</t>
  </si>
  <si>
    <t>Н0000006311</t>
  </si>
  <si>
    <t>Н0000006312</t>
  </si>
  <si>
    <t>Н0000006313</t>
  </si>
  <si>
    <t>Н0000006314</t>
  </si>
  <si>
    <t>Н0000006315</t>
  </si>
  <si>
    <t>Н0000006316</t>
  </si>
  <si>
    <t>Н0000006317</t>
  </si>
  <si>
    <t>Н0000006318</t>
  </si>
  <si>
    <t>Н0000006319</t>
  </si>
  <si>
    <t>Н0000006320</t>
  </si>
  <si>
    <t>Н0000006321</t>
  </si>
  <si>
    <t>Н0000019388</t>
  </si>
  <si>
    <t>Н0000019389</t>
  </si>
  <si>
    <t>Н0000006275</t>
  </si>
  <si>
    <t>Н0000006276</t>
  </si>
  <si>
    <t>Н0000006277</t>
  </si>
  <si>
    <t>Н0000006278</t>
  </si>
  <si>
    <t>Н0000006279</t>
  </si>
  <si>
    <t>Н0000006280</t>
  </si>
  <si>
    <t>Н0000006281</t>
  </si>
  <si>
    <t>Н0000006282</t>
  </si>
  <si>
    <t>Н0000006283</t>
  </si>
  <si>
    <t>Н0000006284</t>
  </si>
  <si>
    <t>Н0000006285</t>
  </si>
  <si>
    <t>Н0000006286</t>
  </si>
  <si>
    <t>Н0000006322</t>
  </si>
  <si>
    <t>Н0000006323</t>
  </si>
  <si>
    <t>Н0000006324</t>
  </si>
  <si>
    <t>Н0000006325</t>
  </si>
  <si>
    <t>Н0000006326</t>
  </si>
  <si>
    <t>Н0000006327</t>
  </si>
  <si>
    <t>Н0000019383</t>
  </si>
  <si>
    <t>Н0000006127</t>
  </si>
  <si>
    <t>Н0000006128</t>
  </si>
  <si>
    <t>Н0000006129</t>
  </si>
  <si>
    <t>Н0000006130</t>
  </si>
  <si>
    <t>Н0000006131</t>
  </si>
  <si>
    <t>Н0000006132</t>
  </si>
  <si>
    <t>Н0000006133</t>
  </si>
  <si>
    <t>Н0000013118</t>
  </si>
  <si>
    <t>Н0000013498</t>
  </si>
  <si>
    <t>Н0000006107</t>
  </si>
  <si>
    <t>Н0000011541</t>
  </si>
  <si>
    <t>Н0000019343</t>
  </si>
  <si>
    <t>Н0000019344</t>
  </si>
  <si>
    <t>Н0000006379</t>
  </si>
  <si>
    <t>Н0000006404</t>
  </si>
  <si>
    <t>Н0000006405</t>
  </si>
  <si>
    <t>Н0000006406</t>
  </si>
  <si>
    <t>Н0000006407</t>
  </si>
  <si>
    <t>Н0000006408</t>
  </si>
  <si>
    <t>Н0000019371</t>
  </si>
  <si>
    <t>Н0000019372</t>
  </si>
  <si>
    <t>Н0000012135</t>
  </si>
  <si>
    <t>Н0000014042</t>
  </si>
  <si>
    <t>Н0000006401</t>
  </si>
  <si>
    <t>Н0000006402</t>
  </si>
  <si>
    <t>Н0000006403</t>
  </si>
  <si>
    <t>Н0000006400</t>
  </si>
  <si>
    <t>Н0000006412</t>
  </si>
  <si>
    <t>Н0000006413</t>
  </si>
  <si>
    <t>Н0000017883</t>
  </si>
  <si>
    <t>Н0000019385</t>
  </si>
  <si>
    <t>Н0000019386</t>
  </si>
  <si>
    <t>Н0000006108</t>
  </si>
  <si>
    <t>Н0000006109</t>
  </si>
  <si>
    <t>Н0000006110</t>
  </si>
  <si>
    <t>Н0000006111</t>
  </si>
  <si>
    <t>Н0000006112</t>
  </si>
  <si>
    <t>Н0000006113</t>
  </si>
  <si>
    <t>Н0000006114</t>
  </si>
  <si>
    <t>Н0000006115</t>
  </si>
  <si>
    <t>Н0000006116</t>
  </si>
  <si>
    <t>Н0000019345</t>
  </si>
  <si>
    <t>Н0000006117</t>
  </si>
  <si>
    <t>Н0000006118</t>
  </si>
  <si>
    <t>Н0000006119</t>
  </si>
  <si>
    <t>Н0000006134</t>
  </si>
  <si>
    <t>Н0000006135</t>
  </si>
  <si>
    <t>Н0000006136</t>
  </si>
  <si>
    <t>Н0000006137</t>
  </si>
  <si>
    <t>Н0000015323</t>
  </si>
  <si>
    <t>Н0000006253</t>
  </si>
  <si>
    <t>Н0000006254</t>
  </si>
  <si>
    <t>Н0000006255</t>
  </si>
  <si>
    <t>Н0000006256</t>
  </si>
  <si>
    <t>Н0000006257</t>
  </si>
  <si>
    <t>Н0000006258</t>
  </si>
  <si>
    <t>Н0000006259</t>
  </si>
  <si>
    <t>Н0000006120</t>
  </si>
  <si>
    <t>Н0000006121</t>
  </si>
  <si>
    <t>Н0000006122</t>
  </si>
  <si>
    <t>Н0000006123</t>
  </si>
  <si>
    <t>Н0000006380</t>
  </si>
  <si>
    <t>Н0000006101</t>
  </si>
  <si>
    <t>Н0000006102</t>
  </si>
  <si>
    <t>Н0000006103</t>
  </si>
  <si>
    <t>Н0000006104</t>
  </si>
  <si>
    <t>Н0000006105</t>
  </si>
  <si>
    <t>Н0000008036</t>
  </si>
  <si>
    <t>Н0000006260</t>
  </si>
  <si>
    <t>Н0000006261</t>
  </si>
  <si>
    <t>Н0000006262</t>
  </si>
  <si>
    <t>Н0000006263</t>
  </si>
  <si>
    <t>Н0000006264</t>
  </si>
  <si>
    <t>Н0000006265</t>
  </si>
  <si>
    <t>Н0000015420</t>
  </si>
  <si>
    <t>Н0000015421</t>
  </si>
  <si>
    <t>Н0000015422</t>
  </si>
  <si>
    <t>Н0000019374</t>
  </si>
  <si>
    <t>Н0000019375</t>
  </si>
  <si>
    <t>Н0000019376</t>
  </si>
  <si>
    <t>Н0000019377</t>
  </si>
  <si>
    <t>Н0000019379</t>
  </si>
  <si>
    <t>Н0000019380</t>
  </si>
  <si>
    <t>Н0000019381</t>
  </si>
  <si>
    <t>Н0000019378</t>
  </si>
  <si>
    <t>Сварочный аппарат CANDAN CM-01 ONLY (850+650 Watt)</t>
  </si>
  <si>
    <t xml:space="preserve">Сварочный аппарат CANDAN CM-03 ONLY (750+750 Watt) </t>
  </si>
  <si>
    <t>CM-01-ONLY</t>
  </si>
  <si>
    <t>CM-03-ONLY</t>
  </si>
  <si>
    <t>CM-04-ONLY</t>
  </si>
  <si>
    <t>CM-06 ONLY</t>
  </si>
  <si>
    <t xml:space="preserve">Сварочный аппарат CANDAN CM-06 ONLY  (750+750 Watt) </t>
  </si>
  <si>
    <t>Сварочный аппарат CANDAN CM-04 ONLY  1000+1000 Watt</t>
  </si>
  <si>
    <t xml:space="preserve">Кронштейн штыревой 7х240 с дюбелем </t>
  </si>
  <si>
    <t xml:space="preserve">Кронштейн штыревой 7х300 с дюбелем </t>
  </si>
  <si>
    <t xml:space="preserve">Кронштейн напольный универсальный </t>
  </si>
  <si>
    <t>SVK-1506-7124</t>
  </si>
  <si>
    <t>SVK-1506-7130</t>
  </si>
  <si>
    <t>SVK-К12.7</t>
  </si>
  <si>
    <t>Н0000021585</t>
  </si>
  <si>
    <t>Н0000021586</t>
  </si>
  <si>
    <t>Н0000021587</t>
  </si>
  <si>
    <t>Н0000021588</t>
  </si>
  <si>
    <t>Н0000021589</t>
  </si>
  <si>
    <t>Н0000021590</t>
  </si>
  <si>
    <t>Н0000011282</t>
  </si>
  <si>
    <t>Коллектор с вентилем</t>
  </si>
  <si>
    <t>Коллектор резьбовой с вентилями  В/Н  1 x 1/2 x2</t>
  </si>
  <si>
    <t>SVK0112</t>
  </si>
  <si>
    <t>Коллектор резьбовой с вентилями  В/Н  1 x 1/2 x3</t>
  </si>
  <si>
    <t>SVK0113</t>
  </si>
  <si>
    <t>Коллектор резьбовой с вентилями  В/Н  1 x 1/2 x4</t>
  </si>
  <si>
    <t>SVK0114</t>
  </si>
  <si>
    <t>Коллектор резьбовой с вентилями  В/Н  3/4 x 1/2 x2</t>
  </si>
  <si>
    <t>SVK4476</t>
  </si>
  <si>
    <t>Коллектор резьбовой с вентилями  В/Н  3/4 x 1/2 x3</t>
  </si>
  <si>
    <t>SVK4477</t>
  </si>
  <si>
    <t>Коллектор резьбовой с вентилями  В/Н  3/4 x 1/2 x4</t>
  </si>
  <si>
    <t>SVK4478</t>
  </si>
  <si>
    <t>Н0000021483</t>
  </si>
  <si>
    <t>Н0000021484</t>
  </si>
  <si>
    <t>Н0000021485</t>
  </si>
  <si>
    <t>Н0000021482</t>
  </si>
  <si>
    <t>Н0000021481</t>
  </si>
  <si>
    <t>Н0000018063</t>
  </si>
  <si>
    <t xml:space="preserve">Воздухоотводчик радиаторный левый 1" </t>
  </si>
  <si>
    <t>SVK-1502L-1</t>
  </si>
  <si>
    <t xml:space="preserve">Воздухоотводчик радиаторный правый 1" </t>
  </si>
  <si>
    <t>SVK-1502P-1</t>
  </si>
  <si>
    <t>Переходник 1 х 1/2 (левый)</t>
  </si>
  <si>
    <t>SVK-1503-112L</t>
  </si>
  <si>
    <t>Переходник 1 х 1/2 (правый)</t>
  </si>
  <si>
    <t>SVK-1503-112p</t>
  </si>
  <si>
    <t>Н0000016389</t>
  </si>
  <si>
    <t>Н0000016390</t>
  </si>
  <si>
    <t>Переходник 1 х 3/4 (левый)</t>
  </si>
  <si>
    <t>SVK-1503-134L</t>
  </si>
  <si>
    <t>Н0000016392</t>
  </si>
  <si>
    <t>Переходник 1 х 3/4 (правый)</t>
  </si>
  <si>
    <t>Н0000016391</t>
  </si>
  <si>
    <t>SVK-1503-134p</t>
  </si>
  <si>
    <t>Н0000021592</t>
  </si>
  <si>
    <t>Н0000021593</t>
  </si>
  <si>
    <t>Скидка SVK+AMG</t>
  </si>
  <si>
    <t xml:space="preserve">Пропорциональный дозатор Polyphosphate SVK Dose </t>
  </si>
  <si>
    <t>SVKDose007</t>
  </si>
  <si>
    <t>Н0000021610</t>
  </si>
  <si>
    <t>Муфта с накидной гайкой (мет.штуцер)</t>
  </si>
  <si>
    <t>003100102</t>
  </si>
  <si>
    <t>003100103</t>
  </si>
  <si>
    <t>003100104</t>
  </si>
  <si>
    <t>003100105</t>
  </si>
  <si>
    <t>003100106</t>
  </si>
  <si>
    <t>003100107</t>
  </si>
  <si>
    <t>003110101</t>
  </si>
  <si>
    <t>003110102</t>
  </si>
  <si>
    <t>003110103</t>
  </si>
  <si>
    <t>003110104</t>
  </si>
  <si>
    <t>003110105</t>
  </si>
  <si>
    <t>003110106</t>
  </si>
  <si>
    <t>003100101</t>
  </si>
  <si>
    <t>003120101</t>
  </si>
  <si>
    <t>003120102</t>
  </si>
  <si>
    <t>003120103</t>
  </si>
  <si>
    <t>003120104</t>
  </si>
  <si>
    <t>003120105</t>
  </si>
  <si>
    <t>003120106</t>
  </si>
  <si>
    <t>003050101</t>
  </si>
  <si>
    <t>003050102</t>
  </si>
  <si>
    <t>003050103</t>
  </si>
  <si>
    <t>003020101</t>
  </si>
  <si>
    <t>003020102</t>
  </si>
  <si>
    <t>003020103</t>
  </si>
  <si>
    <t>003020104</t>
  </si>
  <si>
    <t>003020105</t>
  </si>
  <si>
    <t>003020106</t>
  </si>
  <si>
    <t>003020201</t>
  </si>
  <si>
    <t>003020202</t>
  </si>
  <si>
    <t>003020203</t>
  </si>
  <si>
    <t>003020204</t>
  </si>
  <si>
    <t>003020205</t>
  </si>
  <si>
    <t>003020206</t>
  </si>
  <si>
    <t>003020207</t>
  </si>
  <si>
    <t>003020208</t>
  </si>
  <si>
    <t>003020209</t>
  </si>
  <si>
    <t>003020210</t>
  </si>
  <si>
    <t>003060101</t>
  </si>
  <si>
    <t>003060102</t>
  </si>
  <si>
    <t>003060103</t>
  </si>
  <si>
    <t>003060104</t>
  </si>
  <si>
    <t>003060105</t>
  </si>
  <si>
    <t>003060106</t>
  </si>
  <si>
    <t>003060107</t>
  </si>
  <si>
    <t>003060201</t>
  </si>
  <si>
    <t>003060202</t>
  </si>
  <si>
    <t>003060203</t>
  </si>
  <si>
    <t>003060204</t>
  </si>
  <si>
    <t>003060205</t>
  </si>
  <si>
    <t>003060206</t>
  </si>
  <si>
    <t>003060207</t>
  </si>
  <si>
    <t>003060208</t>
  </si>
  <si>
    <t>003060209</t>
  </si>
  <si>
    <t>003060210</t>
  </si>
  <si>
    <t>003060211</t>
  </si>
  <si>
    <t>003060212</t>
  </si>
  <si>
    <t>003090101</t>
  </si>
  <si>
    <t>003090102</t>
  </si>
  <si>
    <t>003090103</t>
  </si>
  <si>
    <t>003090104</t>
  </si>
  <si>
    <t>003090105</t>
  </si>
  <si>
    <t>003090106</t>
  </si>
  <si>
    <t>003090107</t>
  </si>
  <si>
    <t>003070101</t>
  </si>
  <si>
    <t>003070102</t>
  </si>
  <si>
    <t>003070103</t>
  </si>
  <si>
    <t>003070104</t>
  </si>
  <si>
    <t>003070105</t>
  </si>
  <si>
    <t>003070106</t>
  </si>
  <si>
    <t>003070301</t>
  </si>
  <si>
    <t>003070302</t>
  </si>
  <si>
    <t>003070303</t>
  </si>
  <si>
    <t>003070304</t>
  </si>
  <si>
    <t>003070501</t>
  </si>
  <si>
    <t>003070502</t>
  </si>
  <si>
    <t>003070201</t>
  </si>
  <si>
    <t>003070202</t>
  </si>
  <si>
    <t>003070203</t>
  </si>
  <si>
    <t>003070204</t>
  </si>
  <si>
    <t>003040101</t>
  </si>
  <si>
    <t>003040102</t>
  </si>
  <si>
    <t>003040103</t>
  </si>
  <si>
    <t>003040104</t>
  </si>
  <si>
    <t>003040105</t>
  </si>
  <si>
    <t>003040106</t>
  </si>
  <si>
    <t>003040301</t>
  </si>
  <si>
    <t>003040201</t>
  </si>
  <si>
    <t>003040202</t>
  </si>
  <si>
    <t>003040203</t>
  </si>
  <si>
    <t>003030101</t>
  </si>
  <si>
    <t>003030102</t>
  </si>
  <si>
    <t>003030103</t>
  </si>
  <si>
    <t>003030104</t>
  </si>
  <si>
    <t>003030105</t>
  </si>
  <si>
    <t>003030106</t>
  </si>
  <si>
    <t>003030301</t>
  </si>
  <si>
    <t>003030302</t>
  </si>
  <si>
    <t>003030303</t>
  </si>
  <si>
    <t>003030304</t>
  </si>
  <si>
    <t>003030305</t>
  </si>
  <si>
    <t>003030601</t>
  </si>
  <si>
    <t>003030602</t>
  </si>
  <si>
    <t>003030603</t>
  </si>
  <si>
    <t>003030801</t>
  </si>
  <si>
    <t>003140101</t>
  </si>
  <si>
    <t>003140102</t>
  </si>
  <si>
    <t>003140103</t>
  </si>
  <si>
    <t>003140104</t>
  </si>
  <si>
    <t>003140105</t>
  </si>
  <si>
    <t>003140106</t>
  </si>
  <si>
    <t>003140107</t>
  </si>
  <si>
    <t>003080101</t>
  </si>
  <si>
    <t>003080102</t>
  </si>
  <si>
    <t>003080103</t>
  </si>
  <si>
    <t>003080104</t>
  </si>
  <si>
    <t>003080105</t>
  </si>
  <si>
    <t>003080106</t>
  </si>
  <si>
    <t>003080107</t>
  </si>
  <si>
    <t>003080108</t>
  </si>
  <si>
    <t>003080109</t>
  </si>
  <si>
    <t>003080110</t>
  </si>
  <si>
    <t>003080111</t>
  </si>
  <si>
    <t>003080112</t>
  </si>
  <si>
    <t>003130101</t>
  </si>
  <si>
    <t>003130102</t>
  </si>
  <si>
    <t>003130103</t>
  </si>
  <si>
    <t>003130104</t>
  </si>
  <si>
    <t>003130105</t>
  </si>
  <si>
    <t>003130107</t>
  </si>
  <si>
    <t>003130108</t>
  </si>
  <si>
    <t>003130201</t>
  </si>
  <si>
    <t>003130202</t>
  </si>
  <si>
    <t>014010201</t>
  </si>
  <si>
    <t>014010202</t>
  </si>
  <si>
    <t>014010203</t>
  </si>
  <si>
    <t>014010101</t>
  </si>
  <si>
    <t>014010102</t>
  </si>
  <si>
    <t>014010103</t>
  </si>
  <si>
    <t>014010104</t>
  </si>
  <si>
    <t>014010105</t>
  </si>
  <si>
    <t>014010106</t>
  </si>
  <si>
    <t>014010401</t>
  </si>
  <si>
    <t>014010402</t>
  </si>
  <si>
    <t>014010403</t>
  </si>
  <si>
    <t>014010301</t>
  </si>
  <si>
    <t>014010302</t>
  </si>
  <si>
    <t>014010303</t>
  </si>
  <si>
    <t>014010304</t>
  </si>
  <si>
    <t>014010305</t>
  </si>
  <si>
    <t>014060101</t>
  </si>
  <si>
    <t>014060201</t>
  </si>
  <si>
    <t>014010601</t>
  </si>
  <si>
    <t>014010602</t>
  </si>
  <si>
    <t>014010603</t>
  </si>
  <si>
    <t>014010501</t>
  </si>
  <si>
    <t>014010502</t>
  </si>
  <si>
    <t>014010503</t>
  </si>
  <si>
    <t>014010801</t>
  </si>
  <si>
    <t>014010802</t>
  </si>
  <si>
    <t>014010803</t>
  </si>
  <si>
    <t>014100101</t>
  </si>
  <si>
    <t>014100102</t>
  </si>
  <si>
    <t>014100103</t>
  </si>
  <si>
    <t>014110101</t>
  </si>
  <si>
    <t>014110102</t>
  </si>
  <si>
    <t>014110103</t>
  </si>
  <si>
    <t>014070201</t>
  </si>
  <si>
    <t>014070202</t>
  </si>
  <si>
    <t>014090101</t>
  </si>
  <si>
    <t>014090102</t>
  </si>
  <si>
    <t>014110201</t>
  </si>
  <si>
    <t>014110202</t>
  </si>
  <si>
    <t>014110203</t>
  </si>
  <si>
    <t>014170201</t>
  </si>
  <si>
    <t>024040101</t>
  </si>
  <si>
    <t>024010111</t>
  </si>
  <si>
    <t>024010112</t>
  </si>
  <si>
    <t>024020101</t>
  </si>
  <si>
    <t>024020102</t>
  </si>
  <si>
    <t>024020111</t>
  </si>
  <si>
    <t>024020112</t>
  </si>
  <si>
    <t>024050101</t>
  </si>
  <si>
    <t>024050111</t>
  </si>
  <si>
    <t>024030211</t>
  </si>
  <si>
    <t>024030212</t>
  </si>
  <si>
    <t>024030101</t>
  </si>
  <si>
    <t>024030102</t>
  </si>
  <si>
    <t>024030201</t>
  </si>
  <si>
    <t>024030202</t>
  </si>
  <si>
    <t>USD</t>
  </si>
  <si>
    <t>Н0000021535</t>
  </si>
  <si>
    <t>Кран шар. трехходовой Г-обр. 3/4</t>
  </si>
  <si>
    <t>Н0000021537</t>
  </si>
  <si>
    <t>Кран шар. трехходовой Т-обр. 1/2</t>
  </si>
  <si>
    <t>Н0000021536</t>
  </si>
  <si>
    <t>Кран шар. трехходовой Т-обр. 3/4</t>
  </si>
  <si>
    <t>SVK21535</t>
  </si>
  <si>
    <t>SVK21537</t>
  </si>
  <si>
    <t>SVK21536</t>
  </si>
  <si>
    <t>Кран шаровый газовый  с  ручкой ВР/ВР MVI</t>
  </si>
  <si>
    <t>Кран шаровый газовый  с  ручкой ВР/ВР MVI 1/2</t>
  </si>
  <si>
    <t>Кран шаровый газовый  с  ручкой ВР/ВР MVI 3/4</t>
  </si>
  <si>
    <t>Кран шаровый газовый  с  ручкой ВР/ВР MVI 1</t>
  </si>
  <si>
    <t>Кран шаровый газовый  с  ручкой ВР/ВР MVI 1 1/4</t>
  </si>
  <si>
    <t>Кран шаровый газовый  с  ручкой ВР/ВР MVI 1 1/2</t>
  </si>
  <si>
    <t>Кран шаровый газовый  с  ручкой ВР/ВР MVI 2</t>
  </si>
  <si>
    <t>BV.811.04</t>
  </si>
  <si>
    <t>BV.811.05</t>
  </si>
  <si>
    <t>BV.811.06</t>
  </si>
  <si>
    <t>BV.811.07</t>
  </si>
  <si>
    <t>BV.811.08</t>
  </si>
  <si>
    <t>BV.811.09</t>
  </si>
  <si>
    <t>80</t>
  </si>
  <si>
    <t>64</t>
  </si>
  <si>
    <t>48</t>
  </si>
  <si>
    <t>24</t>
  </si>
  <si>
    <t>16</t>
  </si>
  <si>
    <t>8</t>
  </si>
  <si>
    <t>Н0000021689</t>
  </si>
  <si>
    <t>Н0000021690</t>
  </si>
  <si>
    <t>Н0000021691</t>
  </si>
  <si>
    <t>Н0000021692</t>
  </si>
  <si>
    <t>Н0000021693</t>
  </si>
  <si>
    <t>Н0000021694</t>
  </si>
  <si>
    <t>Кран шаровый газовый  с  бабочкой ВР/ВР MVI</t>
  </si>
  <si>
    <t>Кран шаровый газовый  с  бабочкой ВР/ВР MVI 1/2</t>
  </si>
  <si>
    <t>Кран шаровый газовый  с  бабочкой ВР/ВР MVI 3/4</t>
  </si>
  <si>
    <t>BV.813.04</t>
  </si>
  <si>
    <t>BV.813.05</t>
  </si>
  <si>
    <t>Н0000021686</t>
  </si>
  <si>
    <t>Н0000021687</t>
  </si>
  <si>
    <t>Кран шаровый газовый  с  ручкой ВР/НР MVI</t>
  </si>
  <si>
    <t>Кран шаровый газовый  с  ручкой ВР/НР MVI 1/2</t>
  </si>
  <si>
    <t>Кран шаровый газовый  с  ручкой ВР/НР MVI 3/4</t>
  </si>
  <si>
    <t>BV.812.04</t>
  </si>
  <si>
    <t>BV.812.05</t>
  </si>
  <si>
    <t>Н0000021696</t>
  </si>
  <si>
    <t>Н0000021697</t>
  </si>
  <si>
    <t>Кран шаровый газовый  с  бабочкой ВР/НР MVI</t>
  </si>
  <si>
    <t>Кран шаровый газовый  с  бабочкой ВР/НР MVI 1/2</t>
  </si>
  <si>
    <t>Кран шаровый газовый  с  бабочкой ВР/НР MVI 3/4</t>
  </si>
  <si>
    <t>BV.814.04</t>
  </si>
  <si>
    <t>BV.814.05</t>
  </si>
  <si>
    <t>Н0000021699</t>
  </si>
  <si>
    <t>Н0000021700</t>
  </si>
  <si>
    <t>005010122</t>
  </si>
  <si>
    <t>005010112</t>
  </si>
  <si>
    <t>005010123</t>
  </si>
  <si>
    <t>005010124</t>
  </si>
  <si>
    <t>005010302</t>
  </si>
  <si>
    <t>005010303</t>
  </si>
  <si>
    <t>005010304</t>
  </si>
  <si>
    <t>005010113</t>
  </si>
  <si>
    <t>005010114</t>
  </si>
  <si>
    <t>005010222</t>
  </si>
  <si>
    <t>005010223</t>
  </si>
  <si>
    <t>005010213</t>
  </si>
  <si>
    <t>005010224</t>
  </si>
  <si>
    <t>005010214</t>
  </si>
  <si>
    <t>005020202</t>
  </si>
  <si>
    <t>005020203</t>
  </si>
  <si>
    <t>005020204</t>
  </si>
  <si>
    <t>005020102</t>
  </si>
  <si>
    <t>005020103</t>
  </si>
  <si>
    <t>005080101</t>
  </si>
  <si>
    <t>005080102</t>
  </si>
  <si>
    <t>005080103</t>
  </si>
  <si>
    <t>113015</t>
  </si>
  <si>
    <t>113025</t>
  </si>
  <si>
    <t>113050</t>
  </si>
  <si>
    <t>113075</t>
  </si>
  <si>
    <t>113100</t>
  </si>
  <si>
    <t>113150</t>
  </si>
  <si>
    <t>113200</t>
  </si>
  <si>
    <t>114015</t>
  </si>
  <si>
    <t>114025</t>
  </si>
  <si>
    <t>114050</t>
  </si>
  <si>
    <t>114075</t>
  </si>
  <si>
    <t>114100</t>
  </si>
  <si>
    <t>114150</t>
  </si>
  <si>
    <t>114200</t>
  </si>
  <si>
    <t>500041</t>
  </si>
  <si>
    <t>500043</t>
  </si>
  <si>
    <t>500045</t>
  </si>
  <si>
    <t>500047</t>
  </si>
  <si>
    <t>500049</t>
  </si>
  <si>
    <t>500051</t>
  </si>
  <si>
    <t>500053</t>
  </si>
  <si>
    <t>500055</t>
  </si>
  <si>
    <t>500081</t>
  </si>
  <si>
    <t>500083</t>
  </si>
  <si>
    <t>500085</t>
  </si>
  <si>
    <t>500087</t>
  </si>
  <si>
    <t>500089</t>
  </si>
  <si>
    <t>500091</t>
  </si>
  <si>
    <t>500093</t>
  </si>
  <si>
    <t>500095</t>
  </si>
  <si>
    <t>9-2705-050-00-01-03</t>
  </si>
  <si>
    <t>950110</t>
  </si>
  <si>
    <t>2910</t>
  </si>
  <si>
    <t>940110</t>
  </si>
  <si>
    <t>403000</t>
  </si>
  <si>
    <t>404000</t>
  </si>
  <si>
    <t>405000</t>
  </si>
  <si>
    <t>411000</t>
  </si>
  <si>
    <t>300310P</t>
  </si>
  <si>
    <t>300411</t>
  </si>
  <si>
    <t>300510</t>
  </si>
  <si>
    <t>301110</t>
  </si>
  <si>
    <t>300320P</t>
  </si>
  <si>
    <t>300421</t>
  </si>
  <si>
    <t>300520</t>
  </si>
  <si>
    <t>301120</t>
  </si>
  <si>
    <t>605000</t>
  </si>
  <si>
    <t>611000</t>
  </si>
  <si>
    <t>905000P</t>
  </si>
  <si>
    <t>911000</t>
  </si>
  <si>
    <t>920050</t>
  </si>
  <si>
    <t>920110</t>
  </si>
  <si>
    <t>504032P</t>
  </si>
  <si>
    <t>505032P</t>
  </si>
  <si>
    <t>515040</t>
  </si>
  <si>
    <t>511050</t>
  </si>
  <si>
    <t>100345P</t>
  </si>
  <si>
    <t>110387</t>
  </si>
  <si>
    <t>110445</t>
  </si>
  <si>
    <t>110487</t>
  </si>
  <si>
    <t>100515</t>
  </si>
  <si>
    <t>100530</t>
  </si>
  <si>
    <t>100545</t>
  </si>
  <si>
    <t>100567</t>
  </si>
  <si>
    <t>100587</t>
  </si>
  <si>
    <t>100115</t>
  </si>
  <si>
    <t>100130</t>
  </si>
  <si>
    <t>100145</t>
  </si>
  <si>
    <t>100167</t>
  </si>
  <si>
    <t>100187</t>
  </si>
  <si>
    <t>10010587L</t>
  </si>
  <si>
    <t>10010587R</t>
  </si>
  <si>
    <t>10010587U</t>
  </si>
  <si>
    <t>10010587F</t>
  </si>
  <si>
    <t>711587</t>
  </si>
  <si>
    <t>712587</t>
  </si>
  <si>
    <t>711187P</t>
  </si>
  <si>
    <t>715587</t>
  </si>
  <si>
    <t>805587P</t>
  </si>
  <si>
    <t>801187</t>
  </si>
  <si>
    <t>203245</t>
  </si>
  <si>
    <t>203287</t>
  </si>
  <si>
    <t>214445</t>
  </si>
  <si>
    <t>214487</t>
  </si>
  <si>
    <t>700040</t>
  </si>
  <si>
    <t>700050</t>
  </si>
  <si>
    <t>700100</t>
  </si>
  <si>
    <t>215445</t>
  </si>
  <si>
    <t>215487</t>
  </si>
  <si>
    <t>205545</t>
  </si>
  <si>
    <t>205587</t>
  </si>
  <si>
    <t>201545</t>
  </si>
  <si>
    <t>201587</t>
  </si>
  <si>
    <t>201145</t>
  </si>
  <si>
    <t>201187</t>
  </si>
  <si>
    <t>7724101304</t>
  </si>
  <si>
    <t>7724101305</t>
  </si>
  <si>
    <t>7724101306</t>
  </si>
  <si>
    <t>7724101307</t>
  </si>
  <si>
    <t>7724101308</t>
  </si>
  <si>
    <t>7724101309</t>
  </si>
  <si>
    <t>7724101310</t>
  </si>
  <si>
    <t>7724101312</t>
  </si>
  <si>
    <t>7724101314</t>
  </si>
  <si>
    <t>7724101316</t>
  </si>
  <si>
    <t>7724101404</t>
  </si>
  <si>
    <t>7724101405</t>
  </si>
  <si>
    <t>7724101406</t>
  </si>
  <si>
    <t>7724101407</t>
  </si>
  <si>
    <t>7724101408</t>
  </si>
  <si>
    <t>7724101409</t>
  </si>
  <si>
    <t>7724101410</t>
  </si>
  <si>
    <t>7724101412</t>
  </si>
  <si>
    <t>7724101414</t>
  </si>
  <si>
    <t>7724101416</t>
  </si>
  <si>
    <t>7724101418</t>
  </si>
  <si>
    <t>7724101420</t>
  </si>
  <si>
    <t>7724101504</t>
  </si>
  <si>
    <t>7724101505</t>
  </si>
  <si>
    <t>7724101506</t>
  </si>
  <si>
    <t>7724101507</t>
  </si>
  <si>
    <t>7724101508</t>
  </si>
  <si>
    <t>7724101509</t>
  </si>
  <si>
    <t>7724101510</t>
  </si>
  <si>
    <t>7724101512</t>
  </si>
  <si>
    <t>7724101514</t>
  </si>
  <si>
    <t>7724101516</t>
  </si>
  <si>
    <t>7724101518</t>
  </si>
  <si>
    <t>7724101520</t>
  </si>
  <si>
    <t>7724101604</t>
  </si>
  <si>
    <t>7724101605</t>
  </si>
  <si>
    <t>7724101606</t>
  </si>
  <si>
    <t>7724101607</t>
  </si>
  <si>
    <t>7724101608</t>
  </si>
  <si>
    <t>7724101609</t>
  </si>
  <si>
    <t>7724101610</t>
  </si>
  <si>
    <t>7724101612</t>
  </si>
  <si>
    <t>7724101614</t>
  </si>
  <si>
    <t>7724101616</t>
  </si>
  <si>
    <t>7724101618</t>
  </si>
  <si>
    <t>7724101620</t>
  </si>
  <si>
    <t>7724101904</t>
  </si>
  <si>
    <t>7724101905</t>
  </si>
  <si>
    <t>7724101906</t>
  </si>
  <si>
    <t>7724101907</t>
  </si>
  <si>
    <t>7724101908</t>
  </si>
  <si>
    <t>7724101909</t>
  </si>
  <si>
    <t>7724101910</t>
  </si>
  <si>
    <t>7724101912</t>
  </si>
  <si>
    <t>7724101914</t>
  </si>
  <si>
    <t>7724101916</t>
  </si>
  <si>
    <t>7724101918</t>
  </si>
  <si>
    <t>7724101920</t>
  </si>
  <si>
    <t>7724102304</t>
  </si>
  <si>
    <t>7724102305</t>
  </si>
  <si>
    <t>7724102306</t>
  </si>
  <si>
    <t>7724102307</t>
  </si>
  <si>
    <t>7724102308</t>
  </si>
  <si>
    <t>7724102309</t>
  </si>
  <si>
    <t>7724102310</t>
  </si>
  <si>
    <t>7724102312</t>
  </si>
  <si>
    <t>7724102314</t>
  </si>
  <si>
    <t>7724102316</t>
  </si>
  <si>
    <t>7724102318</t>
  </si>
  <si>
    <t>7724102320</t>
  </si>
  <si>
    <t>7724102404</t>
  </si>
  <si>
    <t>7724102405</t>
  </si>
  <si>
    <t>7724102406</t>
  </si>
  <si>
    <t>7724102407</t>
  </si>
  <si>
    <t>7724102408</t>
  </si>
  <si>
    <t>7724102409</t>
  </si>
  <si>
    <t>7724102410</t>
  </si>
  <si>
    <t>7724102412</t>
  </si>
  <si>
    <t>7724102414</t>
  </si>
  <si>
    <t>7724102416</t>
  </si>
  <si>
    <t>7724102418</t>
  </si>
  <si>
    <t>7724102420</t>
  </si>
  <si>
    <t>7724102504</t>
  </si>
  <si>
    <t>7724102505</t>
  </si>
  <si>
    <t>7724102506</t>
  </si>
  <si>
    <t>7724102507</t>
  </si>
  <si>
    <t>7724102508</t>
  </si>
  <si>
    <t>7724102509</t>
  </si>
  <si>
    <t>7724102510</t>
  </si>
  <si>
    <t>7724102512</t>
  </si>
  <si>
    <t>7724102514</t>
  </si>
  <si>
    <t>7724102516</t>
  </si>
  <si>
    <t>7724102518</t>
  </si>
  <si>
    <t>7724102520</t>
  </si>
  <si>
    <t>7724102604</t>
  </si>
  <si>
    <t>7724102605</t>
  </si>
  <si>
    <t>7724102606</t>
  </si>
  <si>
    <t>7724102607</t>
  </si>
  <si>
    <t>7724102608</t>
  </si>
  <si>
    <t>7724102609</t>
  </si>
  <si>
    <t>7724102610</t>
  </si>
  <si>
    <t>7724102612</t>
  </si>
  <si>
    <t>7724102614</t>
  </si>
  <si>
    <t>7724102616</t>
  </si>
  <si>
    <t>7724102618</t>
  </si>
  <si>
    <t>7724102620</t>
  </si>
  <si>
    <t>7724102904</t>
  </si>
  <si>
    <t>7724102905</t>
  </si>
  <si>
    <t>7724102906</t>
  </si>
  <si>
    <t>7724102907</t>
  </si>
  <si>
    <t>7724102908</t>
  </si>
  <si>
    <t>7724102910</t>
  </si>
  <si>
    <t>7724102912</t>
  </si>
  <si>
    <t>7724102914</t>
  </si>
  <si>
    <t>7724102916</t>
  </si>
  <si>
    <t>7724102918</t>
  </si>
  <si>
    <t>7724102920</t>
  </si>
  <si>
    <t>7724103304</t>
  </si>
  <si>
    <t>7724103305</t>
  </si>
  <si>
    <t>7724103306</t>
  </si>
  <si>
    <t>7724103308</t>
  </si>
  <si>
    <t>7724103309</t>
  </si>
  <si>
    <t>7724103310</t>
  </si>
  <si>
    <t>7724103312</t>
  </si>
  <si>
    <t>7724103314</t>
  </si>
  <si>
    <t>7724103316</t>
  </si>
  <si>
    <t>7724103318</t>
  </si>
  <si>
    <t>7724103320</t>
  </si>
  <si>
    <t>7724103404</t>
  </si>
  <si>
    <t>7724103405</t>
  </si>
  <si>
    <t>7724103406</t>
  </si>
  <si>
    <t>7724103407</t>
  </si>
  <si>
    <t>7724103408</t>
  </si>
  <si>
    <t>7724103409</t>
  </si>
  <si>
    <t>7724103410</t>
  </si>
  <si>
    <t>7724103412</t>
  </si>
  <si>
    <t>7724103414</t>
  </si>
  <si>
    <t>7724103416</t>
  </si>
  <si>
    <t>7724103418</t>
  </si>
  <si>
    <t>7724103420</t>
  </si>
  <si>
    <t>7724103504</t>
  </si>
  <si>
    <t>7724103505</t>
  </si>
  <si>
    <t>7724103506</t>
  </si>
  <si>
    <t>7724103507</t>
  </si>
  <si>
    <t>7724103508</t>
  </si>
  <si>
    <t>7724103509</t>
  </si>
  <si>
    <t>7724103510</t>
  </si>
  <si>
    <t>7724103512</t>
  </si>
  <si>
    <t>7724103514</t>
  </si>
  <si>
    <t>7724103516</t>
  </si>
  <si>
    <t>7724103518</t>
  </si>
  <si>
    <t>7724103520</t>
  </si>
  <si>
    <t>7724103604</t>
  </si>
  <si>
    <t>7724103605</t>
  </si>
  <si>
    <t>7724103606</t>
  </si>
  <si>
    <t>7724103607</t>
  </si>
  <si>
    <t>7724103608</t>
  </si>
  <si>
    <t>7724103609</t>
  </si>
  <si>
    <t>7724103610</t>
  </si>
  <si>
    <t>7724103612</t>
  </si>
  <si>
    <t>7724103614</t>
  </si>
  <si>
    <t>7724103616</t>
  </si>
  <si>
    <t>7724103618</t>
  </si>
  <si>
    <t>7724103620</t>
  </si>
  <si>
    <t>7724103904</t>
  </si>
  <si>
    <t>7724103905</t>
  </si>
  <si>
    <t>7724103906</t>
  </si>
  <si>
    <t>7724103907</t>
  </si>
  <si>
    <t>7724103908</t>
  </si>
  <si>
    <t>7724103909</t>
  </si>
  <si>
    <t>7724103910</t>
  </si>
  <si>
    <t>7724103912</t>
  </si>
  <si>
    <t>7724103914</t>
  </si>
  <si>
    <t>7724103916</t>
  </si>
  <si>
    <t>7724103918</t>
  </si>
  <si>
    <t>7724103920</t>
  </si>
  <si>
    <t>7724104304</t>
  </si>
  <si>
    <t>7724104305</t>
  </si>
  <si>
    <t>7724104306</t>
  </si>
  <si>
    <t>7724104307</t>
  </si>
  <si>
    <t>7724104308</t>
  </si>
  <si>
    <t>7724104309</t>
  </si>
  <si>
    <t>7724104310</t>
  </si>
  <si>
    <t>7724104312</t>
  </si>
  <si>
    <t>7724104314</t>
  </si>
  <si>
    <t>7724104316</t>
  </si>
  <si>
    <t>7724104318</t>
  </si>
  <si>
    <t>7724104320</t>
  </si>
  <si>
    <t>7724104404</t>
  </si>
  <si>
    <t>7724104405</t>
  </si>
  <si>
    <t>7724104406</t>
  </si>
  <si>
    <t>7724104407</t>
  </si>
  <si>
    <t>7724104408</t>
  </si>
  <si>
    <t>7724104409</t>
  </si>
  <si>
    <t>7724104410</t>
  </si>
  <si>
    <t>7724104412</t>
  </si>
  <si>
    <t>7724104414</t>
  </si>
  <si>
    <t>7724104416</t>
  </si>
  <si>
    <t>7724104418</t>
  </si>
  <si>
    <t>7724104420</t>
  </si>
  <si>
    <t>7724104504</t>
  </si>
  <si>
    <t>7724104505</t>
  </si>
  <si>
    <t>7724104506</t>
  </si>
  <si>
    <t>7724104507</t>
  </si>
  <si>
    <t>7724104508</t>
  </si>
  <si>
    <t>7724104509</t>
  </si>
  <si>
    <t>7724104510</t>
  </si>
  <si>
    <t>7724104512</t>
  </si>
  <si>
    <t>7724104514</t>
  </si>
  <si>
    <t>7724104516</t>
  </si>
  <si>
    <t>7724104518</t>
  </si>
  <si>
    <t>7724104520</t>
  </si>
  <si>
    <t>7724104604</t>
  </si>
  <si>
    <t>7724104605</t>
  </si>
  <si>
    <t>7724104606</t>
  </si>
  <si>
    <t>7724104607</t>
  </si>
  <si>
    <t>7724104608</t>
  </si>
  <si>
    <t>7724104609</t>
  </si>
  <si>
    <t>7724104610</t>
  </si>
  <si>
    <t>7724104612</t>
  </si>
  <si>
    <t>7724104614</t>
  </si>
  <si>
    <t>7724104616</t>
  </si>
  <si>
    <t>7724104618</t>
  </si>
  <si>
    <t>7724104620</t>
  </si>
  <si>
    <t>7724104904</t>
  </si>
  <si>
    <t>7724104905</t>
  </si>
  <si>
    <t>7724104906</t>
  </si>
  <si>
    <t>7724104907</t>
  </si>
  <si>
    <t>7724104908</t>
  </si>
  <si>
    <t>7724104909</t>
  </si>
  <si>
    <t>7724104910</t>
  </si>
  <si>
    <t>7724104912</t>
  </si>
  <si>
    <t>7724104914</t>
  </si>
  <si>
    <t>7724104916</t>
  </si>
  <si>
    <t>7724104918</t>
  </si>
  <si>
    <t>7724104920</t>
  </si>
  <si>
    <t>7724105304</t>
  </si>
  <si>
    <t>7724105305</t>
  </si>
  <si>
    <t>7724105306</t>
  </si>
  <si>
    <t>7724105307</t>
  </si>
  <si>
    <t>7724105308</t>
  </si>
  <si>
    <t>7724105309</t>
  </si>
  <si>
    <t>7724105310</t>
  </si>
  <si>
    <t>7724105312</t>
  </si>
  <si>
    <t>7724105314</t>
  </si>
  <si>
    <t>7724105316</t>
  </si>
  <si>
    <t>7724105318</t>
  </si>
  <si>
    <t>7724105320</t>
  </si>
  <si>
    <t>7724105404</t>
  </si>
  <si>
    <t>7724105405</t>
  </si>
  <si>
    <t>7724105406</t>
  </si>
  <si>
    <t>7724105407</t>
  </si>
  <si>
    <t>7724105408</t>
  </si>
  <si>
    <t>7724105409</t>
  </si>
  <si>
    <t>7724105410</t>
  </si>
  <si>
    <t>7724105412</t>
  </si>
  <si>
    <t>7724105414</t>
  </si>
  <si>
    <t>7724105416</t>
  </si>
  <si>
    <t>7724105418</t>
  </si>
  <si>
    <t>7724105420</t>
  </si>
  <si>
    <t>7724105504</t>
  </si>
  <si>
    <t>7724105505</t>
  </si>
  <si>
    <t>7724105506</t>
  </si>
  <si>
    <t>7724105507</t>
  </si>
  <si>
    <t>7724105508</t>
  </si>
  <si>
    <t>7724105509</t>
  </si>
  <si>
    <t>7724105510</t>
  </si>
  <si>
    <t>7724105512</t>
  </si>
  <si>
    <t>7724105514</t>
  </si>
  <si>
    <t>7724105516</t>
  </si>
  <si>
    <t>7724105518</t>
  </si>
  <si>
    <t>7724105520</t>
  </si>
  <si>
    <t>7724105604</t>
  </si>
  <si>
    <t>7724105605</t>
  </si>
  <si>
    <t>7724105606</t>
  </si>
  <si>
    <t>7724105607</t>
  </si>
  <si>
    <t>7724105608</t>
  </si>
  <si>
    <t>7724105609</t>
  </si>
  <si>
    <t>7724105610</t>
  </si>
  <si>
    <t>7724105612</t>
  </si>
  <si>
    <t>7724105614</t>
  </si>
  <si>
    <t>7724105616</t>
  </si>
  <si>
    <t>7724105618</t>
  </si>
  <si>
    <t>7724105620</t>
  </si>
  <si>
    <t>7724105904</t>
  </si>
  <si>
    <t>7724105905</t>
  </si>
  <si>
    <t>7724105906</t>
  </si>
  <si>
    <t>7724105907</t>
  </si>
  <si>
    <t>7724105908</t>
  </si>
  <si>
    <t>7724105909</t>
  </si>
  <si>
    <t>7724105910</t>
  </si>
  <si>
    <t>7724105912</t>
  </si>
  <si>
    <t>7724105914</t>
  </si>
  <si>
    <t>7724105916</t>
  </si>
  <si>
    <t>7724105918</t>
  </si>
  <si>
    <t>7724105920</t>
  </si>
  <si>
    <t>7724106304</t>
  </si>
  <si>
    <t>7724106305</t>
  </si>
  <si>
    <t>7724106306</t>
  </si>
  <si>
    <t>7724106307</t>
  </si>
  <si>
    <t>7724106308</t>
  </si>
  <si>
    <t>7724106309</t>
  </si>
  <si>
    <t>7724106310</t>
  </si>
  <si>
    <t>7724106312</t>
  </si>
  <si>
    <t>7724106314</t>
  </si>
  <si>
    <t>7724106316</t>
  </si>
  <si>
    <t>7724106318</t>
  </si>
  <si>
    <t>7724106320</t>
  </si>
  <si>
    <t>7724106404</t>
  </si>
  <si>
    <t>7724106405</t>
  </si>
  <si>
    <t>7724106406</t>
  </si>
  <si>
    <t>7724106407</t>
  </si>
  <si>
    <t>7724106408</t>
  </si>
  <si>
    <t>7724106409</t>
  </si>
  <si>
    <t>7724106410</t>
  </si>
  <si>
    <t>7724106412</t>
  </si>
  <si>
    <t>7724106414</t>
  </si>
  <si>
    <t>7724106416</t>
  </si>
  <si>
    <t>7724106418</t>
  </si>
  <si>
    <t>7724106420</t>
  </si>
  <si>
    <t>7724106504</t>
  </si>
  <si>
    <t>7724106505</t>
  </si>
  <si>
    <t>7724106506</t>
  </si>
  <si>
    <t>7724106507</t>
  </si>
  <si>
    <t>7724106508</t>
  </si>
  <si>
    <t>7724106509</t>
  </si>
  <si>
    <t>7724106510</t>
  </si>
  <si>
    <t>7724106512</t>
  </si>
  <si>
    <t>7724106514</t>
  </si>
  <si>
    <t>7724106516</t>
  </si>
  <si>
    <t>7724106518</t>
  </si>
  <si>
    <t>7724106520</t>
  </si>
  <si>
    <t>7724106604</t>
  </si>
  <si>
    <t>7724106605</t>
  </si>
  <si>
    <t>7724106606</t>
  </si>
  <si>
    <t>7724106607</t>
  </si>
  <si>
    <t>7724106608</t>
  </si>
  <si>
    <t>7724106609</t>
  </si>
  <si>
    <t>7724106610</t>
  </si>
  <si>
    <t>7724106612</t>
  </si>
  <si>
    <t>7724106614</t>
  </si>
  <si>
    <t>7724106616</t>
  </si>
  <si>
    <t>7724106618</t>
  </si>
  <si>
    <t>7724106620</t>
  </si>
  <si>
    <t>7724106904</t>
  </si>
  <si>
    <t>7724106905</t>
  </si>
  <si>
    <t>7724106906</t>
  </si>
  <si>
    <t>7724106907</t>
  </si>
  <si>
    <t>7724106908</t>
  </si>
  <si>
    <t>7724106909</t>
  </si>
  <si>
    <t>7724106910</t>
  </si>
  <si>
    <t>7724106912</t>
  </si>
  <si>
    <t>7724106914</t>
  </si>
  <si>
    <t>7724106916</t>
  </si>
  <si>
    <t>7724106918</t>
  </si>
  <si>
    <t>7724106920</t>
  </si>
  <si>
    <t>7724107304</t>
  </si>
  <si>
    <t>7724107305</t>
  </si>
  <si>
    <t>7724107306</t>
  </si>
  <si>
    <t>7724107307</t>
  </si>
  <si>
    <t>7724107308</t>
  </si>
  <si>
    <t>7724107309</t>
  </si>
  <si>
    <t>7724107310</t>
  </si>
  <si>
    <t>7724107312</t>
  </si>
  <si>
    <t>7724107314</t>
  </si>
  <si>
    <t>7724107316</t>
  </si>
  <si>
    <t>7724107318</t>
  </si>
  <si>
    <t>7724107320</t>
  </si>
  <si>
    <t>7724107404</t>
  </si>
  <si>
    <t>7724107405</t>
  </si>
  <si>
    <t>7724107406</t>
  </si>
  <si>
    <t>7724107407</t>
  </si>
  <si>
    <t>7724107408</t>
  </si>
  <si>
    <t>7724107409</t>
  </si>
  <si>
    <t>7724107410</t>
  </si>
  <si>
    <t>7724107412</t>
  </si>
  <si>
    <t>7724107414</t>
  </si>
  <si>
    <t>7724107416</t>
  </si>
  <si>
    <t>7724107418</t>
  </si>
  <si>
    <t>7724107420</t>
  </si>
  <si>
    <t>7724107504</t>
  </si>
  <si>
    <t>7724107505</t>
  </si>
  <si>
    <t>7724107506</t>
  </si>
  <si>
    <t>7724107507</t>
  </si>
  <si>
    <t>7724107508</t>
  </si>
  <si>
    <t>7724107509</t>
  </si>
  <si>
    <t>7724107510</t>
  </si>
  <si>
    <t>7724107512</t>
  </si>
  <si>
    <t>7724107514</t>
  </si>
  <si>
    <t>7724107516</t>
  </si>
  <si>
    <t>7724107518</t>
  </si>
  <si>
    <t>7724107520</t>
  </si>
  <si>
    <t>7724107604</t>
  </si>
  <si>
    <t>7724107605</t>
  </si>
  <si>
    <t>7724107606</t>
  </si>
  <si>
    <t>7724107607</t>
  </si>
  <si>
    <t>7724107608</t>
  </si>
  <si>
    <t>7724107609</t>
  </si>
  <si>
    <t>7724107610</t>
  </si>
  <si>
    <t>7724107612</t>
  </si>
  <si>
    <t>7724107614</t>
  </si>
  <si>
    <t>7724107616</t>
  </si>
  <si>
    <t>7724107618</t>
  </si>
  <si>
    <t>7724107620</t>
  </si>
  <si>
    <t>7724107904</t>
  </si>
  <si>
    <t>7724107905</t>
  </si>
  <si>
    <t>7724107906</t>
  </si>
  <si>
    <t>7724107907</t>
  </si>
  <si>
    <t>7724107908</t>
  </si>
  <si>
    <t>7724107909</t>
  </si>
  <si>
    <t>7724107910</t>
  </si>
  <si>
    <t>7724107912</t>
  </si>
  <si>
    <t>7724107914</t>
  </si>
  <si>
    <t>7724107916</t>
  </si>
  <si>
    <t>7724107918</t>
  </si>
  <si>
    <t>7724107920</t>
  </si>
  <si>
    <t>7724111304</t>
  </si>
  <si>
    <t>7724111305</t>
  </si>
  <si>
    <t>7724111306</t>
  </si>
  <si>
    <t>7724111307</t>
  </si>
  <si>
    <t>7724111308</t>
  </si>
  <si>
    <t>7724111309</t>
  </si>
  <si>
    <t>7724111310</t>
  </si>
  <si>
    <t>7724111312</t>
  </si>
  <si>
    <t>7724111314</t>
  </si>
  <si>
    <t>7724111316</t>
  </si>
  <si>
    <t>7724111318</t>
  </si>
  <si>
    <t>7724111320</t>
  </si>
  <si>
    <t>7724111404</t>
  </si>
  <si>
    <t>7724111405</t>
  </si>
  <si>
    <t>7724111406</t>
  </si>
  <si>
    <t>7724111407</t>
  </si>
  <si>
    <t>7724111408</t>
  </si>
  <si>
    <t>7724111409</t>
  </si>
  <si>
    <t>7724111410</t>
  </si>
  <si>
    <t>7724111412</t>
  </si>
  <si>
    <t>7724111414</t>
  </si>
  <si>
    <t>7724111416</t>
  </si>
  <si>
    <t>7724111418</t>
  </si>
  <si>
    <t>7724111420</t>
  </si>
  <si>
    <t>7724111504</t>
  </si>
  <si>
    <t>7724111505</t>
  </si>
  <si>
    <t>7724111506</t>
  </si>
  <si>
    <t>7724111507</t>
  </si>
  <si>
    <t>7724111508</t>
  </si>
  <si>
    <t>7724111509</t>
  </si>
  <si>
    <t>7724111510</t>
  </si>
  <si>
    <t>7724111512</t>
  </si>
  <si>
    <t>7724111514</t>
  </si>
  <si>
    <t>7724111516</t>
  </si>
  <si>
    <t>7724111518</t>
  </si>
  <si>
    <t>7724111604</t>
  </si>
  <si>
    <t>7724111605</t>
  </si>
  <si>
    <t>7724111606</t>
  </si>
  <si>
    <t>7724111607</t>
  </si>
  <si>
    <t>7724111608</t>
  </si>
  <si>
    <t>7724111609</t>
  </si>
  <si>
    <t>7724111610</t>
  </si>
  <si>
    <t>7724111612</t>
  </si>
  <si>
    <t>7724111614</t>
  </si>
  <si>
    <t>7724111616</t>
  </si>
  <si>
    <t>7724111618</t>
  </si>
  <si>
    <t>7724111620</t>
  </si>
  <si>
    <t>7724111904</t>
  </si>
  <si>
    <t>7724111905</t>
  </si>
  <si>
    <t>7724111906</t>
  </si>
  <si>
    <t>7724111907</t>
  </si>
  <si>
    <t>7724111908</t>
  </si>
  <si>
    <t>7724111909</t>
  </si>
  <si>
    <t>7724111910</t>
  </si>
  <si>
    <t>7724111912</t>
  </si>
  <si>
    <t>7724111914</t>
  </si>
  <si>
    <t>7724121916</t>
  </si>
  <si>
    <t>7724121918</t>
  </si>
  <si>
    <t>7724121920</t>
  </si>
  <si>
    <t>7724112304</t>
  </si>
  <si>
    <t>7724112305</t>
  </si>
  <si>
    <t>7724112306</t>
  </si>
  <si>
    <t>7724112307</t>
  </si>
  <si>
    <t>7724112308</t>
  </si>
  <si>
    <t>7724112309</t>
  </si>
  <si>
    <t>7724112310</t>
  </si>
  <si>
    <t>7724112312</t>
  </si>
  <si>
    <t>7724112314</t>
  </si>
  <si>
    <t>7724112316</t>
  </si>
  <si>
    <t>7724112318</t>
  </si>
  <si>
    <t>7724112320</t>
  </si>
  <si>
    <t>7724112404</t>
  </si>
  <si>
    <t>7724112405</t>
  </si>
  <si>
    <t>7724112406</t>
  </si>
  <si>
    <t>7724112407</t>
  </si>
  <si>
    <t>7724112408</t>
  </si>
  <si>
    <t>7724112409</t>
  </si>
  <si>
    <t>7724112410</t>
  </si>
  <si>
    <t>7724112412</t>
  </si>
  <si>
    <t>7724112414</t>
  </si>
  <si>
    <t>7724112416</t>
  </si>
  <si>
    <t>7724112418</t>
  </si>
  <si>
    <t>7724112420</t>
  </si>
  <si>
    <t>7724112504</t>
  </si>
  <si>
    <t>7724112505</t>
  </si>
  <si>
    <t>7724112506</t>
  </si>
  <si>
    <t>7724112507</t>
  </si>
  <si>
    <t>7724112508</t>
  </si>
  <si>
    <t>7724112509</t>
  </si>
  <si>
    <t>7724112510</t>
  </si>
  <si>
    <t>7724112512</t>
  </si>
  <si>
    <t>7724112514</t>
  </si>
  <si>
    <t>7724112516</t>
  </si>
  <si>
    <t>7724112518</t>
  </si>
  <si>
    <t>7724122520</t>
  </si>
  <si>
    <t>7724112604</t>
  </si>
  <si>
    <t>7724112605</t>
  </si>
  <si>
    <t>7724112606</t>
  </si>
  <si>
    <t>7724112607</t>
  </si>
  <si>
    <t>7724112608</t>
  </si>
  <si>
    <t>7724112609</t>
  </si>
  <si>
    <t>7724112610</t>
  </si>
  <si>
    <t>7724112612</t>
  </si>
  <si>
    <t>7724112614</t>
  </si>
  <si>
    <t>7724122616</t>
  </si>
  <si>
    <t>7724122618</t>
  </si>
  <si>
    <t>7724122620</t>
  </si>
  <si>
    <t>7724112904</t>
  </si>
  <si>
    <t>7724112905</t>
  </si>
  <si>
    <t>7724112906</t>
  </si>
  <si>
    <t>7724112907</t>
  </si>
  <si>
    <t>7724112908</t>
  </si>
  <si>
    <t>7724112909</t>
  </si>
  <si>
    <t>7724112910</t>
  </si>
  <si>
    <t>7724122912</t>
  </si>
  <si>
    <t>7724122914</t>
  </si>
  <si>
    <t>7724122916</t>
  </si>
  <si>
    <t>7724122918</t>
  </si>
  <si>
    <t>7724122920</t>
  </si>
  <si>
    <t>7724113304</t>
  </si>
  <si>
    <t>7724113305</t>
  </si>
  <si>
    <t>7724113306</t>
  </si>
  <si>
    <t>7724113307</t>
  </si>
  <si>
    <t>7724113308</t>
  </si>
  <si>
    <t>7724113309</t>
  </si>
  <si>
    <t>7724113310</t>
  </si>
  <si>
    <t>7724113312</t>
  </si>
  <si>
    <t>7724113314</t>
  </si>
  <si>
    <t>7724113316</t>
  </si>
  <si>
    <t>7724113318</t>
  </si>
  <si>
    <t>7724113320</t>
  </si>
  <si>
    <t>7724113404</t>
  </si>
  <si>
    <t>7724113405</t>
  </si>
  <si>
    <t>7724113406</t>
  </si>
  <si>
    <t>7724113407</t>
  </si>
  <si>
    <t>7724113408</t>
  </si>
  <si>
    <t>7724113409</t>
  </si>
  <si>
    <t>7724113410</t>
  </si>
  <si>
    <t>7724113412</t>
  </si>
  <si>
    <t>7724113414</t>
  </si>
  <si>
    <t>7724113416</t>
  </si>
  <si>
    <t>7724113418</t>
  </si>
  <si>
    <t>7724113420</t>
  </si>
  <si>
    <t>7724113504</t>
  </si>
  <si>
    <t>7724113505</t>
  </si>
  <si>
    <t>7724113506</t>
  </si>
  <si>
    <t>7724113507</t>
  </si>
  <si>
    <t>7724113508</t>
  </si>
  <si>
    <t>7724113509</t>
  </si>
  <si>
    <t>7724113510</t>
  </si>
  <si>
    <t>7724113512</t>
  </si>
  <si>
    <t>7724113514</t>
  </si>
  <si>
    <t>7724113516</t>
  </si>
  <si>
    <t>7724123518</t>
  </si>
  <si>
    <t>7724123520</t>
  </si>
  <si>
    <t>7724113604</t>
  </si>
  <si>
    <t>7724113605</t>
  </si>
  <si>
    <t>7724113606</t>
  </si>
  <si>
    <t>7724113607</t>
  </si>
  <si>
    <t>7724113608</t>
  </si>
  <si>
    <t>7724113609</t>
  </si>
  <si>
    <t>7724113610</t>
  </si>
  <si>
    <t>7724113612</t>
  </si>
  <si>
    <t>7724113614</t>
  </si>
  <si>
    <t>7724123616</t>
  </si>
  <si>
    <t>7724123618</t>
  </si>
  <si>
    <t>7724123620</t>
  </si>
  <si>
    <t>7724113904</t>
  </si>
  <si>
    <t>7724113905</t>
  </si>
  <si>
    <t>7724113906</t>
  </si>
  <si>
    <t>7724113907</t>
  </si>
  <si>
    <t>7724113908</t>
  </si>
  <si>
    <t>7724113909</t>
  </si>
  <si>
    <t>7724113910</t>
  </si>
  <si>
    <t>7724123912</t>
  </si>
  <si>
    <t>7724123914</t>
  </si>
  <si>
    <t>7724123916</t>
  </si>
  <si>
    <t>7724123918</t>
  </si>
  <si>
    <t>7724123920</t>
  </si>
  <si>
    <t>7724114304</t>
  </si>
  <si>
    <t>7724114305</t>
  </si>
  <si>
    <t>7724114306</t>
  </si>
  <si>
    <t>7724114307</t>
  </si>
  <si>
    <t>7724114308</t>
  </si>
  <si>
    <t>7724114309</t>
  </si>
  <si>
    <t>7724114310</t>
  </si>
  <si>
    <t>7724114312</t>
  </si>
  <si>
    <t>7724114314</t>
  </si>
  <si>
    <t>7724114316</t>
  </si>
  <si>
    <t>7724114318</t>
  </si>
  <si>
    <t>7724114320</t>
  </si>
  <si>
    <t>7724114404</t>
  </si>
  <si>
    <t>7724114405</t>
  </si>
  <si>
    <t>7724114406</t>
  </si>
  <si>
    <t>7724114407</t>
  </si>
  <si>
    <t>7724114408</t>
  </si>
  <si>
    <t>7724114409</t>
  </si>
  <si>
    <t>7724114410</t>
  </si>
  <si>
    <t>7724114412</t>
  </si>
  <si>
    <t>7724114414</t>
  </si>
  <si>
    <t>7724124416</t>
  </si>
  <si>
    <t>7724124418</t>
  </si>
  <si>
    <t>7724124420</t>
  </si>
  <si>
    <t>7724114504</t>
  </si>
  <si>
    <t>7724114505</t>
  </si>
  <si>
    <t>7724114506</t>
  </si>
  <si>
    <t>7724114507</t>
  </si>
  <si>
    <t>7724114508</t>
  </si>
  <si>
    <t>7724114509</t>
  </si>
  <si>
    <t>7724114510</t>
  </si>
  <si>
    <t>7724114512</t>
  </si>
  <si>
    <t>7724124514</t>
  </si>
  <si>
    <t>7724124516</t>
  </si>
  <si>
    <t>7724124518</t>
  </si>
  <si>
    <t>7724124520</t>
  </si>
  <si>
    <t>7724114604</t>
  </si>
  <si>
    <t>7724114605</t>
  </si>
  <si>
    <t>7724114606</t>
  </si>
  <si>
    <t>7724114607</t>
  </si>
  <si>
    <t>7724114608</t>
  </si>
  <si>
    <t>7724114609</t>
  </si>
  <si>
    <t>7724114610</t>
  </si>
  <si>
    <t>7724124612</t>
  </si>
  <si>
    <t>7724124614</t>
  </si>
  <si>
    <t>7724124616</t>
  </si>
  <si>
    <t>7724124618</t>
  </si>
  <si>
    <t>7724124620</t>
  </si>
  <si>
    <t>7724114904</t>
  </si>
  <si>
    <t>7724114905</t>
  </si>
  <si>
    <t>7724114906</t>
  </si>
  <si>
    <t>7724114907</t>
  </si>
  <si>
    <t>7724114908</t>
  </si>
  <si>
    <t>7724124909</t>
  </si>
  <si>
    <t>7724124910</t>
  </si>
  <si>
    <t>7724124912</t>
  </si>
  <si>
    <t>7724124914</t>
  </si>
  <si>
    <t>7724124916</t>
  </si>
  <si>
    <t>7724124918</t>
  </si>
  <si>
    <t>7724124920</t>
  </si>
  <si>
    <t>7724115304</t>
  </si>
  <si>
    <t>7724115305</t>
  </si>
  <si>
    <t>7724115306</t>
  </si>
  <si>
    <t>7724115307</t>
  </si>
  <si>
    <t>7724115308</t>
  </si>
  <si>
    <t>7724115309</t>
  </si>
  <si>
    <t>7724115310</t>
  </si>
  <si>
    <t>7724115312</t>
  </si>
  <si>
    <t>7724115314</t>
  </si>
  <si>
    <t>7724125316</t>
  </si>
  <si>
    <t>7724125318</t>
  </si>
  <si>
    <t>7724125320</t>
  </si>
  <si>
    <t>7724115404</t>
  </si>
  <si>
    <t>7724115405</t>
  </si>
  <si>
    <t>7724115406</t>
  </si>
  <si>
    <t>7724115407</t>
  </si>
  <si>
    <t>7724115408</t>
  </si>
  <si>
    <t>7724115409</t>
  </si>
  <si>
    <t>7724115410</t>
  </si>
  <si>
    <t>7724125412</t>
  </si>
  <si>
    <t>7724125414</t>
  </si>
  <si>
    <t>7724125416</t>
  </si>
  <si>
    <t>7724125418</t>
  </si>
  <si>
    <t>7724125420</t>
  </si>
  <si>
    <t>7724115504</t>
  </si>
  <si>
    <t>7724115505</t>
  </si>
  <si>
    <t>7724115506</t>
  </si>
  <si>
    <t>7724115507</t>
  </si>
  <si>
    <t>7724115508</t>
  </si>
  <si>
    <t>7724115509</t>
  </si>
  <si>
    <t>7724125510</t>
  </si>
  <si>
    <t>7724125512</t>
  </si>
  <si>
    <t>7724125514</t>
  </si>
  <si>
    <t>7724125516</t>
  </si>
  <si>
    <t>7724125518</t>
  </si>
  <si>
    <t>7724125520</t>
  </si>
  <si>
    <t>7724115604</t>
  </si>
  <si>
    <t>7724115605</t>
  </si>
  <si>
    <t>7724115606</t>
  </si>
  <si>
    <t>7724115607</t>
  </si>
  <si>
    <t>7724115608</t>
  </si>
  <si>
    <t>7724125609</t>
  </si>
  <si>
    <t>7724125610</t>
  </si>
  <si>
    <t>7724125612</t>
  </si>
  <si>
    <t>7724125614</t>
  </si>
  <si>
    <t>7724125616</t>
  </si>
  <si>
    <t>7724125618</t>
  </si>
  <si>
    <t>7724125620</t>
  </si>
  <si>
    <t>7724115904</t>
  </si>
  <si>
    <t>7724115905</t>
  </si>
  <si>
    <t>7724115906</t>
  </si>
  <si>
    <t>7724125907</t>
  </si>
  <si>
    <t>7724125908</t>
  </si>
  <si>
    <t>7724125909</t>
  </si>
  <si>
    <t>7724125910</t>
  </si>
  <si>
    <t>7724125912</t>
  </si>
  <si>
    <t>7724125914</t>
  </si>
  <si>
    <t>7724125916</t>
  </si>
  <si>
    <t>7724125918</t>
  </si>
  <si>
    <t>7724125920</t>
  </si>
  <si>
    <t>7724116304</t>
  </si>
  <si>
    <t>7724116305</t>
  </si>
  <si>
    <t>7724116306</t>
  </si>
  <si>
    <t>7724116307</t>
  </si>
  <si>
    <t>7724116308</t>
  </si>
  <si>
    <t>7724116309</t>
  </si>
  <si>
    <t>7724116310</t>
  </si>
  <si>
    <t>7724116312</t>
  </si>
  <si>
    <t>7724116314</t>
  </si>
  <si>
    <t>7724116316</t>
  </si>
  <si>
    <t>7724126318</t>
  </si>
  <si>
    <t>7724126320</t>
  </si>
  <si>
    <t>7724116404</t>
  </si>
  <si>
    <t>7724116405</t>
  </si>
  <si>
    <t>7724116406</t>
  </si>
  <si>
    <t>7724116407</t>
  </si>
  <si>
    <t>7724116408</t>
  </si>
  <si>
    <t>7724116409</t>
  </si>
  <si>
    <t>7724116410</t>
  </si>
  <si>
    <t>7724116412</t>
  </si>
  <si>
    <t>7724126414</t>
  </si>
  <si>
    <t>7724126416</t>
  </si>
  <si>
    <t>7724126418</t>
  </si>
  <si>
    <t>7724126420</t>
  </si>
  <si>
    <t>7724116504</t>
  </si>
  <si>
    <t>7724116505</t>
  </si>
  <si>
    <t>7724116506</t>
  </si>
  <si>
    <t>7724116507</t>
  </si>
  <si>
    <t>7724116508</t>
  </si>
  <si>
    <t>7724116509</t>
  </si>
  <si>
    <t>7724116510</t>
  </si>
  <si>
    <t>7724126512</t>
  </si>
  <si>
    <t>7724126514</t>
  </si>
  <si>
    <t>7724126516</t>
  </si>
  <si>
    <t>7724126518</t>
  </si>
  <si>
    <t>7724126520</t>
  </si>
  <si>
    <t>7724116604</t>
  </si>
  <si>
    <t>7724116605</t>
  </si>
  <si>
    <t>7724116606</t>
  </si>
  <si>
    <t>7724116607</t>
  </si>
  <si>
    <t>7724116608</t>
  </si>
  <si>
    <t>7724116609</t>
  </si>
  <si>
    <t>7724116610</t>
  </si>
  <si>
    <t>7724126612</t>
  </si>
  <si>
    <t>7724126614</t>
  </si>
  <si>
    <t>7724126616</t>
  </si>
  <si>
    <t>7724126618</t>
  </si>
  <si>
    <t>7724126620</t>
  </si>
  <si>
    <t>7724116904</t>
  </si>
  <si>
    <t>7724116905</t>
  </si>
  <si>
    <t>7724116906</t>
  </si>
  <si>
    <t>7724116907</t>
  </si>
  <si>
    <t>7724126908</t>
  </si>
  <si>
    <t>7724126909</t>
  </si>
  <si>
    <t>7724126910</t>
  </si>
  <si>
    <t>7724126912</t>
  </si>
  <si>
    <t>7724126914</t>
  </si>
  <si>
    <t>7724126916</t>
  </si>
  <si>
    <t>7724126918</t>
  </si>
  <si>
    <t>7724126920</t>
  </si>
  <si>
    <t>7724117304</t>
  </si>
  <si>
    <t>7724117305</t>
  </si>
  <si>
    <t>7724117306</t>
  </si>
  <si>
    <t>7724117307</t>
  </si>
  <si>
    <t>7724117308</t>
  </si>
  <si>
    <t>7724117309</t>
  </si>
  <si>
    <t>7724117310</t>
  </si>
  <si>
    <t>7724127312</t>
  </si>
  <si>
    <t>7724127314</t>
  </si>
  <si>
    <t>7724127316</t>
  </si>
  <si>
    <t>7724127318</t>
  </si>
  <si>
    <t>7724127320</t>
  </si>
  <si>
    <t>7724117404</t>
  </si>
  <si>
    <t>7724117405</t>
  </si>
  <si>
    <t>7724117406</t>
  </si>
  <si>
    <t>7724117407</t>
  </si>
  <si>
    <t>7724117408</t>
  </si>
  <si>
    <t>7724127409</t>
  </si>
  <si>
    <t>7724127410</t>
  </si>
  <si>
    <t>7724127412</t>
  </si>
  <si>
    <t>7724127414</t>
  </si>
  <si>
    <t>7724127416</t>
  </si>
  <si>
    <t>7724127418</t>
  </si>
  <si>
    <t>7724127420</t>
  </si>
  <si>
    <t>7724117504</t>
  </si>
  <si>
    <t>7724117505</t>
  </si>
  <si>
    <t>7724117506</t>
  </si>
  <si>
    <t>7724117507</t>
  </si>
  <si>
    <t>7724127508</t>
  </si>
  <si>
    <t>7724127509</t>
  </si>
  <si>
    <t>7724127510</t>
  </si>
  <si>
    <t>7724127512</t>
  </si>
  <si>
    <t>7724127514</t>
  </si>
  <si>
    <t>7724127516</t>
  </si>
  <si>
    <t>7724127518</t>
  </si>
  <si>
    <t>7724127520</t>
  </si>
  <si>
    <t>7724117604</t>
  </si>
  <si>
    <t>7724117605</t>
  </si>
  <si>
    <t>7724117606</t>
  </si>
  <si>
    <t>7724127607</t>
  </si>
  <si>
    <t>7724127608</t>
  </si>
  <si>
    <t>7724127609</t>
  </si>
  <si>
    <t>7724127610</t>
  </si>
  <si>
    <t>7724127612</t>
  </si>
  <si>
    <t>7724127614</t>
  </si>
  <si>
    <t>7724127616</t>
  </si>
  <si>
    <t>7724127618</t>
  </si>
  <si>
    <t>7724127620</t>
  </si>
  <si>
    <t>7724117904</t>
  </si>
  <si>
    <t>7724127905</t>
  </si>
  <si>
    <t>7724127906</t>
  </si>
  <si>
    <t>7724127907</t>
  </si>
  <si>
    <t>7724127908</t>
  </si>
  <si>
    <t>7724127909</t>
  </si>
  <si>
    <t>7724127910</t>
  </si>
  <si>
    <t>7724127912</t>
  </si>
  <si>
    <t>7724127914</t>
  </si>
  <si>
    <t>7724127916</t>
  </si>
  <si>
    <t>7724127918</t>
  </si>
  <si>
    <t>7724127920</t>
  </si>
  <si>
    <t>Н0000009214</t>
  </si>
  <si>
    <t>SVK-PE00Z040</t>
  </si>
  <si>
    <t>ПЭ Заглушка  40</t>
  </si>
  <si>
    <t>Н0000009215</t>
  </si>
  <si>
    <t>SVK-PE00Z050</t>
  </si>
  <si>
    <t>ПЭ Заглушка  50</t>
  </si>
  <si>
    <t>Н0000009216</t>
  </si>
  <si>
    <t>SVK-PE00Z063</t>
  </si>
  <si>
    <t>ПЭ Заглушка  63</t>
  </si>
  <si>
    <t>Н0000021714</t>
  </si>
  <si>
    <t>SVK-PE00Z075</t>
  </si>
  <si>
    <t>ПЭ Заглушка  75</t>
  </si>
  <si>
    <t>Н0000021715</t>
  </si>
  <si>
    <t>SVK-PE00Z110</t>
  </si>
  <si>
    <t>ПЭ Заглушка 110</t>
  </si>
  <si>
    <t>ПЭ Заглушка  20</t>
  </si>
  <si>
    <t>ПЭ Заглушка  25</t>
  </si>
  <si>
    <t>ПЭ Заглушка  32</t>
  </si>
  <si>
    <t>SVK-PE00MF2525</t>
  </si>
  <si>
    <t>Н0000015829</t>
  </si>
  <si>
    <t>SVK-PE00MF3215</t>
  </si>
  <si>
    <t>ПЭ Муфта  вн. рез.    32х1/2</t>
  </si>
  <si>
    <t>Н0000009389</t>
  </si>
  <si>
    <t>SVK-PE00MF3232</t>
  </si>
  <si>
    <t>ПЭ Муфта  вн. рез.   32х1 1/4</t>
  </si>
  <si>
    <t>Н0000009390</t>
  </si>
  <si>
    <t>SVK-PE00MF4025</t>
  </si>
  <si>
    <t>ПЭ Муфта  вн. рез.   40х1</t>
  </si>
  <si>
    <t>Н0000009391</t>
  </si>
  <si>
    <t>SVK-PE00MF4032</t>
  </si>
  <si>
    <t>ПЭ Муфта  вн. рез.   40х1 1/4</t>
  </si>
  <si>
    <t>Н0000009392</t>
  </si>
  <si>
    <t>SVK-PE00MF4040</t>
  </si>
  <si>
    <t>ПЭ Муфта  вн. рез.  40х1 1/2</t>
  </si>
  <si>
    <t>Н0000009393</t>
  </si>
  <si>
    <t>SVK-PE00MF5032</t>
  </si>
  <si>
    <t>ПЭ Муфта  вн. рез.  50х1 1/4</t>
  </si>
  <si>
    <t>Н0000009394</t>
  </si>
  <si>
    <t>SVK-PE00MF5040</t>
  </si>
  <si>
    <t>ПЭ Муфта  вн. рез. 50х1 1/2</t>
  </si>
  <si>
    <t>Н0000009395</t>
  </si>
  <si>
    <t>SVK-PE00MF5050</t>
  </si>
  <si>
    <t>ПЭ Муфта  вн. рез. 50х2</t>
  </si>
  <si>
    <t>Н0000021716</t>
  </si>
  <si>
    <t>SVK-PE00MF6350</t>
  </si>
  <si>
    <t>ПЭ Муфта  вн. рез. 63х2</t>
  </si>
  <si>
    <t>Н0000021717</t>
  </si>
  <si>
    <t>SVK-PE00MF1010</t>
  </si>
  <si>
    <t>ПЭ Муфта  вн. рез.110х4</t>
  </si>
  <si>
    <t>SVK-PE00MM2525</t>
  </si>
  <si>
    <t>Н0000009382</t>
  </si>
  <si>
    <t>SVK-PE00MM3215</t>
  </si>
  <si>
    <t>ПЭ Муфта  нар. рез.     32х1/2</t>
  </si>
  <si>
    <t>Н0000009225</t>
  </si>
  <si>
    <t>SVK-PE00MM3232</t>
  </si>
  <si>
    <t>ПЭ Муфта  нар. рез.    32х1 1/4</t>
  </si>
  <si>
    <t>Н0000009226</t>
  </si>
  <si>
    <t>SVK-PE00MM4025</t>
  </si>
  <si>
    <t>ПЭ Муфта  нар. рез.    40х1</t>
  </si>
  <si>
    <t>Н0000009227</t>
  </si>
  <si>
    <t>SVK-PE00MM4032</t>
  </si>
  <si>
    <t>ПЭ Муфта  нар. рез.    40х1 1/4</t>
  </si>
  <si>
    <t>Н0000009228</t>
  </si>
  <si>
    <t>SVK-PE00MM4040</t>
  </si>
  <si>
    <t>ПЭ Муфта  нар. рез.   40х1 1/2</t>
  </si>
  <si>
    <t>Н0000009229</t>
  </si>
  <si>
    <t>SVK-PE00MM5032</t>
  </si>
  <si>
    <t>ПЭ Муфта  нар. рез.   50х1 1/4</t>
  </si>
  <si>
    <t>Н0000009230</t>
  </si>
  <si>
    <t>SVK-PE00MM5040</t>
  </si>
  <si>
    <t>ПЭ Муфта  нар. рез.  50х1 1/2</t>
  </si>
  <si>
    <t>Н0000009231</t>
  </si>
  <si>
    <t>SVK-PE00MM5050</t>
  </si>
  <si>
    <t>ПЭ Муфта  нар. рез.  50х2</t>
  </si>
  <si>
    <t>Н0000021718</t>
  </si>
  <si>
    <t>SVK-PE00MM6350</t>
  </si>
  <si>
    <t>ПЭ Муфта  нар. рез.  63х2</t>
  </si>
  <si>
    <t>Н0000009403</t>
  </si>
  <si>
    <t>SVK-PE00M0040</t>
  </si>
  <si>
    <t>ПЭ Муфта соед.   40</t>
  </si>
  <si>
    <t>Н0000009404</t>
  </si>
  <si>
    <t>SVK-PE00M0050</t>
  </si>
  <si>
    <t>ПЭ Муфта соед.   50</t>
  </si>
  <si>
    <t>Н0000003413</t>
  </si>
  <si>
    <t>SVK-PE00M0063</t>
  </si>
  <si>
    <t>ПЭ Муфта соед.   63</t>
  </si>
  <si>
    <t>Н0000003414</t>
  </si>
  <si>
    <t>SVK-PE00M0075</t>
  </si>
  <si>
    <t>ПЭ Муфта соед.   75</t>
  </si>
  <si>
    <t>Н0000021724</t>
  </si>
  <si>
    <t>ПЭ Муфта соед.   90</t>
  </si>
  <si>
    <t>Н0000021725</t>
  </si>
  <si>
    <t>SVK-PE00M0110</t>
  </si>
  <si>
    <t>ПЭ Муфта соед.  110</t>
  </si>
  <si>
    <t>Н0000009375</t>
  </si>
  <si>
    <t>SVK-PE00MP4025</t>
  </si>
  <si>
    <t>ПЭ Муфта переходная  40х25</t>
  </si>
  <si>
    <t>Н0000009376</t>
  </si>
  <si>
    <t>SVK-PE00MP4032</t>
  </si>
  <si>
    <t>ПЭ Муфта переходная  40х32</t>
  </si>
  <si>
    <t>Н0000009377</t>
  </si>
  <si>
    <t>SVK-PE00MP5032</t>
  </si>
  <si>
    <t>ПЭ Муфта переходная  50х32</t>
  </si>
  <si>
    <t>Н0000009378</t>
  </si>
  <si>
    <t>SVK-PE00MP5040</t>
  </si>
  <si>
    <t>ПЭ Муфта переходная  50х40</t>
  </si>
  <si>
    <t>Н0000009379</t>
  </si>
  <si>
    <t>SVK-PE00MP6332</t>
  </si>
  <si>
    <t>ПЭ Муфта переходная  63х32</t>
  </si>
  <si>
    <t>Н0000009380</t>
  </si>
  <si>
    <t>SVK-PE00MP6340</t>
  </si>
  <si>
    <t>ПЭ Муфта переходная  63х40</t>
  </si>
  <si>
    <t>Н0000021719</t>
  </si>
  <si>
    <t>SVK-PE00MP6350</t>
  </si>
  <si>
    <t>ПЭ Муфта переходная  63х50</t>
  </si>
  <si>
    <t>Н0000021720</t>
  </si>
  <si>
    <t>SVK-PE00MP7550</t>
  </si>
  <si>
    <t>ПЭ Муфта переходная  75х50</t>
  </si>
  <si>
    <t>Н0000021721</t>
  </si>
  <si>
    <t>SVK-PE00MP7563</t>
  </si>
  <si>
    <t>ПЭ Муфта переходная  75х63</t>
  </si>
  <si>
    <t>Н0000021722</t>
  </si>
  <si>
    <t>SVK-PE00MP9063</t>
  </si>
  <si>
    <t>ПЭ Муфта переходная  90х63</t>
  </si>
  <si>
    <t>Н0000021723</t>
  </si>
  <si>
    <t>SVK-PE00MP1090</t>
  </si>
  <si>
    <t>ПЭ Муфта переходная 110х90</t>
  </si>
  <si>
    <t>ПЭ Муфта переходная  25х20</t>
  </si>
  <si>
    <t>ПЭ Муфта переходная  32х20</t>
  </si>
  <si>
    <t>ПЭ Муфта переходная  32х25</t>
  </si>
  <si>
    <t>Н0000009290</t>
  </si>
  <si>
    <t>SVK-PE00L4040</t>
  </si>
  <si>
    <t>ПЭ Отвод  40х40</t>
  </si>
  <si>
    <t>Н0000009291</t>
  </si>
  <si>
    <t>SVK-PE00L5050</t>
  </si>
  <si>
    <t>ПЭ Отвод  50х50</t>
  </si>
  <si>
    <t>Н0000009292</t>
  </si>
  <si>
    <t>SVK-PE00L6363</t>
  </si>
  <si>
    <t>ПЭ Отвод  63х63</t>
  </si>
  <si>
    <t>Н0000021726</t>
  </si>
  <si>
    <t>SVK-PE00L7575</t>
  </si>
  <si>
    <t>ПЭ Отвод  75х75</t>
  </si>
  <si>
    <t>Н0000021727</t>
  </si>
  <si>
    <t>SVK-PE00L9090</t>
  </si>
  <si>
    <t>ПЭ Отвод  90х90</t>
  </si>
  <si>
    <t>Н0000021728</t>
  </si>
  <si>
    <t>ПЭ Отвод 110х110</t>
  </si>
  <si>
    <t>Н0000009346</t>
  </si>
  <si>
    <t>SVK-PE00LF2525</t>
  </si>
  <si>
    <t>ПЭ Отвод  вн. рез.     25х1</t>
  </si>
  <si>
    <t>Н0000009349</t>
  </si>
  <si>
    <t>SVK-PE00LF4025</t>
  </si>
  <si>
    <t>ПЭ Отвод  вн. рез.    40х1</t>
  </si>
  <si>
    <t>Н0000009350</t>
  </si>
  <si>
    <t>SVK-PE00LF4032</t>
  </si>
  <si>
    <t>ПЭ Отвод  вн. рез.   40х1 1/4</t>
  </si>
  <si>
    <t>Н0000021729</t>
  </si>
  <si>
    <t>SVK-PE00LF5032</t>
  </si>
  <si>
    <t>ПЭ Отвод  вн. рез.   50х 1 1/4</t>
  </si>
  <si>
    <t>Н0000021730</t>
  </si>
  <si>
    <t>SVK-PE00LF5040</t>
  </si>
  <si>
    <t>ПЭ Отвод  вн. рез.   50х1 1/2</t>
  </si>
  <si>
    <t>Н0000021731</t>
  </si>
  <si>
    <t>SVK-PE00LF6350</t>
  </si>
  <si>
    <t>ПЭ Отвод  вн. рез.  63х 2</t>
  </si>
  <si>
    <t>Н0000009300</t>
  </si>
  <si>
    <t>SVK-PE00LM2525</t>
  </si>
  <si>
    <t>ПЭ Отвод  нар. рез.       25х1</t>
  </si>
  <si>
    <t>Н0000018007</t>
  </si>
  <si>
    <t>SVK-PE00LM3232</t>
  </si>
  <si>
    <t>ПЭ Отвод  нар. рез.      32х 1 1/4</t>
  </si>
  <si>
    <t>Н0000009303</t>
  </si>
  <si>
    <t>SVK-PE00LM4025</t>
  </si>
  <si>
    <t>ПЭ Отвод  нар. рез.      40х1</t>
  </si>
  <si>
    <t>Н0000009304</t>
  </si>
  <si>
    <t>SVK-PE00LM4032</t>
  </si>
  <si>
    <t>ПЭ Отвод  нар. рез.    40х 1 1/4</t>
  </si>
  <si>
    <t>Н0000021732</t>
  </si>
  <si>
    <t>ПЭ Отвод  нар. рез.    40х1 1/2</t>
  </si>
  <si>
    <t>Н0000009305</t>
  </si>
  <si>
    <t>SVK-PE00LM5032</t>
  </si>
  <si>
    <t>ПЭ Отвод  нар. рез.    50х1 1/4</t>
  </si>
  <si>
    <t>Н0000009336</t>
  </si>
  <si>
    <t>SVK-PE00LM5040</t>
  </si>
  <si>
    <t>ПЭ Отвод  нар. рез.   50х1 1/2</t>
  </si>
  <si>
    <t>Н0000009337</t>
  </si>
  <si>
    <t>SVK-PE00LM5050</t>
  </si>
  <si>
    <t>ПЭ Отвод  нар. рез.  50х2</t>
  </si>
  <si>
    <t>Н0000003489</t>
  </si>
  <si>
    <t>SVK-PE00LM6350</t>
  </si>
  <si>
    <t>ПЭ Отвод  нар. рез.  63х2</t>
  </si>
  <si>
    <t>Н0000009410</t>
  </si>
  <si>
    <t>SVK-PE00T0040</t>
  </si>
  <si>
    <t>ПЭ Тройник   40х40х40</t>
  </si>
  <si>
    <t>Н0000009411</t>
  </si>
  <si>
    <t>SVK-PE00T0050</t>
  </si>
  <si>
    <t>ПЭ Тройник   50х50х50</t>
  </si>
  <si>
    <t>Н0000009412</t>
  </si>
  <si>
    <t>SVK-PE00T0063</t>
  </si>
  <si>
    <t>ПЭ Тройник   63х63х63</t>
  </si>
  <si>
    <t>Н0000018006</t>
  </si>
  <si>
    <t>SVK-PE00T0075</t>
  </si>
  <si>
    <t>ПЭ Тройник   75х75х75</t>
  </si>
  <si>
    <t>Н0000021733</t>
  </si>
  <si>
    <t>SVK-PE00T0090</t>
  </si>
  <si>
    <t>ПЭ Тройник   90х90х90</t>
  </si>
  <si>
    <t>Н0000021734</t>
  </si>
  <si>
    <t>SVK-PE00T0110</t>
  </si>
  <si>
    <t>ПЭ Тройник  110х110х110</t>
  </si>
  <si>
    <t>SVK-PE00TF2025</t>
  </si>
  <si>
    <t>Н0000009270</t>
  </si>
  <si>
    <t>SVK-PE00TF2525</t>
  </si>
  <si>
    <t>ПЭ Тройник  вн. рез.25х1х25</t>
  </si>
  <si>
    <t>Н0000009277</t>
  </si>
  <si>
    <t>SVK-PE00TF4032</t>
  </si>
  <si>
    <t>ПЭ Тройник  вн. рез.40х1 1/4х40</t>
  </si>
  <si>
    <t>Н0000009276</t>
  </si>
  <si>
    <t>SVK-PE00TF4025</t>
  </si>
  <si>
    <t>ПЭ Тройник  вн. рез.40х1х40</t>
  </si>
  <si>
    <t>Н0000009281</t>
  </si>
  <si>
    <t>SVK-PE00TF5042</t>
  </si>
  <si>
    <t>ПЭ Тройник  вн. рез.50х1 1/2х50</t>
  </si>
  <si>
    <t>Н0000009280</t>
  </si>
  <si>
    <t>SVK-PE00TF5032</t>
  </si>
  <si>
    <t>ПЭ Тройник  вн. рез.50х1 1/4х50</t>
  </si>
  <si>
    <t>Н0000009279</t>
  </si>
  <si>
    <t>SVK-PE00TF5025</t>
  </si>
  <si>
    <t>ПЭ Тройник  вн. рез.50х1х50</t>
  </si>
  <si>
    <t>Н0000017753</t>
  </si>
  <si>
    <t>SVK-PE00TF6040</t>
  </si>
  <si>
    <t>ПЭ Тройник  вн. рез.63х1 1/2х63</t>
  </si>
  <si>
    <t>Н0000021735</t>
  </si>
  <si>
    <t>SVK-PE00TF6050</t>
  </si>
  <si>
    <t>ПЭ Тройник  вн. рез.63х2х63</t>
  </si>
  <si>
    <t>Н0000015780</t>
  </si>
  <si>
    <t>SVK-PE00TM3215</t>
  </si>
  <si>
    <t>ПЭ Тройник  нар. рез.    32х1/2х32</t>
  </si>
  <si>
    <t>Н0000009257</t>
  </si>
  <si>
    <t>SVK-PE00TM4032</t>
  </si>
  <si>
    <t>ПЭ Тройник  нар. рез.    40х1 1/4х40</t>
  </si>
  <si>
    <t>Н0000009256</t>
  </si>
  <si>
    <t>SVK-PE00TM4025</t>
  </si>
  <si>
    <t>ПЭ Тройник  нар. рез.    40х1х40</t>
  </si>
  <si>
    <t>Н0000009261</t>
  </si>
  <si>
    <t>SVK-PE00TM5040</t>
  </si>
  <si>
    <t>ПЭ Тройник  нар. рез.   50х 1 1/2х50</t>
  </si>
  <si>
    <t>Н0000009260</t>
  </si>
  <si>
    <t>SVK-PE00TM5032</t>
  </si>
  <si>
    <t>ПЭ Тройник  нар. рез.   50х 1 1/4х50</t>
  </si>
  <si>
    <t>Н0000016372</t>
  </si>
  <si>
    <t>SVK-PE00TM5050</t>
  </si>
  <si>
    <t>ПЭ Тройник  нар. рез.   50х2х50</t>
  </si>
  <si>
    <t>Н0000021736</t>
  </si>
  <si>
    <t>SVK-PE00TM6350</t>
  </si>
  <si>
    <t>ПЭ Тройник  нар. рез.   63х2х63</t>
  </si>
  <si>
    <t>SVK-PE00TM2525</t>
  </si>
  <si>
    <t>ПЭ Тройник  переходной  25х20х25</t>
  </si>
  <si>
    <t>ПЭ Тройник  переходной  32х20х32</t>
  </si>
  <si>
    <t>ПЭ Тройник  переходной  32х25х32</t>
  </si>
  <si>
    <t>Н0000009363</t>
  </si>
  <si>
    <t>SVK-PE00TP4025</t>
  </si>
  <si>
    <t>ПЭ Тройник  переходной  40х25х40</t>
  </si>
  <si>
    <t>Н0000009364</t>
  </si>
  <si>
    <t>SVK-PE00TP4032</t>
  </si>
  <si>
    <t>ПЭ Тройник  переходной  40х32х40</t>
  </si>
  <si>
    <t>Н0000009365</t>
  </si>
  <si>
    <t>SVK-PE00TP5032</t>
  </si>
  <si>
    <t>ПЭ Тройник  переходной  50х32х50</t>
  </si>
  <si>
    <t>Н0000009366</t>
  </si>
  <si>
    <t>SVK-PE00TP5040</t>
  </si>
  <si>
    <t>ПЭ Тройник  переходной  50х40х50</t>
  </si>
  <si>
    <t>Н0000021737</t>
  </si>
  <si>
    <t>SVK-PE00TP6332</t>
  </si>
  <si>
    <t>ПЭ Тройник  переходной  63х32х63</t>
  </si>
  <si>
    <t>Н0000021738</t>
  </si>
  <si>
    <t>SVK-PE00TP6340</t>
  </si>
  <si>
    <t>ПЭ Тройник  переходной  63х40х63</t>
  </si>
  <si>
    <t>Н0000021739</t>
  </si>
  <si>
    <t>SVK-PE00TP6350</t>
  </si>
  <si>
    <t>ПЭ Тройник  переходной  63х50х63</t>
  </si>
  <si>
    <t>Н0000021740</t>
  </si>
  <si>
    <t>SVK-PE00TP7550</t>
  </si>
  <si>
    <t>ПЭ Тройник  переходной  75х50х75</t>
  </si>
  <si>
    <t>Н0000021741</t>
  </si>
  <si>
    <t>SVK-PE00TP7563</t>
  </si>
  <si>
    <t>ПЭ Тройник  переходной  75х63х75</t>
  </si>
  <si>
    <t>Н0000021742</t>
  </si>
  <si>
    <t>SVK-PE00TP9063</t>
  </si>
  <si>
    <t>ПЭ Тройник  переходной  90х63х90</t>
  </si>
  <si>
    <t>Н0000021743</t>
  </si>
  <si>
    <t>SVK-PE00TP1090</t>
  </si>
  <si>
    <t>ПЭ Тройник  переходной 110х90х110</t>
  </si>
  <si>
    <t>Н0000003288</t>
  </si>
  <si>
    <t>SVK-PE00S2515</t>
  </si>
  <si>
    <t>ПЭ Седло (крепление болт) 25х 1/2</t>
  </si>
  <si>
    <t>Н0000005294</t>
  </si>
  <si>
    <t>SVK-PE00S2520</t>
  </si>
  <si>
    <t>ПЭ Седло (крепление болт) 25х3/4</t>
  </si>
  <si>
    <t>Н0000007235</t>
  </si>
  <si>
    <t>SVK-PE00S3225</t>
  </si>
  <si>
    <t>ПЭ Седло (крепление болт) 32х1</t>
  </si>
  <si>
    <t>Н0000015779</t>
  </si>
  <si>
    <t>SVK-PE00S4025</t>
  </si>
  <si>
    <t>ПЭ Седло (крепление болт) 40х1</t>
  </si>
  <si>
    <t>Н0000002867</t>
  </si>
  <si>
    <t>SVK-PE00S4015</t>
  </si>
  <si>
    <t>ПЭ Седло (крепление болт) 40х1/2</t>
  </si>
  <si>
    <t>Н0000002696</t>
  </si>
  <si>
    <t>SVK-PE00S4020</t>
  </si>
  <si>
    <t>ПЭ Седло (крепление болт) 40х3/4</t>
  </si>
  <si>
    <t>Н0000002697</t>
  </si>
  <si>
    <t>SVK-PE00S5015</t>
  </si>
  <si>
    <t>ПЭ Седло (крепление болт) 50х 1/2</t>
  </si>
  <si>
    <t>Н0000002698</t>
  </si>
  <si>
    <t>SVK-PE00S5020</t>
  </si>
  <si>
    <t>ПЭ Седло (крепление болт) 50х 3/4</t>
  </si>
  <si>
    <t>Н0000002868</t>
  </si>
  <si>
    <t>SVK-PE00S5025</t>
  </si>
  <si>
    <t>ПЭ Седло (крепление болт) 50х1</t>
  </si>
  <si>
    <t>Н0000003291</t>
  </si>
  <si>
    <t>SVK-PE00S6332</t>
  </si>
  <si>
    <t>ПЭ Седло (крепление болт) 63х1  1/4</t>
  </si>
  <si>
    <t>Н0000002699</t>
  </si>
  <si>
    <t>SVK-PE00S6340</t>
  </si>
  <si>
    <t>ПЭ Седло (крепление болт) 63х1 1/2</t>
  </si>
  <si>
    <t>Н0000002701</t>
  </si>
  <si>
    <t>SVK-PE00S7525</t>
  </si>
  <si>
    <t>ПЭ Седло (крепление болт) 75х1</t>
  </si>
  <si>
    <t>Н0000003295</t>
  </si>
  <si>
    <t>SVK-PE00S9015</t>
  </si>
  <si>
    <t>ПЭ Седло (крепление болт) 90х 1/2</t>
  </si>
  <si>
    <t>Н0000003296</t>
  </si>
  <si>
    <t>SVK-PE00S9020</t>
  </si>
  <si>
    <t>ПЭ Седло (крепление болт) 90х 3/4</t>
  </si>
  <si>
    <t>Н0000003297</t>
  </si>
  <si>
    <t>SVK-PE00S9025</t>
  </si>
  <si>
    <t>ПЭ Седло (крепление болт) 90х1</t>
  </si>
  <si>
    <t>Н0000003298</t>
  </si>
  <si>
    <t>SVK-PE00S9032</t>
  </si>
  <si>
    <t>ПЭ Седло (крепление болт) 90х1  1/4</t>
  </si>
  <si>
    <t>Н0000003299</t>
  </si>
  <si>
    <t>SVK-PE00S9040</t>
  </si>
  <si>
    <t>ПЭ Седло (крепление болт) 90х1 1/2</t>
  </si>
  <si>
    <t>Н0000003300</t>
  </si>
  <si>
    <t>SVK-PE00S9050</t>
  </si>
  <si>
    <t>ПЭ Седло (крепление болт) 90х2</t>
  </si>
  <si>
    <t>Н0000003301</t>
  </si>
  <si>
    <t>SVK-PE00S1015</t>
  </si>
  <si>
    <t>ПЭ Седло (крепление болт)110х 1/2</t>
  </si>
  <si>
    <t>Н0000003302</t>
  </si>
  <si>
    <t>SVK-PE00S1020</t>
  </si>
  <si>
    <t>ПЭ Седло (крепление болт)110х 3/4</t>
  </si>
  <si>
    <t>Н0000003303</t>
  </si>
  <si>
    <t>SVK-PE00S1025</t>
  </si>
  <si>
    <t>ПЭ Седло (крепление болт)110х1</t>
  </si>
  <si>
    <t>Н0000002846</t>
  </si>
  <si>
    <t>SVK-PE00S1032</t>
  </si>
  <si>
    <t>ПЭ Седло (крепление болт)110х1  1/4</t>
  </si>
  <si>
    <t>Н0000003304</t>
  </si>
  <si>
    <t>SVK-PE00S1040</t>
  </si>
  <si>
    <t>ПЭ Седло (крепление болт)110х1 1/2</t>
  </si>
  <si>
    <t>Н0000003305</t>
  </si>
  <si>
    <t>SVK-PE00S1050</t>
  </si>
  <si>
    <t>ПЭ Седло (крепление болт)110х2</t>
  </si>
  <si>
    <t>Н0000011534</t>
  </si>
  <si>
    <t>SVK-PE00K0050</t>
  </si>
  <si>
    <t>ПЭ  Шаровый кран соединительный 50х50</t>
  </si>
  <si>
    <t>Н0000012100</t>
  </si>
  <si>
    <t>SVK-PE00K0063</t>
  </si>
  <si>
    <t>ПЭ  Шаровый кран соединительный 63х63</t>
  </si>
  <si>
    <t>Н0000017865</t>
  </si>
  <si>
    <t>SVK-PE02K1515</t>
  </si>
  <si>
    <t>ПЭ Шаровый кран в.р.-в.р.   1/2 х 1/2</t>
  </si>
  <si>
    <t>Н0000013157</t>
  </si>
  <si>
    <t>SVK-PE02K2020</t>
  </si>
  <si>
    <t>ПЭ Шаровый кран в.р.-в.р.   3/4 х 3/4</t>
  </si>
  <si>
    <t>Н0000012357</t>
  </si>
  <si>
    <t>SVK-PE02K2525</t>
  </si>
  <si>
    <t>ПЭ Шаровый кран в.р.-в.р.  1 х 1</t>
  </si>
  <si>
    <t>Н0000017868</t>
  </si>
  <si>
    <t>SVK-PE04K1515</t>
  </si>
  <si>
    <t>ПЭ Шаровый кран н.р.- в.р.   1/2х1/2</t>
  </si>
  <si>
    <t>Н0000009649</t>
  </si>
  <si>
    <t>SVK-PE04K2020</t>
  </si>
  <si>
    <t>ПЭ Шаровый кран н.р.- в.р.   3/4х3/4</t>
  </si>
  <si>
    <t>Н0000009648</t>
  </si>
  <si>
    <t>SVK-PE04K2525</t>
  </si>
  <si>
    <t>ПЭ Шаровый кран н.р.- в.р.  1х1</t>
  </si>
  <si>
    <t>1</t>
  </si>
  <si>
    <t>200</t>
  </si>
  <si>
    <t>250</t>
  </si>
  <si>
    <t>300</t>
  </si>
  <si>
    <t>150</t>
  </si>
  <si>
    <t>100</t>
  </si>
  <si>
    <t>50</t>
  </si>
  <si>
    <t>30</t>
  </si>
  <si>
    <t>20</t>
  </si>
  <si>
    <t>10</t>
  </si>
  <si>
    <t>40</t>
  </si>
  <si>
    <t>5</t>
  </si>
  <si>
    <t>25</t>
  </si>
  <si>
    <t>600</t>
  </si>
  <si>
    <t>400</t>
  </si>
  <si>
    <t>12</t>
  </si>
  <si>
    <t>6</t>
  </si>
  <si>
    <t>3</t>
  </si>
  <si>
    <t>18</t>
  </si>
  <si>
    <t>2</t>
  </si>
  <si>
    <t>4</t>
  </si>
  <si>
    <t>500</t>
  </si>
  <si>
    <t>60</t>
  </si>
  <si>
    <t>7</t>
  </si>
  <si>
    <t>42</t>
  </si>
  <si>
    <t>70</t>
  </si>
  <si>
    <t>15</t>
  </si>
  <si>
    <t>75</t>
  </si>
  <si>
    <t>125</t>
  </si>
  <si>
    <t>23</t>
  </si>
  <si>
    <t>115</t>
  </si>
  <si>
    <t>120</t>
  </si>
  <si>
    <t>90</t>
  </si>
  <si>
    <t>9</t>
  </si>
  <si>
    <t>36</t>
  </si>
  <si>
    <t>32</t>
  </si>
  <si>
    <t>160</t>
  </si>
  <si>
    <t>800</t>
  </si>
  <si>
    <t>350</t>
  </si>
  <si>
    <t>140</t>
  </si>
  <si>
    <t>28</t>
  </si>
  <si>
    <t>175</t>
  </si>
  <si>
    <t>26</t>
  </si>
  <si>
    <t>45</t>
  </si>
  <si>
    <t>84</t>
  </si>
  <si>
    <t>55</t>
  </si>
  <si>
    <t>35</t>
  </si>
  <si>
    <t>27</t>
  </si>
  <si>
    <t>Труба Flextron</t>
  </si>
  <si>
    <t>Flextron</t>
  </si>
  <si>
    <t>Стальные панельные радиаторы Buderus</t>
  </si>
  <si>
    <t>Стальные панельные радиаторы NED</t>
  </si>
  <si>
    <t>Стальной панельный радиатор NED Compact 11</t>
  </si>
  <si>
    <t>Стальной панельный радиатор NED Compact 10</t>
  </si>
  <si>
    <t>NT0201493</t>
  </si>
  <si>
    <t>Стальной панельный радиатор NED C-10 300х400</t>
  </si>
  <si>
    <t>NT0201494</t>
  </si>
  <si>
    <t>Стальной панельный радиатор NED C-10 300х500</t>
  </si>
  <si>
    <t>NT0201495</t>
  </si>
  <si>
    <t>Стальной панельный радиатор NED C-10 300х600</t>
  </si>
  <si>
    <t>NT0201496</t>
  </si>
  <si>
    <t>Стальной панельный радиатор NED C-10 300х700</t>
  </si>
  <si>
    <t>NT0201497</t>
  </si>
  <si>
    <t>Стальной панельный радиатор NED C-10 300х800</t>
  </si>
  <si>
    <t>NT0201498</t>
  </si>
  <si>
    <t>Стальной панельный радиатор NED C-10 300х900</t>
  </si>
  <si>
    <t>NT0201499</t>
  </si>
  <si>
    <t>Стальной панельный радиатор NED C-10 300х1000</t>
  </si>
  <si>
    <t>NT0201500</t>
  </si>
  <si>
    <t>Стальной панельный радиатор NED C-10 300х1100</t>
  </si>
  <si>
    <t>NT0201501</t>
  </si>
  <si>
    <t>Стальной панельный радиатор NED C-10 300х1200</t>
  </si>
  <si>
    <t>NT0201502</t>
  </si>
  <si>
    <t>Стальной панельный радиатор NED C-10 300х1300</t>
  </si>
  <si>
    <t>NT0201503</t>
  </si>
  <si>
    <t>Стальной панельный радиатор NED C-10 300х1400</t>
  </si>
  <si>
    <t>NT0201504</t>
  </si>
  <si>
    <t>Стальной панельный радиатор NED C-10 300х1500</t>
  </si>
  <si>
    <t>NT0201505</t>
  </si>
  <si>
    <t>Стальной панельный радиатор NED C-10 300х1600</t>
  </si>
  <si>
    <t>NT0201506</t>
  </si>
  <si>
    <t>Стальной панельный радиатор NED C-10 300х1700</t>
  </si>
  <si>
    <t>NT0201507</t>
  </si>
  <si>
    <t>Стальной панельный радиатор NED C-10 300х1800</t>
  </si>
  <si>
    <t>NT0201508</t>
  </si>
  <si>
    <t>Стальной панельный радиатор NED C-10 300х1900</t>
  </si>
  <si>
    <t>NT0201509</t>
  </si>
  <si>
    <t>Стальной панельный радиатор NED C-10 300х2000</t>
  </si>
  <si>
    <t>NT0201510</t>
  </si>
  <si>
    <t>Стальной панельный радиатор NED C-10 300х2100</t>
  </si>
  <si>
    <t>NT0201511</t>
  </si>
  <si>
    <t>Стальной панельный радиатор NED C-10 300х2200</t>
  </si>
  <si>
    <t>NT0201512</t>
  </si>
  <si>
    <t>Стальной панельный радиатор NED C-10 300х2300</t>
  </si>
  <si>
    <t>NT0201513</t>
  </si>
  <si>
    <t>Стальной панельный радиатор NED C-10 300х2400</t>
  </si>
  <si>
    <t>NT0201514</t>
  </si>
  <si>
    <t>Стальной панельный радиатор NED C-10 300х2500</t>
  </si>
  <si>
    <t>NT0201515</t>
  </si>
  <si>
    <t>Стальной панельный радиатор NED C-10 300х2600</t>
  </si>
  <si>
    <t>NT0201516</t>
  </si>
  <si>
    <t>Стальной панельный радиатор NED C-10 300х2700</t>
  </si>
  <si>
    <t>NT0201517</t>
  </si>
  <si>
    <t>Стальной панельный радиатор NED C-10 300х2800</t>
  </si>
  <si>
    <t>NT0201518</t>
  </si>
  <si>
    <t>Стальной панельный радиатор NED C-10 300х2900</t>
  </si>
  <si>
    <t>NT0201519</t>
  </si>
  <si>
    <t>Стальной панельный радиатор NED C-10 300х3000</t>
  </si>
  <si>
    <t>NT0201520</t>
  </si>
  <si>
    <t>Стальной панельный радиатор NED C-10 500х400</t>
  </si>
  <si>
    <t>NT0201521</t>
  </si>
  <si>
    <t>Стальной панельный радиатор NED C-10 500х500</t>
  </si>
  <si>
    <t>NT0201522</t>
  </si>
  <si>
    <t>Стальной панельный радиатор NED C-10 500х600</t>
  </si>
  <si>
    <t>NT0201523</t>
  </si>
  <si>
    <t>Стальной панельный радиатор NED C-10 500х700</t>
  </si>
  <si>
    <t>NT0201524</t>
  </si>
  <si>
    <t>Стальной панельный радиатор NED C-10 500х800</t>
  </si>
  <si>
    <t>NT0201525</t>
  </si>
  <si>
    <t>Стальной панельный радиатор NED C-10 500х900</t>
  </si>
  <si>
    <t>NT0201526</t>
  </si>
  <si>
    <t>Стальной панельный радиатор NED C-10 500х1000</t>
  </si>
  <si>
    <t>NT0201527</t>
  </si>
  <si>
    <t>Стальной панельный радиатор NED C-10 500х1100</t>
  </si>
  <si>
    <t>NT0201528</t>
  </si>
  <si>
    <t>Стальной панельный радиатор NED C-10 500х1200</t>
  </si>
  <si>
    <t>NT0201529</t>
  </si>
  <si>
    <t>Стальной панельный радиатор NED C-10 500х1300</t>
  </si>
  <si>
    <t>NT0201530</t>
  </si>
  <si>
    <t>Стальной панельный радиатор NED C-10 500х1400</t>
  </si>
  <si>
    <t>NT0201531</t>
  </si>
  <si>
    <t>Стальной панельный радиатор NED C-10 500х1500</t>
  </si>
  <si>
    <t>NT0201532</t>
  </si>
  <si>
    <t>Стальной панельный радиатор NED C-10 500х1600</t>
  </si>
  <si>
    <t>NT0201533</t>
  </si>
  <si>
    <t>Стальной панельный радиатор NED C-10 500х1700</t>
  </si>
  <si>
    <t>NT0201534</t>
  </si>
  <si>
    <t>Стальной панельный радиатор NED C-10 500х1800</t>
  </si>
  <si>
    <t>NT0201535</t>
  </si>
  <si>
    <t>Стальной панельный радиатор NED C-10 500х1900</t>
  </si>
  <si>
    <t>NT0201536</t>
  </si>
  <si>
    <t>Стальной панельный радиатор NED C-10 500х2000</t>
  </si>
  <si>
    <t>NT0201537</t>
  </si>
  <si>
    <t>Стальной панельный радиатор NED C-10 500х2100</t>
  </si>
  <si>
    <t>NT0201538</t>
  </si>
  <si>
    <t>Стальной панельный радиатор NED C-10 500х2200</t>
  </si>
  <si>
    <t>NT0201539</t>
  </si>
  <si>
    <t>Стальной панельный радиатор NED C-10 500х2300</t>
  </si>
  <si>
    <t>NT0201540</t>
  </si>
  <si>
    <t>Стальной панельный радиатор NED C-10 500х2400</t>
  </si>
  <si>
    <t>NT0201541</t>
  </si>
  <si>
    <t>Стальной панельный радиатор NED C-10 500х2500</t>
  </si>
  <si>
    <t>NT0201542</t>
  </si>
  <si>
    <t>Стальной панельный радиатор NED C-10 500х2600</t>
  </si>
  <si>
    <t>NT0201543</t>
  </si>
  <si>
    <t>Стальной панельный радиатор NED C-10 500х2700</t>
  </si>
  <si>
    <t>NT0201544</t>
  </si>
  <si>
    <t>Стальной панельный радиатор NED C-10 500х2800</t>
  </si>
  <si>
    <t>NT0201545</t>
  </si>
  <si>
    <t>Стальной панельный радиатор NED C-10 500х2900</t>
  </si>
  <si>
    <t>NT0201546</t>
  </si>
  <si>
    <t>Стальной панельный радиатор NED C-10 500х3000</t>
  </si>
  <si>
    <t>NT0201358</t>
  </si>
  <si>
    <t>Стальной панельный радиатор NED C-11 300х400</t>
  </si>
  <si>
    <t>NT0201359</t>
  </si>
  <si>
    <t>Стальной панельный радиатор NED C-11 300x500</t>
  </si>
  <si>
    <t>NT0201360</t>
  </si>
  <si>
    <t>Стальной панельный радиатор NED C-11 300x600</t>
  </si>
  <si>
    <t>NT0201361</t>
  </si>
  <si>
    <t>Стальной панельный радиатор NED C-11 300x700</t>
  </si>
  <si>
    <t>NT0201362</t>
  </si>
  <si>
    <t>Стальной панельный радиатор NED C-11 300x800</t>
  </si>
  <si>
    <t>NT0201363</t>
  </si>
  <si>
    <t>Стальной панельный радиатор NED C-11 300x900</t>
  </si>
  <si>
    <t>NT0201364</t>
  </si>
  <si>
    <t>Стальной панельный радиатор NED C-11 300x1000</t>
  </si>
  <si>
    <t>NT0201365</t>
  </si>
  <si>
    <t>Стальной панельный радиатор NED C-11 300x1100</t>
  </si>
  <si>
    <t>NT0201366</t>
  </si>
  <si>
    <t>Стальной панельный радиатор NED C-11 300x1200</t>
  </si>
  <si>
    <t>NT0201367</t>
  </si>
  <si>
    <t>Стальной панельный радиатор NED C-11 300x1300</t>
  </si>
  <si>
    <t>NT0201368</t>
  </si>
  <si>
    <t>Стальной панельный радиатор NED С-11 300x1400</t>
  </si>
  <si>
    <t>NT0201369</t>
  </si>
  <si>
    <t>Стальной панельный радиатор NED C-11 300x1500</t>
  </si>
  <si>
    <t>NT0201370</t>
  </si>
  <si>
    <t>Стальной панельный радиатор NED C-11 300x1600</t>
  </si>
  <si>
    <t>NT0201371</t>
  </si>
  <si>
    <t>Стальной панельный радиатор NED C-11 300x1700</t>
  </si>
  <si>
    <t>NT0201372</t>
  </si>
  <si>
    <t>Стальной панельный радиатор NED C-11 300x1800</t>
  </si>
  <si>
    <t>NT0201373</t>
  </si>
  <si>
    <t>Стальной панельный радиатор NED C-11 300x1900</t>
  </si>
  <si>
    <t>NT0201374</t>
  </si>
  <si>
    <t>Стальной панельный радиатор NED C-11 300x2000</t>
  </si>
  <si>
    <t>NT0201375</t>
  </si>
  <si>
    <t>Стальной панельный радиатор NED C-11 300x2100</t>
  </si>
  <si>
    <t>NT0201376</t>
  </si>
  <si>
    <t>Стальной панельный радиатор NED C-11 300x2200</t>
  </si>
  <si>
    <t>NT0201377</t>
  </si>
  <si>
    <t>Стальной панельный радиатор NED C-11 300x2300</t>
  </si>
  <si>
    <t>NT0201378</t>
  </si>
  <si>
    <t>Стальной панельный радиатор NED C-11 300x2400</t>
  </si>
  <si>
    <t>NT0201379</t>
  </si>
  <si>
    <t>Стальной панельный радиатор NED C-11 300x2500</t>
  </si>
  <si>
    <t>NT0201380</t>
  </si>
  <si>
    <t>Стальной панельный радиатор NED C-11 300x2600</t>
  </si>
  <si>
    <t>NT0201381</t>
  </si>
  <si>
    <t>Стальной панельный радиатор NED C-11 300x2700</t>
  </si>
  <si>
    <t>NT0201382</t>
  </si>
  <si>
    <t>Стальной панельный радиатор NED C-11 300x2800</t>
  </si>
  <si>
    <t>NT0201383</t>
  </si>
  <si>
    <t>Стальной панельный радиатор NED C-11 300x2900</t>
  </si>
  <si>
    <t>NT0201384</t>
  </si>
  <si>
    <t>Стальной панельный радиатор NED C-11 300x3000</t>
  </si>
  <si>
    <t>NT0201331</t>
  </si>
  <si>
    <t>Стальной панельный радиатор NED C-11 500х400</t>
  </si>
  <si>
    <t>NT0201332</t>
  </si>
  <si>
    <t>Стальной панельный радиатор NED C-11 500х500</t>
  </si>
  <si>
    <t>NT0201333</t>
  </si>
  <si>
    <t>Стальной панельный радиатор NED C-11 500х600</t>
  </si>
  <si>
    <t>NT0201334</t>
  </si>
  <si>
    <t>Стальной панельный радиатор NED C-11 500х700</t>
  </si>
  <si>
    <t>NT0201335</t>
  </si>
  <si>
    <t>Стальной панельный радиатор NED C-11 500х800</t>
  </si>
  <si>
    <t>NT0201336</t>
  </si>
  <si>
    <t>Стальной панельный радиатор NED C-11 500х900</t>
  </si>
  <si>
    <t>NT0201337</t>
  </si>
  <si>
    <t>Стальной панельный радиатор NED C-11 500х1000</t>
  </si>
  <si>
    <t>NT0201338</t>
  </si>
  <si>
    <t>Стальной панельный радиатор NED C-11 500х1100</t>
  </si>
  <si>
    <t>NT0201339</t>
  </si>
  <si>
    <t>Стальной панельный радиатор NED С-11 500х1200</t>
  </si>
  <si>
    <t>NT0201340</t>
  </si>
  <si>
    <t>Стальной панельный радиатор NED C-11 500х1300</t>
  </si>
  <si>
    <t>NT0201341</t>
  </si>
  <si>
    <t>Стальной панельный радиатор NED C-11 500х1400</t>
  </si>
  <si>
    <t>NT0201342</t>
  </si>
  <si>
    <t>Стальной панельный радиатор NED C-11 500х1500</t>
  </si>
  <si>
    <t>NT0201343</t>
  </si>
  <si>
    <t>Стальной панельный радиатор NED C-11 500х1600</t>
  </si>
  <si>
    <t>NT0201344</t>
  </si>
  <si>
    <t>Стальной панельный радиатор NED С-11 500х1700</t>
  </si>
  <si>
    <t>NT0201345</t>
  </si>
  <si>
    <t>Стальной панельный радиатор NED C-11 500х1800</t>
  </si>
  <si>
    <t>NT0201346</t>
  </si>
  <si>
    <t>Стальной панельный радиатор NED C-11 500х1900</t>
  </si>
  <si>
    <t>NT0201347</t>
  </si>
  <si>
    <t>Стальной панельный радиатор NED C-11 500х2000</t>
  </si>
  <si>
    <t>NT0201348</t>
  </si>
  <si>
    <t>Стальной панельный радиатор NED C-11 500х2100</t>
  </si>
  <si>
    <t>NT0201349</t>
  </si>
  <si>
    <t>Стальной панельный радиатор NED C-11 500х2200</t>
  </si>
  <si>
    <t>NT0201350</t>
  </si>
  <si>
    <t>Стальной панельный радиатор NED C-11 500х2300</t>
  </si>
  <si>
    <t>NT0201351</t>
  </si>
  <si>
    <t>Стальной панельный радиатор NED C-11 500х2400</t>
  </si>
  <si>
    <t>NT0201352</t>
  </si>
  <si>
    <t>Стальной панельный радиатор NED C-11 500х2500</t>
  </si>
  <si>
    <t>NT0201353</t>
  </si>
  <si>
    <t>Стальной панельный радиатор NED C-11 500х2600</t>
  </si>
  <si>
    <t>NT0201354</t>
  </si>
  <si>
    <t>Стальной панельный радиатор NED C-11 500х2700</t>
  </si>
  <si>
    <t>NT0201355</t>
  </si>
  <si>
    <t>Стальной панельный радиатор NED C-11 500х2800</t>
  </si>
  <si>
    <t>NT0201356</t>
  </si>
  <si>
    <t>Стальной панельный радиатор NED C-11 500х2900</t>
  </si>
  <si>
    <t>NT0201357</t>
  </si>
  <si>
    <t>Стальной панельный радиатор NED C-11 500х3000</t>
  </si>
  <si>
    <t>NT0201856</t>
  </si>
  <si>
    <t>Стальной панельный радиатор NED C-11 600х400</t>
  </si>
  <si>
    <t>NT0201857</t>
  </si>
  <si>
    <t>Стальной панельный радиатор NED C-11 600х500</t>
  </si>
  <si>
    <t>NT0201858</t>
  </si>
  <si>
    <t>Стальной панельный радиатор NED C-11 600х600</t>
  </si>
  <si>
    <t>NT0201859</t>
  </si>
  <si>
    <t>Стальной панельный радиатор NED C-11 600х700</t>
  </si>
  <si>
    <t>NT0201860</t>
  </si>
  <si>
    <t>Стальной панельный радиатор NED C-11 600х800</t>
  </si>
  <si>
    <t>NT0201861</t>
  </si>
  <si>
    <t>Стальной панельный радиатор NED C-11 600х900</t>
  </si>
  <si>
    <t>NT0201862</t>
  </si>
  <si>
    <t>Стальной панельный радиатор NED C-11 600х1000</t>
  </si>
  <si>
    <t>NT0201863</t>
  </si>
  <si>
    <t>Стальной панельный радиатор NED C-11 600х1100</t>
  </si>
  <si>
    <t>NT0201864</t>
  </si>
  <si>
    <t>Стальной панельный радиатор NED С-11 600х1200</t>
  </si>
  <si>
    <t>NT0201865</t>
  </si>
  <si>
    <t>Стальной панельный радиатор NED C-11 600х1300</t>
  </si>
  <si>
    <t>NT0201866</t>
  </si>
  <si>
    <t>Стальной панельный радиатор NED C-11 600х1400</t>
  </si>
  <si>
    <t>NT0201867</t>
  </si>
  <si>
    <t>Стальной панельный радиатор NED C-11 600х1500</t>
  </si>
  <si>
    <t>NT0201868</t>
  </si>
  <si>
    <t>Стальной панельный радиатор NED C-11 600х1600</t>
  </si>
  <si>
    <t>NT0201869</t>
  </si>
  <si>
    <t>Стальной панельный радиатор NED С-11 600х1700</t>
  </si>
  <si>
    <t>NT0201870</t>
  </si>
  <si>
    <t>Стальной панельный радиатор NED C-11 600х1800</t>
  </si>
  <si>
    <t>NT0201871</t>
  </si>
  <si>
    <t>Стальной панельный радиатор NED C-11 600х1900</t>
  </si>
  <si>
    <t>NT0201872</t>
  </si>
  <si>
    <t>Стальной панельный радиатор NED C-11 600х2000</t>
  </si>
  <si>
    <t>NT0201873</t>
  </si>
  <si>
    <t>Стальной панельный радиатор NED C-11 600х2100</t>
  </si>
  <si>
    <t>NT0201874</t>
  </si>
  <si>
    <t>Стальной панельный радиатор NED C-11 600х2200</t>
  </si>
  <si>
    <t>NT0201875</t>
  </si>
  <si>
    <t>Стальной панельный радиатор NED C-11 600х2300</t>
  </si>
  <si>
    <t>NT0201876</t>
  </si>
  <si>
    <t>Стальной панельный радиатор NED C-11 600х2400</t>
  </si>
  <si>
    <t>NT0201877</t>
  </si>
  <si>
    <t>Стальной панельный радиатор NED C-11 600х2500</t>
  </si>
  <si>
    <t>NT0201878</t>
  </si>
  <si>
    <t>Стальной панельный радиатор NED C-11 600х2600</t>
  </si>
  <si>
    <t>NT0201879</t>
  </si>
  <si>
    <t>Стальной панельный радиатор NED C-11 600х2700</t>
  </si>
  <si>
    <t>NT0201880</t>
  </si>
  <si>
    <t>Стальной панельный радиатор NED C-11 600х2800</t>
  </si>
  <si>
    <t>NT0201881</t>
  </si>
  <si>
    <t>Стальной панельный радиатор NED C-11 600х2900</t>
  </si>
  <si>
    <t>NT0201882</t>
  </si>
  <si>
    <t>Стальной панельный радиатор NED C-11 600х3000</t>
  </si>
  <si>
    <t>Стальной панельный радиатор NED Compact 22</t>
  </si>
  <si>
    <t>Стальной панельный радиатор NED Compact 20</t>
  </si>
  <si>
    <t>NT0201547</t>
  </si>
  <si>
    <t>Стальной панельный радиатор NED C-20 300х400</t>
  </si>
  <si>
    <t>NT0201548</t>
  </si>
  <si>
    <t>Стальной панельный радиатор NED C-20 300х500</t>
  </si>
  <si>
    <t>NT0201549</t>
  </si>
  <si>
    <t>Стальной панельный радиатор NED C-20 300х600</t>
  </si>
  <si>
    <t>NT0201550</t>
  </si>
  <si>
    <t>Стальной панельный радиатор NED C-20 300х700</t>
  </si>
  <si>
    <t>NT0201551</t>
  </si>
  <si>
    <t>Стальной панельный радиатор NED C-20 300х800</t>
  </si>
  <si>
    <t>NT0201552</t>
  </si>
  <si>
    <t>Стальной панельный радиатор NED C-20 300х900</t>
  </si>
  <si>
    <t>NT0201553</t>
  </si>
  <si>
    <t>Стальной панельный радиатор NED C-20 300х1000</t>
  </si>
  <si>
    <t>NT0201554</t>
  </si>
  <si>
    <t>Стальной панельный радиатор NED C-20 300х1100</t>
  </si>
  <si>
    <t>NT0201555</t>
  </si>
  <si>
    <t>Стальной панельный радиатор NED C-20 300х1200</t>
  </si>
  <si>
    <t>NT0201556</t>
  </si>
  <si>
    <t>Стальной панельный радиатор NED C-20 300х1300</t>
  </si>
  <si>
    <t>NT0201557</t>
  </si>
  <si>
    <t>Стальной панельный радиатор NED C-20 300х1400</t>
  </si>
  <si>
    <t>NT0201558</t>
  </si>
  <si>
    <t>Стальной панельный радиатор NED C-20 300х1500</t>
  </si>
  <si>
    <t>NT0201559</t>
  </si>
  <si>
    <t>Стальной панельный радиатор NED C-20 300х1600</t>
  </si>
  <si>
    <t>NT0201560</t>
  </si>
  <si>
    <t>Стальной панельный радиатор NED C-20 300х1700</t>
  </si>
  <si>
    <t>NT0201561</t>
  </si>
  <si>
    <t>Стальной панельный радиатор NED C-20 300х1800</t>
  </si>
  <si>
    <t>NT0201562</t>
  </si>
  <si>
    <t>Стальной панельный радиатор NED C-20 300х1900</t>
  </si>
  <si>
    <t>NT0201563</t>
  </si>
  <si>
    <t>Стальной панельный радиатор NED C-20 300х2000</t>
  </si>
  <si>
    <t>NT0201564</t>
  </si>
  <si>
    <t>Стальной панельный радиатор NED C-20 300х2100</t>
  </si>
  <si>
    <t>NT0201565</t>
  </si>
  <si>
    <t>Стальной панельный радиатор NED C-20 300х2200</t>
  </si>
  <si>
    <t>NT0201566</t>
  </si>
  <si>
    <t>Стальной панельный радиатор NED C-20 300х2300</t>
  </si>
  <si>
    <t>NT0201567</t>
  </si>
  <si>
    <t>Стальной панельный радиатор NED C-20 300х2400</t>
  </si>
  <si>
    <t>NT0201568</t>
  </si>
  <si>
    <t>Стальной панельный радиатор NED C-20 300х2500</t>
  </si>
  <si>
    <t>NT0201569</t>
  </si>
  <si>
    <t>Стальной панельный радиатор NED C-20 300х2600</t>
  </si>
  <si>
    <t>NT0201570</t>
  </si>
  <si>
    <t>Стальной панельный радиатор NED C-20 300х2700</t>
  </si>
  <si>
    <t>NT0201571</t>
  </si>
  <si>
    <t>Стальной панельный радиатор NED C-20 300х2800</t>
  </si>
  <si>
    <t>NT0201572</t>
  </si>
  <si>
    <t>Стальной панельный радиатор NED C-20 300х2900</t>
  </si>
  <si>
    <t>NT0201573</t>
  </si>
  <si>
    <t>Стальной панельный радиатор NED C-20 300х3000</t>
  </si>
  <si>
    <t>NT0201574</t>
  </si>
  <si>
    <t>Стальной панельный радиатор NED C-20 500х400</t>
  </si>
  <si>
    <t>NT0201575</t>
  </si>
  <si>
    <t>Стальной панельный радиатор NED C-20 500х500</t>
  </si>
  <si>
    <t>NT0201576</t>
  </si>
  <si>
    <t>Стальной панельный радиатор NED C-20 500х600</t>
  </si>
  <si>
    <t>NT0201577</t>
  </si>
  <si>
    <t>Стальной панельный радиатор NED C-20 500х700</t>
  </si>
  <si>
    <t>NT0201578</t>
  </si>
  <si>
    <t>Стальной панельный радиатор NED C-20 500х800</t>
  </si>
  <si>
    <t>NT0201579</t>
  </si>
  <si>
    <t>Стальной панельный радиатор NED C-20 500х900</t>
  </si>
  <si>
    <t>NT0201580</t>
  </si>
  <si>
    <t>Стальной панельный радиатор NED C-20 500х1000</t>
  </si>
  <si>
    <t>NT0201581</t>
  </si>
  <si>
    <t>Стальной панельный радиатор NED C-20 500х1100</t>
  </si>
  <si>
    <t>NT0201582</t>
  </si>
  <si>
    <t>Стальной панельный радиатор NED C-20 500х1200</t>
  </si>
  <si>
    <t>NT0201583</t>
  </si>
  <si>
    <t>Стальной панельный радиатор NED C-20 500х1300</t>
  </si>
  <si>
    <t>NT0201584</t>
  </si>
  <si>
    <t>Стальной панельный радиатор NED C-20 500х1400</t>
  </si>
  <si>
    <t>NT0201585</t>
  </si>
  <si>
    <t>Стальной панельный радиатор NED C-20 500х1500</t>
  </si>
  <si>
    <t>NT0201586</t>
  </si>
  <si>
    <t>Стальной панельный радиатор NED C-20 500х1600</t>
  </si>
  <si>
    <t>NT0201587</t>
  </si>
  <si>
    <t>Стальной панельный радиатор NED C-20 500х1700</t>
  </si>
  <si>
    <t>NT0201588</t>
  </si>
  <si>
    <t>Стальной панельный радиатор NED C-20 500х1800</t>
  </si>
  <si>
    <t>NT0201589</t>
  </si>
  <si>
    <t>Стальной панельный радиатор NED C-20 500х1900</t>
  </si>
  <si>
    <t>NT0201590</t>
  </si>
  <si>
    <t>Стальной панельный радиатор NED C-20 500х2000</t>
  </si>
  <si>
    <t>NT0201591</t>
  </si>
  <si>
    <t>Стальной панельный радиатор NED C-20 500х2100</t>
  </si>
  <si>
    <t>NT0201592</t>
  </si>
  <si>
    <t>Стальной панельный радиатор NED C-20 500х2200</t>
  </si>
  <si>
    <t>NT0201593</t>
  </si>
  <si>
    <t>Стальной панельный радиатор NED C-20 500х2300</t>
  </si>
  <si>
    <t>NT0201594</t>
  </si>
  <si>
    <t>Стальной панельный радиатор NED C-20 500х2400</t>
  </si>
  <si>
    <t>NT0201595</t>
  </si>
  <si>
    <t>Стальной панельный радиатор NED C-20 500х2500</t>
  </si>
  <si>
    <t>NT0201596</t>
  </si>
  <si>
    <t>Стальной панельный радиатор NED C-20 500х2600</t>
  </si>
  <si>
    <t>NT0201597</t>
  </si>
  <si>
    <t>Стальной панельный радиатор NED C-20 500х2700</t>
  </si>
  <si>
    <t>NT0201598</t>
  </si>
  <si>
    <t>Стальной панельный радиатор NED C-20 500х2800</t>
  </si>
  <si>
    <t>NT0201599</t>
  </si>
  <si>
    <t>Стальной панельный радиатор NED C-20 500х2900</t>
  </si>
  <si>
    <t>NT0201600</t>
  </si>
  <si>
    <t>Стальной панельный радиатор NED C-20 500х3000</t>
  </si>
  <si>
    <t>Стальной панельный радиатор NED Compact 21</t>
  </si>
  <si>
    <t>NT0201709</t>
  </si>
  <si>
    <t>Стальной панельный радиатор NED C-21 300х400</t>
  </si>
  <si>
    <t>NT0201710</t>
  </si>
  <si>
    <t>Стальной панельный радиатор NED C-21 300х500</t>
  </si>
  <si>
    <t>NT0201711</t>
  </si>
  <si>
    <t>Стальной панельный радиатор NED C-21 300х600</t>
  </si>
  <si>
    <t>NT0201712</t>
  </si>
  <si>
    <t>Стальной панельный радиатор NED C-21 300х700</t>
  </si>
  <si>
    <t>NT0201713</t>
  </si>
  <si>
    <t>Стальной панельный радиатор NED C-21 300х800</t>
  </si>
  <si>
    <t>NT0201714</t>
  </si>
  <si>
    <t>Стальной панельный радиатор NED C-21 300х900</t>
  </si>
  <si>
    <t>NT0201715</t>
  </si>
  <si>
    <t>Стальной панельный радиатор NED C-21 300х1000</t>
  </si>
  <si>
    <t>NT0201716</t>
  </si>
  <si>
    <t>Стальной панельный радиатор NED C-21 300х1100</t>
  </si>
  <si>
    <t>NT0201717</t>
  </si>
  <si>
    <t>Стальной панельный радиатор NED C-21 300х1200</t>
  </si>
  <si>
    <t>NT0201718</t>
  </si>
  <si>
    <t>Стальной панельный радиатор NED C-21 300х1300</t>
  </si>
  <si>
    <t>NT0201719</t>
  </si>
  <si>
    <t>Стальной панельный радиатор NED C-21 300х1400</t>
  </si>
  <si>
    <t>NT0201720</t>
  </si>
  <si>
    <t>Стальной панельный радиатор NED C-21 300х1500</t>
  </si>
  <si>
    <t>NT0201721</t>
  </si>
  <si>
    <t>Стальной панельный радиатор NED C-21 300х1600</t>
  </si>
  <si>
    <t>NT0201722</t>
  </si>
  <si>
    <t>Стальной панельный радиатор NED C-21 300х1700</t>
  </si>
  <si>
    <t>NT0201723</t>
  </si>
  <si>
    <t>Стальной панельный радиатор NED C-21 300х1800</t>
  </si>
  <si>
    <t>NT0201724</t>
  </si>
  <si>
    <t>Стальной панельный радиатор NED C-21 300х1900</t>
  </si>
  <si>
    <t>NT0201725</t>
  </si>
  <si>
    <t>Стальной панельный радиатор NED C-21 300х2000</t>
  </si>
  <si>
    <t>NT0201726</t>
  </si>
  <si>
    <t>Стальной панельный радиатор NED C-21 300х2100</t>
  </si>
  <si>
    <t>NT0201727</t>
  </si>
  <si>
    <t>Стальной панельный радиатор NED C-21 300х2200</t>
  </si>
  <si>
    <t>NT0201728</t>
  </si>
  <si>
    <t>Стальной панельный радиатор NED C-21 300х2300</t>
  </si>
  <si>
    <t>NT0201729</t>
  </si>
  <si>
    <t>Стальной панельный радиатор NED C-21 300х2400</t>
  </si>
  <si>
    <t>NT0201730</t>
  </si>
  <si>
    <t>Стальной панельный радиатор NED C-21 300х2500</t>
  </si>
  <si>
    <t>NT0201731</t>
  </si>
  <si>
    <t>Стальной панельный радиатор NED C-21 300х2600</t>
  </si>
  <si>
    <t>NT0201732</t>
  </si>
  <si>
    <t>Стальной панельный радиатор NED C-21 300х2700</t>
  </si>
  <si>
    <t>NT0201733</t>
  </si>
  <si>
    <t>Стальной панельный радиатор NED C-21 300х2800</t>
  </si>
  <si>
    <t>NT0201734</t>
  </si>
  <si>
    <t>Стальной панельный радиатор NED C-21 300х2900</t>
  </si>
  <si>
    <t>NT0201735</t>
  </si>
  <si>
    <t>Стальной панельный радиатор NED C-21 300х3000</t>
  </si>
  <si>
    <t>NT0201736</t>
  </si>
  <si>
    <t>Стальной панельный радиатор NED C-21 500х400</t>
  </si>
  <si>
    <t>NT0201737</t>
  </si>
  <si>
    <t>Стальной панельный радиатор NED C-21 500х500</t>
  </si>
  <si>
    <t>NT0201738</t>
  </si>
  <si>
    <t>Стальной панельный радиатор NED C-21 500х600</t>
  </si>
  <si>
    <t>NT0201739</t>
  </si>
  <si>
    <t>Стальной панельный радиатор NED C-21 500х700</t>
  </si>
  <si>
    <t>NT0201740</t>
  </si>
  <si>
    <t>Стальной панельный радиатор NED C-21 500х800</t>
  </si>
  <si>
    <t>NT0201741</t>
  </si>
  <si>
    <t>Стальной панельный радиатор NED C-21 500х900</t>
  </si>
  <si>
    <t>NT0201742</t>
  </si>
  <si>
    <t>Стальной панельный радиатор NED C-21 500х1000</t>
  </si>
  <si>
    <t>NT0201743</t>
  </si>
  <si>
    <t>Стальной панельный радиатор NED C-21 500х1100</t>
  </si>
  <si>
    <t xml:space="preserve"> NT0201744</t>
  </si>
  <si>
    <t>Стальной панельный радиатор NED C-21 500х1200</t>
  </si>
  <si>
    <t>NT0201745</t>
  </si>
  <si>
    <t>Стальной панельный радиатор NED C-21 500х1300</t>
  </si>
  <si>
    <t>NT0201746</t>
  </si>
  <si>
    <t>Стальной панельный радиатор NED C-21 500х1400</t>
  </si>
  <si>
    <t>NT0201747</t>
  </si>
  <si>
    <t>Стальной панельный радиатор NED C-21 500х1500</t>
  </si>
  <si>
    <t>NT0201748</t>
  </si>
  <si>
    <t>Стальной панельный радиатор NED C-21 500х1600</t>
  </si>
  <si>
    <t>NT0201749</t>
  </si>
  <si>
    <t>Стальной панельный радиатор NED C-21 500х1700</t>
  </si>
  <si>
    <t>NT0201750</t>
  </si>
  <si>
    <t>Стальной панельный радиатор NED C-21 500х1800</t>
  </si>
  <si>
    <t>NT0201751</t>
  </si>
  <si>
    <t>Стальной панельный радиатор NED C-21 500х1900</t>
  </si>
  <si>
    <t>NT0201752</t>
  </si>
  <si>
    <t>Стальной панельный радиатор NED C-21 500х2000</t>
  </si>
  <si>
    <t>NT0201753</t>
  </si>
  <si>
    <t>Стальной панельный радиатор NED C-21 500х2100</t>
  </si>
  <si>
    <t>NT0201754</t>
  </si>
  <si>
    <t>Стальной панельный радиатор NED C-21 500х2200</t>
  </si>
  <si>
    <t>NT0201755</t>
  </si>
  <si>
    <t>Стальной панельный радиатор NED C-21 500х2300</t>
  </si>
  <si>
    <t>NT0201756</t>
  </si>
  <si>
    <t>Стальной панельный радиатор NED C-21 500х2400</t>
  </si>
  <si>
    <t>NT0201757</t>
  </si>
  <si>
    <t>Стальной панельный радиатор NED C-21 500х2500</t>
  </si>
  <si>
    <t>NT0201758</t>
  </si>
  <si>
    <t>Стальной панельный радиатор NED C-21 500х2600</t>
  </si>
  <si>
    <t>NT0201759</t>
  </si>
  <si>
    <t>Стальной панельный радиатор NED C-21 500х2700</t>
  </si>
  <si>
    <t>NT0201760</t>
  </si>
  <si>
    <t>Стальной панельный радиатор NED C-21 500х2800</t>
  </si>
  <si>
    <t>NT0201761</t>
  </si>
  <si>
    <t>Стальной панельный радиатор NED C-21 500х2900</t>
  </si>
  <si>
    <t>NT0201762</t>
  </si>
  <si>
    <t>Стальной панельный радиатор NED C-21 500х3000</t>
  </si>
  <si>
    <t>NT0201304</t>
  </si>
  <si>
    <t>Стальной панельный радиатор NED C-22 300х400</t>
  </si>
  <si>
    <t>NT0201305</t>
  </si>
  <si>
    <t>Стальной панельный радиатор NED C-22 300x500</t>
  </si>
  <si>
    <t>NT0201306</t>
  </si>
  <si>
    <t>Стальной панельный радиатор NED C-22 300x600</t>
  </si>
  <si>
    <t>NT0201307</t>
  </si>
  <si>
    <t>Стальной панельный радиатор NED C-22 300x700</t>
  </si>
  <si>
    <t>NT0201308</t>
  </si>
  <si>
    <t>Стальной панельный радиатор NED C-22 300x800</t>
  </si>
  <si>
    <t>NT0201309</t>
  </si>
  <si>
    <t>Стальной панельный радиатор NED C-22 300x900</t>
  </si>
  <si>
    <t>NT0201310</t>
  </si>
  <si>
    <t>Стальной панельный радиатор NED C-22 300x1000</t>
  </si>
  <si>
    <t>NT0201311</t>
  </si>
  <si>
    <t>Стальной панельный радиатор NED C-22 300x1100</t>
  </si>
  <si>
    <t>NT0201312</t>
  </si>
  <si>
    <t>Стальной панельный радиатор NED C-22 300x1200</t>
  </si>
  <si>
    <t>NT0201313</t>
  </si>
  <si>
    <t>Стальной панельный радиатор NED C-22 300x1300</t>
  </si>
  <si>
    <t>NT0201314</t>
  </si>
  <si>
    <t>Стальной панельный радиатор NED C-22 300x1400</t>
  </si>
  <si>
    <t>NT0201315</t>
  </si>
  <si>
    <t>Стальной панельный радиатор NED C-22 300x1500</t>
  </si>
  <si>
    <t>NT0201316</t>
  </si>
  <si>
    <t>Стальной панельный радиатор NED C-22 300x1600</t>
  </si>
  <si>
    <t>NT0201317</t>
  </si>
  <si>
    <t>Стальной панельный радиатор NED C-22 300x1700</t>
  </si>
  <si>
    <t>NT0201318</t>
  </si>
  <si>
    <t>Стальной панельный радиатор NED C-22 300x1800</t>
  </si>
  <si>
    <t>NT0201319</t>
  </si>
  <si>
    <t>Стальной панельный радиатор NED C-22 300x1900</t>
  </si>
  <si>
    <t>NT0201320</t>
  </si>
  <si>
    <t>Стальной панельный радиатор NED C-22 300x2000</t>
  </si>
  <si>
    <t>NT0201321</t>
  </si>
  <si>
    <t>Стальной панельный радиатор NED C-22 300x2100</t>
  </si>
  <si>
    <t>NT0201322</t>
  </si>
  <si>
    <t>Стальной панельный радиатор NED C-22 300x2200</t>
  </si>
  <si>
    <t>NT0201323</t>
  </si>
  <si>
    <t>Стальной панельный радиатор NED C-22 300x2300</t>
  </si>
  <si>
    <t>NT0201324</t>
  </si>
  <si>
    <t>Стальной панельный радиатор NED C-22 300x2400</t>
  </si>
  <si>
    <t>NT0201325</t>
  </si>
  <si>
    <t>Стальной панельный радиатор NED C-22 300x2500</t>
  </si>
  <si>
    <t>NT0201326</t>
  </si>
  <si>
    <t>Стальной панельный радиатор NED C-22 300x2600</t>
  </si>
  <si>
    <t>NT0201327</t>
  </si>
  <si>
    <t>Стальной панельный радиатор NED С-22 300x2700</t>
  </si>
  <si>
    <t>NT0201328</t>
  </si>
  <si>
    <t>Стальной панельный радиатор NED C-22 300x2800</t>
  </si>
  <si>
    <t>NT0201329</t>
  </si>
  <si>
    <t>Стальной панельный радиатор NED C-22 300x2900</t>
  </si>
  <si>
    <t>NT0201330</t>
  </si>
  <si>
    <t>Стальной панельный радиатор NED C-22 300х3000</t>
  </si>
  <si>
    <t>NT0201277</t>
  </si>
  <si>
    <t>Стальной панельный радиатор NED C-22 500х400</t>
  </si>
  <si>
    <t>NT0201278</t>
  </si>
  <si>
    <t>Стальной панельный радиатор NED C-22 500х500</t>
  </si>
  <si>
    <t>NT0201279</t>
  </si>
  <si>
    <t>Стальной панельный радиатор NED C-22 500х600</t>
  </si>
  <si>
    <t>NT0201280</t>
  </si>
  <si>
    <t>Стальной панельный радиатор NED C-22 500х700</t>
  </si>
  <si>
    <t>NT0201281</t>
  </si>
  <si>
    <t>Стальной панельный радиатор NED C-22 500х800</t>
  </si>
  <si>
    <t>NT0201282</t>
  </si>
  <si>
    <t>Стальной панельный радиатор NED C-22 500х900</t>
  </si>
  <si>
    <t>NT0201283</t>
  </si>
  <si>
    <t>Стальной панельный радиатор NED С-22 500х1000</t>
  </si>
  <si>
    <t>NT0201284</t>
  </si>
  <si>
    <t>Стальной панельный радиатор NED C-22 500х1100</t>
  </si>
  <si>
    <t>NT0201285</t>
  </si>
  <si>
    <t>Стальной панельный радиатор NED C-22 500х1200</t>
  </si>
  <si>
    <t>NT0201286</t>
  </si>
  <si>
    <t>Стальной панельный радиатор NED C-22 500х1300</t>
  </si>
  <si>
    <t>NT0201287</t>
  </si>
  <si>
    <t>Стальной панельный радиатор NED C-22 500х1400</t>
  </si>
  <si>
    <t>NT0201288</t>
  </si>
  <si>
    <t>Стальной панельный радиатор NED C-22 500х1500</t>
  </si>
  <si>
    <t>NT0201289</t>
  </si>
  <si>
    <t>Стальной панельный радиатор NED C-22 500х1600</t>
  </si>
  <si>
    <t>NT0201290</t>
  </si>
  <si>
    <t>Стальной панельный радиатор NED C-22 500х1700</t>
  </si>
  <si>
    <t>NT0201291</t>
  </si>
  <si>
    <t>Стальной панельный радиатор NED C-22 500х1800</t>
  </si>
  <si>
    <t>NT0201292</t>
  </si>
  <si>
    <t>Стальной панельный радиатор NED C-22 500х1900</t>
  </si>
  <si>
    <t>NT0201293</t>
  </si>
  <si>
    <t>Стальной панельный радиатор NED C-22 500х2000</t>
  </si>
  <si>
    <t>NT0201294</t>
  </si>
  <si>
    <t>Стальной панельный радиатор NED C-22 500х2100</t>
  </si>
  <si>
    <t>NT0201295</t>
  </si>
  <si>
    <t>Стальной панельный радиатор NED C-22 500х2200</t>
  </si>
  <si>
    <t>NT0201296</t>
  </si>
  <si>
    <t>Стальной панельный радиатор NED C-22 500х2300</t>
  </si>
  <si>
    <t>NT0201297</t>
  </si>
  <si>
    <t>Стальной панельный радиатор NED С-22 500х2400</t>
  </si>
  <si>
    <t>NT0201298</t>
  </si>
  <si>
    <t>Стальной панельный радиатор NED C-22 500х2500</t>
  </si>
  <si>
    <t>NT0201299</t>
  </si>
  <si>
    <t>Стальной панельный радиатор NED C-22 500х2600</t>
  </si>
  <si>
    <t>NT0201300</t>
  </si>
  <si>
    <t>Стальной панельный радиатор NED C-22 500х2700</t>
  </si>
  <si>
    <t>NT0201301</t>
  </si>
  <si>
    <t>Стальной панельный радиатор NED C-22 500х2800</t>
  </si>
  <si>
    <t>NT0201302</t>
  </si>
  <si>
    <t>Стальной панельный радиатор NED С-22 500х2900</t>
  </si>
  <si>
    <t>NT0201303</t>
  </si>
  <si>
    <t>Стальной панельный радиатор NED C-22 500х3000</t>
  </si>
  <si>
    <t>NT0201829</t>
  </si>
  <si>
    <t>Стальной панельный радиатор NED C-22 600х400</t>
  </si>
  <si>
    <t>NT0201830</t>
  </si>
  <si>
    <t>Стальной панельный радиатор NED C-22 600х500</t>
  </si>
  <si>
    <t>NT0201831</t>
  </si>
  <si>
    <t>Стальной панельный радиатор NED C-22 600х600</t>
  </si>
  <si>
    <t>NT0201832</t>
  </si>
  <si>
    <t>Стальной панельный радиатор NED C-22 600х700</t>
  </si>
  <si>
    <t>NT0201833</t>
  </si>
  <si>
    <t>Стальной панельный радиатор NED C-22 600х800</t>
  </si>
  <si>
    <t>NT0201834</t>
  </si>
  <si>
    <t>Стальной панельный радиатор NED C-22 600х900</t>
  </si>
  <si>
    <t>NT0201835</t>
  </si>
  <si>
    <t>Стальной панельный радиатор NED С-22 600х1000</t>
  </si>
  <si>
    <t>NT0201836</t>
  </si>
  <si>
    <t>Стальной панельный радиатор NED C-22 600х1100</t>
  </si>
  <si>
    <t>NT0201837</t>
  </si>
  <si>
    <t>Стальной панельный радиатор NED C-22 600х1200</t>
  </si>
  <si>
    <t>NT0201838</t>
  </si>
  <si>
    <t>Стальной панельный радиатор NED C-22 600х1300</t>
  </si>
  <si>
    <t>NT0201839</t>
  </si>
  <si>
    <t>Стальной панельный радиатор NED C-22 600х1400</t>
  </si>
  <si>
    <t>NT0201840</t>
  </si>
  <si>
    <t>Стальной панельный радиатор NED C-22 600х1500</t>
  </si>
  <si>
    <t>NT0201841</t>
  </si>
  <si>
    <t>Стальной панельный радиатор NED C-22 600х1600</t>
  </si>
  <si>
    <t>NT0201842</t>
  </si>
  <si>
    <t>Стальной панельный радиатор NED C-22 600х1700</t>
  </si>
  <si>
    <t>NT0201843</t>
  </si>
  <si>
    <t>Стальной панельный радиатор NED C-22 600х1800</t>
  </si>
  <si>
    <t>NT0201844</t>
  </si>
  <si>
    <t>Стальной панельный радиатор NED C-22 600х1900</t>
  </si>
  <si>
    <t>NT0201845</t>
  </si>
  <si>
    <t>Стальной панельный радиатор NED C-22 600х2000</t>
  </si>
  <si>
    <t>NT0201846</t>
  </si>
  <si>
    <t>Стальной панельный радиатор NED C-22 600х2100</t>
  </si>
  <si>
    <t>NT0201847</t>
  </si>
  <si>
    <t>Стальной панельный радиатор NED C-22 600х2200</t>
  </si>
  <si>
    <t>NT0201848</t>
  </si>
  <si>
    <t>Стальной панельный радиатор NED C-22 600х2300</t>
  </si>
  <si>
    <t>NT0201849</t>
  </si>
  <si>
    <t>Стальной панельный радиатор NED С-22 600х2400</t>
  </si>
  <si>
    <t>NT0201850</t>
  </si>
  <si>
    <t>Стальной панельный радиатор NED C-22 600х2500</t>
  </si>
  <si>
    <t>NT0201851</t>
  </si>
  <si>
    <t>Стальной панельный радиатор NED C-22 600х2600</t>
  </si>
  <si>
    <t>NT0201852</t>
  </si>
  <si>
    <t>Стальной панельный радиатор NED C-22 600х2700</t>
  </si>
  <si>
    <t>NT0201853</t>
  </si>
  <si>
    <t>Стальной панельный радиатор NED C-22 600х2800</t>
  </si>
  <si>
    <t>NT0201854</t>
  </si>
  <si>
    <t>Стальной панельный радиатор NED С-22 600х2900</t>
  </si>
  <si>
    <t>NT0201855</t>
  </si>
  <si>
    <t>Стальной панельный радиатор NED C-22 600х3000</t>
  </si>
  <si>
    <t>Стальной панельный радиатор NED Ventil Compact 10</t>
  </si>
  <si>
    <t>NT0201601</t>
  </si>
  <si>
    <t>Стальной панельный радиатор NED VC-10 300х400</t>
  </si>
  <si>
    <t>NT0201602</t>
  </si>
  <si>
    <t>Стальной панельный радиатор NED VC-10 300х500</t>
  </si>
  <si>
    <t>NT0201603</t>
  </si>
  <si>
    <t>Стальной панельный радиатор NED VC-10 300х600</t>
  </si>
  <si>
    <t>NT0201604</t>
  </si>
  <si>
    <t>Стальной панельный радиатор NED VC-10 300х700</t>
  </si>
  <si>
    <t>NT0201605</t>
  </si>
  <si>
    <t>Стальной панельный радиатор NED VC-10 300х800</t>
  </si>
  <si>
    <t>NT0201606</t>
  </si>
  <si>
    <t>Стальной панельный радиатор NED VC-10 300х900</t>
  </si>
  <si>
    <t>NT0201607</t>
  </si>
  <si>
    <t>Стальной панельный радиатор NED VC-10 300х1000</t>
  </si>
  <si>
    <t>NT0201608</t>
  </si>
  <si>
    <t>Стальной панельный радиатор NED VC-10 300х1100</t>
  </si>
  <si>
    <t>NT0201609</t>
  </si>
  <si>
    <t>Стальной панельный радиатор NED VC-10 300х1200</t>
  </si>
  <si>
    <t>NT0201610</t>
  </si>
  <si>
    <t>Стальной панельный радиатор NED VC-10 300х1300</t>
  </si>
  <si>
    <t>NT0201611</t>
  </si>
  <si>
    <t>Стальной панельный радиатор NED VC-10 300х1400</t>
  </si>
  <si>
    <t>NT0201612</t>
  </si>
  <si>
    <t>Стальной панельный радиатор NED VC-10 300х1500</t>
  </si>
  <si>
    <t>NT0201613</t>
  </si>
  <si>
    <t>Стальной панельный радиатор NED VC-10 300х1600</t>
  </si>
  <si>
    <t>NT0201614</t>
  </si>
  <si>
    <t>Стальной панельный радиатор NED VC-10 300х1700</t>
  </si>
  <si>
    <t>NT0201615</t>
  </si>
  <si>
    <t>Стальной панельный радиатор NED VC-10 300х1800</t>
  </si>
  <si>
    <t>NT0201616</t>
  </si>
  <si>
    <t>Стальной панельный радиатор NED VC-10 300х1900</t>
  </si>
  <si>
    <t>NT0201617</t>
  </si>
  <si>
    <t>Стальной панельный радиатор NED VC-10 300х2000</t>
  </si>
  <si>
    <t>NT0201618</t>
  </si>
  <si>
    <t>Стальной панельный радиатор NED VC-10 300х2100</t>
  </si>
  <si>
    <t>NT0201619</t>
  </si>
  <si>
    <t>Стальной панельный радиатор NED VC-10 300х2200</t>
  </si>
  <si>
    <t>NT0201620</t>
  </si>
  <si>
    <t>Стальной панельный радиатор NED VC-10 300х2300</t>
  </si>
  <si>
    <t>NT0201621</t>
  </si>
  <si>
    <t>Стальной панельный радиатор NED VC-10 300х2400</t>
  </si>
  <si>
    <t>NT0201622</t>
  </si>
  <si>
    <t>Стальной панельный радиатор NED VC-10 300х2500</t>
  </si>
  <si>
    <t>NT0201623</t>
  </si>
  <si>
    <t>Стальной панельный радиатор NED VC-10 300х2600</t>
  </si>
  <si>
    <t>NT0201624</t>
  </si>
  <si>
    <t>Стальной панельный радиатор NED VC-10 300х2700</t>
  </si>
  <si>
    <t>NT0201625</t>
  </si>
  <si>
    <t>Стальной панельный радиатор NED VC-10 300х2800</t>
  </si>
  <si>
    <t>NT0201626</t>
  </si>
  <si>
    <t>Стальной панельный радиатор NED VC-10 300х2900</t>
  </si>
  <si>
    <t>NT0201627</t>
  </si>
  <si>
    <t>Стальной панельный радиатор NED VC-10 300х3000</t>
  </si>
  <si>
    <t>NT0201628</t>
  </si>
  <si>
    <t>Стальной панельный радиатор NED VC-10 500х400</t>
  </si>
  <si>
    <t>NT0201629</t>
  </si>
  <si>
    <t>Стальной панельный радиатор NED VC-10 500х500</t>
  </si>
  <si>
    <t>NT0201630</t>
  </si>
  <si>
    <t>Стальной панельный радиатор NED VC-10 500х600</t>
  </si>
  <si>
    <t>NT0201631</t>
  </si>
  <si>
    <t>Стальной панельный радиатор NED VC-10 500х700</t>
  </si>
  <si>
    <t>NT0201632</t>
  </si>
  <si>
    <t>Стальной панельный радиатор NED VC-10 500х800</t>
  </si>
  <si>
    <t>NT0201633</t>
  </si>
  <si>
    <t>Стальной панельный радиатор NED VC-10 500х900</t>
  </si>
  <si>
    <t>NT0201634</t>
  </si>
  <si>
    <t>Стальной панельный радиатор NED VC-10 500х1000</t>
  </si>
  <si>
    <t>NT0201635</t>
  </si>
  <si>
    <t>Стальной панельный радиатор NED VC-10 500х1100</t>
  </si>
  <si>
    <t>NT0201636</t>
  </si>
  <si>
    <t>Стальной панельный радиатор NED VC-10 500х1200</t>
  </si>
  <si>
    <t>NT0201637</t>
  </si>
  <si>
    <t>Стальной панельный радиатор NED VC-10 500х1300</t>
  </si>
  <si>
    <t>NT0201638</t>
  </si>
  <si>
    <t>Стальной панельный радиатор NED VC-10 500х1400</t>
  </si>
  <si>
    <t>NT0201639</t>
  </si>
  <si>
    <t>Стальной панельный радиатор NED VC-10 500х1500</t>
  </si>
  <si>
    <t>NT0201640</t>
  </si>
  <si>
    <t>Стальной панельный радиатор NED VC-10 500х1600</t>
  </si>
  <si>
    <t>NT0201641</t>
  </si>
  <si>
    <t>Стальной панельный радиатор NED VC-10 500х1700</t>
  </si>
  <si>
    <t>NT0201642</t>
  </si>
  <si>
    <t>Стальной панельный радиатор NED VC-10 500х1800</t>
  </si>
  <si>
    <t>NT0201643</t>
  </si>
  <si>
    <t>Стальной панельный радиатор NED VC-10 500х1900</t>
  </si>
  <si>
    <t>NT0201644</t>
  </si>
  <si>
    <t>Стальной панельный радиатор NED VC-10 500х2000</t>
  </si>
  <si>
    <t>NT0201645</t>
  </si>
  <si>
    <t>Стальной панельный радиатор NED VC-10 500х2100</t>
  </si>
  <si>
    <t>NT0201646</t>
  </si>
  <si>
    <t>Стальной панельный радиатор NED VC-10 500х2200</t>
  </si>
  <si>
    <t>NT0201647</t>
  </si>
  <si>
    <t>Стальной панельный радиатор NED VC-10 500х2300</t>
  </si>
  <si>
    <t>NT0201648</t>
  </si>
  <si>
    <t>Стальной панельный радиатор NED VC-10 500х2400</t>
  </si>
  <si>
    <t>NT0201649</t>
  </si>
  <si>
    <t>Стальной панельный радиатор NED VC-10 500х2500</t>
  </si>
  <si>
    <t>NT0201650</t>
  </si>
  <si>
    <t>Стальной панельный радиатор NED VC-10 500х2600</t>
  </si>
  <si>
    <t>NT0201651</t>
  </si>
  <si>
    <t>Стальной панельный радиатор NED VC-10 500х2700</t>
  </si>
  <si>
    <t>NT0201652</t>
  </si>
  <si>
    <t>Стальной панельный радиатор NED VC-10 500х2800</t>
  </si>
  <si>
    <t>NT0201653</t>
  </si>
  <si>
    <t>Стальной панельный радиатор NED VC-10 500х2900</t>
  </si>
  <si>
    <t>NT0201654</t>
  </si>
  <si>
    <t>Стальной панельный радиатор NED VC-10 500х3000</t>
  </si>
  <si>
    <t>Стальной панельный радиатор NED Ventil Compact 11</t>
  </si>
  <si>
    <t>NT0201466</t>
  </si>
  <si>
    <t>Стальной панельный радиатор NED VC-11 300х400</t>
  </si>
  <si>
    <t>NT0201467</t>
  </si>
  <si>
    <t>Стальной панельный радиатор NED VC-11 300x500</t>
  </si>
  <si>
    <t>NT0201468</t>
  </si>
  <si>
    <t>Стальной панельный радиатор NED VC-11 300x600</t>
  </si>
  <si>
    <t>NT0201469</t>
  </si>
  <si>
    <t>Стальной панельный радиатор NED VC-11 300x700</t>
  </si>
  <si>
    <t>NT0201470</t>
  </si>
  <si>
    <t>Стальной панельный радиатор NED VC-11 300x800</t>
  </si>
  <si>
    <t>NT0201471</t>
  </si>
  <si>
    <t>Стальной панельный радиатор NED VC-11 300x900</t>
  </si>
  <si>
    <t>NT0201472</t>
  </si>
  <si>
    <t>Стальной панельный радиатор NED VC-11 300x1000</t>
  </si>
  <si>
    <t>NT0201473</t>
  </si>
  <si>
    <t>Стальной панельный радиатор NED VC-11 300x1100</t>
  </si>
  <si>
    <t>NT0201474</t>
  </si>
  <si>
    <t>Стальной панельный радиатор NED VC-11 300x1200</t>
  </si>
  <si>
    <t>NT0201475</t>
  </si>
  <si>
    <t>Стальной панельный радиатор NED VC-11 300x1300</t>
  </si>
  <si>
    <t>NT0201476</t>
  </si>
  <si>
    <t>Стальной панельный радиатор NED VC-11 300x1400</t>
  </si>
  <si>
    <t>NT0201477</t>
  </si>
  <si>
    <t>Стальной панельный радиатор NED VC-11 300x1500</t>
  </si>
  <si>
    <t>NT0201478</t>
  </si>
  <si>
    <t>Стальной панельный радиатор NED VC-11 300x1600</t>
  </si>
  <si>
    <t>NT0201479</t>
  </si>
  <si>
    <t>Стальной панельный радиатор NED VC-11 300x1700</t>
  </si>
  <si>
    <t>NT0201480</t>
  </si>
  <si>
    <t>Стальной панельный радиатор NED VC-11 300x1800</t>
  </si>
  <si>
    <t>NT0201481</t>
  </si>
  <si>
    <t>Стальной панельный радиатор NED VС-11 300x1900</t>
  </si>
  <si>
    <t>NT0201482</t>
  </si>
  <si>
    <t>Стальной панельный радиатор NED VC-11 300x2000</t>
  </si>
  <si>
    <t>NT0201483</t>
  </si>
  <si>
    <t>Стальной панельный радиатор NED VC-11 300x2100</t>
  </si>
  <si>
    <t>NT0201484</t>
  </si>
  <si>
    <t>Стальной панельный радиатор NED VC-11 300x2200</t>
  </si>
  <si>
    <t>NT0201485</t>
  </si>
  <si>
    <t>Стальной панельный радиатор NED VC-11 300x2300</t>
  </si>
  <si>
    <t>NT0201486</t>
  </si>
  <si>
    <t>Стальной панельный радиатор NED VC-11 300x2400</t>
  </si>
  <si>
    <t>NT0201487</t>
  </si>
  <si>
    <t>Стальной панельный радиатор NED VC-11 300x2500</t>
  </si>
  <si>
    <t>NT0201488</t>
  </si>
  <si>
    <t>Стальной панельный радиатор NED VC-11 300x2600</t>
  </si>
  <si>
    <t>NT0201489</t>
  </si>
  <si>
    <t>Стальной панельный радиатор NED VC-11 300x2700</t>
  </si>
  <si>
    <t>NT0201490</t>
  </si>
  <si>
    <t>Стальной панельный радиатор NED VC-11 300x2800</t>
  </si>
  <si>
    <t>NT0201491</t>
  </si>
  <si>
    <t>Стальной панельный радиатор NED VC-11 300x2900</t>
  </si>
  <si>
    <t>NT0201492</t>
  </si>
  <si>
    <t>Стальной панельный радиатор NED VC-11 300x3000</t>
  </si>
  <si>
    <t>NT0201439</t>
  </si>
  <si>
    <t>Стальной панельный радиатор NED VC-11 500х400</t>
  </si>
  <si>
    <t>NT0201440</t>
  </si>
  <si>
    <t>Стальной панельный радиатор NED VC-11 500х500</t>
  </si>
  <si>
    <t>NT0201441</t>
  </si>
  <si>
    <t>Стальной панельный радиатор NED VC-11 500х600</t>
  </si>
  <si>
    <t>NT0201442</t>
  </si>
  <si>
    <t>Стальной панельный радиатор NED VC-11 500х700</t>
  </si>
  <si>
    <t>NT0201443</t>
  </si>
  <si>
    <t>Стальной панельный радиатор NED VC-11 500х800</t>
  </si>
  <si>
    <t>NT0201444</t>
  </si>
  <si>
    <t>Стальной панельный радиатор NED VC-11 500х900</t>
  </si>
  <si>
    <t>NT0201445</t>
  </si>
  <si>
    <t>Стальной панельный радиатор NED VC-11 500х1000</t>
  </si>
  <si>
    <t>NT0201446</t>
  </si>
  <si>
    <t>Стальной панельный радиатор NED VC-11 500х1100</t>
  </si>
  <si>
    <t>NT0201447</t>
  </si>
  <si>
    <t>Стальной панельный радиатор NED VC-11 500х1200</t>
  </si>
  <si>
    <t>NT0201448</t>
  </si>
  <si>
    <t>Стальной панельный радиатор NED VC-11 500х1300</t>
  </si>
  <si>
    <t>NT0201449</t>
  </si>
  <si>
    <t>Стальной панельный радиатор NED VC-11 500х1400</t>
  </si>
  <si>
    <t>NT0201450</t>
  </si>
  <si>
    <t>Стальной панельный радиатор NED VC-11 500х1500</t>
  </si>
  <si>
    <t>NT0201451</t>
  </si>
  <si>
    <t>Стальной панельный радиатор NED VC-11 500х1600</t>
  </si>
  <si>
    <t>NT0201452</t>
  </si>
  <si>
    <t>Стальной панельный радиатор NED VC-11 500х1700</t>
  </si>
  <si>
    <t>NT0201453</t>
  </si>
  <si>
    <t>Стальной панельный радиатор NED VC-11 500х1800</t>
  </si>
  <si>
    <t>NT0201454</t>
  </si>
  <si>
    <t>Стальной панельный радиатор NED VC-11 500х1900</t>
  </si>
  <si>
    <t>NT0201455</t>
  </si>
  <si>
    <t>Стальной панельный радиатор NED VC-11 500х2000</t>
  </si>
  <si>
    <t>NT0201456</t>
  </si>
  <si>
    <t>Стальной панельный радиатор NED VC-11 500х2100</t>
  </si>
  <si>
    <t>NT0201457</t>
  </si>
  <si>
    <t>Стальной панельный радиатор NED VC-11 500х2200</t>
  </si>
  <si>
    <t>NT0201458</t>
  </si>
  <si>
    <t>Стальной панельный радиатор NED VC-11 500х2300</t>
  </si>
  <si>
    <t>NT0201459</t>
  </si>
  <si>
    <t>Стальной панельный радиатор NED VC-11 500х2400</t>
  </si>
  <si>
    <t>NT0201460</t>
  </si>
  <si>
    <t>Стальной панельный радиатор NED VC-11 500х2500</t>
  </si>
  <si>
    <t>NT0201461</t>
  </si>
  <si>
    <t>Стальной панельный радиатор NED VC-11 500х2600</t>
  </si>
  <si>
    <t>NT0201462</t>
  </si>
  <si>
    <t>Стальной панельный радиатор NED VC-11 500х2700</t>
  </si>
  <si>
    <t>NT0201463</t>
  </si>
  <si>
    <t>Стальной панельный радиатор NED VC-11 500х2800</t>
  </si>
  <si>
    <t>NT0201464</t>
  </si>
  <si>
    <t>Стальной панельный радиатор NED VC-11 500х2900</t>
  </si>
  <si>
    <t>NT0201465</t>
  </si>
  <si>
    <t>Стальной панельный радиатор NED VC-11 500х3000</t>
  </si>
  <si>
    <t>NT0201910</t>
  </si>
  <si>
    <t>Стальной панельный радиатор NED VC-11 600х400</t>
  </si>
  <si>
    <t>NT0201911</t>
  </si>
  <si>
    <t>Стальной панельный радиатор NED VC-11 600х500</t>
  </si>
  <si>
    <t>NT0201912</t>
  </si>
  <si>
    <t>Стальной панельный радиатор NED VC-11 600х600</t>
  </si>
  <si>
    <t>NT0201913</t>
  </si>
  <si>
    <t>Стальной панельный радиатор NED VC-11 600х700</t>
  </si>
  <si>
    <t>NT0201914</t>
  </si>
  <si>
    <t>Стальной панельный радиатор NED VC-11 600х800</t>
  </si>
  <si>
    <t>NT0201915</t>
  </si>
  <si>
    <t>Стальной панельный радиатор NED VC-11 600х900</t>
  </si>
  <si>
    <t>NT0201916</t>
  </si>
  <si>
    <t>Стальной панельный радиатор NED VC-11 600х1000</t>
  </si>
  <si>
    <t>NT0201917</t>
  </si>
  <si>
    <t>Стальной панельный радиатор NED VC-11 600х1100</t>
  </si>
  <si>
    <t>NT0201918</t>
  </si>
  <si>
    <t>Стальной панельный радиатор NED VC-11 600х1200</t>
  </si>
  <si>
    <t>NT0201919</t>
  </si>
  <si>
    <t>Стальной панельный радиатор NED VC-11 600х1300</t>
  </si>
  <si>
    <t>NT0201920</t>
  </si>
  <si>
    <t>Стальной панельный радиатор NED VC-11 600х1400</t>
  </si>
  <si>
    <t>NT0201921</t>
  </si>
  <si>
    <t>Стальной панельный радиатор NED VC-11 600х1500</t>
  </si>
  <si>
    <t>NT0201922</t>
  </si>
  <si>
    <t>Стальной панельный радиатор NED VC-11 600х1600</t>
  </si>
  <si>
    <t>NT0201923</t>
  </si>
  <si>
    <t>Стальной панельный радиатор NED VC-11 600х1700</t>
  </si>
  <si>
    <t>NT0201924</t>
  </si>
  <si>
    <t>Стальной панельный радиатор NED VC-11 600х1800</t>
  </si>
  <si>
    <t>NT0201925</t>
  </si>
  <si>
    <t>Стальной панельный радиатор NED VC-11 600х1900</t>
  </si>
  <si>
    <t>NT0201926</t>
  </si>
  <si>
    <t>Стальной панельный радиатор NED VC-11 600х2000</t>
  </si>
  <si>
    <t>NT0201927</t>
  </si>
  <si>
    <t>Стальной панельный радиатор NED VC-11 600х2100</t>
  </si>
  <si>
    <t>NT0201928</t>
  </si>
  <si>
    <t>Стальной панельный радиатор NED VC-11 600х2200</t>
  </si>
  <si>
    <t>NT0201929</t>
  </si>
  <si>
    <t>Стальной панельный радиатор NED VC-11 600х2300</t>
  </si>
  <si>
    <t>NT0201930</t>
  </si>
  <si>
    <t>Стальной панельный радиатор NED VC-11 600х2400</t>
  </si>
  <si>
    <t>NT0201931</t>
  </si>
  <si>
    <t>Стальной панельный радиатор NED VC-11 600х2500</t>
  </si>
  <si>
    <t>NT0201932</t>
  </si>
  <si>
    <t>Стальной панельный радиатор NED VC-11 600х2600</t>
  </si>
  <si>
    <t>NT0201933</t>
  </si>
  <si>
    <t>Стальной панельный радиатор NED VC-11 600х2700</t>
  </si>
  <si>
    <t>NT0201934</t>
  </si>
  <si>
    <t>Стальной панельный радиатор NED VC-11 600х2800</t>
  </si>
  <si>
    <t>NT0201935</t>
  </si>
  <si>
    <t>Стальной панельный радиатор NED VC-11 600х2900</t>
  </si>
  <si>
    <t>NT0201936</t>
  </si>
  <si>
    <t>Стальной панельный радиатор NED VC-11 600х3000</t>
  </si>
  <si>
    <t>Стальной панельный радиатор NED Ventil Compact 20</t>
  </si>
  <si>
    <t>NT0201655</t>
  </si>
  <si>
    <t>Стальной панельный радиатор NED VC-20 300х400</t>
  </si>
  <si>
    <t>NT0201656</t>
  </si>
  <si>
    <t>Стальной панельный радиатор NED VC-20 300х500</t>
  </si>
  <si>
    <t>NT0201657</t>
  </si>
  <si>
    <t>Стальной панельный радиатор NED VC-20 300х600</t>
  </si>
  <si>
    <t>NT0201658</t>
  </si>
  <si>
    <t>Стальной панельный радиатор NED VC-20 300х700</t>
  </si>
  <si>
    <t>NT0201659</t>
  </si>
  <si>
    <t>Стальной панельный радиатор NED VC-20 300х800</t>
  </si>
  <si>
    <t>NT0201660</t>
  </si>
  <si>
    <t>Стальной панельный радиатор NED VC-20 300х900</t>
  </si>
  <si>
    <t>NT0201661</t>
  </si>
  <si>
    <t>Стальной панельный радиатор NED VC-20 300х1000</t>
  </si>
  <si>
    <t>NT0201662</t>
  </si>
  <si>
    <t>Стальной панельный радиатор NED VC-20 300х1100</t>
  </si>
  <si>
    <t>NT0201663</t>
  </si>
  <si>
    <t>Стальной панельный радиатор NED VC-20 300х1200</t>
  </si>
  <si>
    <t>NT0201664</t>
  </si>
  <si>
    <t>Стальной панельный радиатор NED VC-20 300х1300</t>
  </si>
  <si>
    <t>NT0201665</t>
  </si>
  <si>
    <t>Стальной панельный радиатор NED VC-20 300х1400</t>
  </si>
  <si>
    <t>NT0201666</t>
  </si>
  <si>
    <t>Стальной панельный радиатор NED VC-20 300х1500</t>
  </si>
  <si>
    <t>NT0201667</t>
  </si>
  <si>
    <t>Стальной панельный радиатор NED VC-20 300х1600</t>
  </si>
  <si>
    <t>NT0201668</t>
  </si>
  <si>
    <t>Стальной панельный радиатор NED VC-20 300х1700</t>
  </si>
  <si>
    <t>NT0201669</t>
  </si>
  <si>
    <t>Стальной панельный радиатор NED VC-20 300х1800</t>
  </si>
  <si>
    <t>NT0201670</t>
  </si>
  <si>
    <t>Стальной панельный радиатор NED VC-20 300х1900</t>
  </si>
  <si>
    <t>NT0201671</t>
  </si>
  <si>
    <t>Стальной панельный радиатор NED VC-20 300х2000</t>
  </si>
  <si>
    <t>NT0201672</t>
  </si>
  <si>
    <t>Стальной панельный радиатор NED VC-20 300х2100</t>
  </si>
  <si>
    <t>NT0201673</t>
  </si>
  <si>
    <t>Стальной панельный радиатор NED VC-20 300х2200</t>
  </si>
  <si>
    <t>NT0201674</t>
  </si>
  <si>
    <t>Стальной панельный радиатор NED VC-20 300х2300</t>
  </si>
  <si>
    <t>NT0201675</t>
  </si>
  <si>
    <t>Стальной панельный радиатор NED VC-20 300х2400</t>
  </si>
  <si>
    <t>NT0201676</t>
  </si>
  <si>
    <t>Стальной панельный радиатор NED VC-20 300х2500</t>
  </si>
  <si>
    <t>NT0201677</t>
  </si>
  <si>
    <t>Стальной панельный радиатор NED VC-20 300х2600</t>
  </si>
  <si>
    <t>NT0201678</t>
  </si>
  <si>
    <t>Стальной панельный радиатор NED VC-20 300х2700</t>
  </si>
  <si>
    <t>NT0201679</t>
  </si>
  <si>
    <t>Стальной панельный радиатор NED VC-20 300х2800</t>
  </si>
  <si>
    <t>NT0201680</t>
  </si>
  <si>
    <t>Стальной панельный радиатор NED VC-20 300х2900</t>
  </si>
  <si>
    <t>NT0201681</t>
  </si>
  <si>
    <t>Стальной панельный радиатор NED VC-20 300х3000</t>
  </si>
  <si>
    <t>NT0201682</t>
  </si>
  <si>
    <t>Стальной панельный радиатор NED VC-20 500х400</t>
  </si>
  <si>
    <t>NT0201683</t>
  </si>
  <si>
    <t>Стальной панельный радиатор NED VC-20 500х500</t>
  </si>
  <si>
    <t>NT0201684</t>
  </si>
  <si>
    <t>Стальной панельный радиатор NED VC-20 500х600</t>
  </si>
  <si>
    <t>NT0201685</t>
  </si>
  <si>
    <t>Стальной панельный радиатор NED VC-20 500х700</t>
  </si>
  <si>
    <t>NT0201686</t>
  </si>
  <si>
    <t>Стальной панельный радиатор NED VC-20 500х800</t>
  </si>
  <si>
    <t>NT0201687</t>
  </si>
  <si>
    <t>Стальной панельный радиатор NED VC-20 500х900</t>
  </si>
  <si>
    <t>NT0201688</t>
  </si>
  <si>
    <t>Стальной панельный радиатор NED VC-20 500х1000</t>
  </si>
  <si>
    <t>NT0201689</t>
  </si>
  <si>
    <t>Стальной панельный радиатор NED VC-20 500х1100</t>
  </si>
  <si>
    <t>NT0201690</t>
  </si>
  <si>
    <t>Стальной панельный радиатор NED VC-20 500х1200</t>
  </si>
  <si>
    <t>NT0201691</t>
  </si>
  <si>
    <t>Стальной панельный радиатор NED VC-20 500х1300</t>
  </si>
  <si>
    <t>NT0201692</t>
  </si>
  <si>
    <t>Стальной панельный радиатор NED VC-20 500х1400</t>
  </si>
  <si>
    <t>NT0201693</t>
  </si>
  <si>
    <t>Стальной панельный радиатор NED VC-20 500х1500</t>
  </si>
  <si>
    <t>NT0201694</t>
  </si>
  <si>
    <t>Стальной панельный радиатор NED VC-20 500х1600</t>
  </si>
  <si>
    <t>NT0201695</t>
  </si>
  <si>
    <t>Стальной панельный радиатор NED VC-20 500х1700</t>
  </si>
  <si>
    <t>NT0201696</t>
  </si>
  <si>
    <t>Стальной панельный радиатор NED VC-20 500х1800</t>
  </si>
  <si>
    <t>NT0201697</t>
  </si>
  <si>
    <t>Стальной панельный радиатор NED VC-20 500х1900</t>
  </si>
  <si>
    <t>NT0201698</t>
  </si>
  <si>
    <t>Стальной панельный радиатор NED VC-20 500х2000</t>
  </si>
  <si>
    <t>NT0201699</t>
  </si>
  <si>
    <t>Стальной панельный радиатор NED VC-20 500х2100</t>
  </si>
  <si>
    <t>NT0201700</t>
  </si>
  <si>
    <t>Стальной панельный радиатор NED VC-20 500х2200</t>
  </si>
  <si>
    <t>NT0201701</t>
  </si>
  <si>
    <t>Стальной панельный радиатор NED VC-20 500х2300</t>
  </si>
  <si>
    <t>NT0201702</t>
  </si>
  <si>
    <t>Стальной панельный радиатор NED VC-20 500х2400</t>
  </si>
  <si>
    <t>NT0201703</t>
  </si>
  <si>
    <t>Стальной панельный радиатор NED VC-20 500х2500</t>
  </si>
  <si>
    <t>NT0201704</t>
  </si>
  <si>
    <t>Стальной панельный радиатор NED VC-20 500х2600</t>
  </si>
  <si>
    <t>NT0201705</t>
  </si>
  <si>
    <t>Стальной панельный радиатор NED VC-20 500х2700</t>
  </si>
  <si>
    <t>NT0201706</t>
  </si>
  <si>
    <t>Стальной панельный радиатор NED VC-20 500х2800</t>
  </si>
  <si>
    <t>NT0201707</t>
  </si>
  <si>
    <t>Стальной панельный радиатор NED VC-20 500х2900</t>
  </si>
  <si>
    <t>NT0201708</t>
  </si>
  <si>
    <t>Стальной панельный радиатор NED VC-20 500х3000</t>
  </si>
  <si>
    <t>Стальной панельный радиатор NED Ventil Compact 22</t>
  </si>
  <si>
    <t>Стальной панельный радиатор NED Ventil Compact 21</t>
  </si>
  <si>
    <t>NT0201763</t>
  </si>
  <si>
    <t>Стальной панельный радиатор NED VC-21 300х400</t>
  </si>
  <si>
    <t>NT0201764</t>
  </si>
  <si>
    <t>Стальной панельный радиатор NED VC-21 300х500</t>
  </si>
  <si>
    <t>NT0201765</t>
  </si>
  <si>
    <t>Стальной панельный радиатор NED VC-21 300х600</t>
  </si>
  <si>
    <t>NT0201766</t>
  </si>
  <si>
    <t>Стальной панельный радиатор NED VC-21 300х700</t>
  </si>
  <si>
    <t>NT0201767</t>
  </si>
  <si>
    <t>Стальной панельный радиатор NED VC-21 300х800</t>
  </si>
  <si>
    <t>NT0201768</t>
  </si>
  <si>
    <t>Стальной панельный радиатор NED VC-21 300х900</t>
  </si>
  <si>
    <t>NT0201769</t>
  </si>
  <si>
    <t>Стальной панельный радиатор NED VC-21 300х1000</t>
  </si>
  <si>
    <t>NT0201770</t>
  </si>
  <si>
    <t>Стальной панельный радиатор NED VC-21 300х1100</t>
  </si>
  <si>
    <t>NT0201771</t>
  </si>
  <si>
    <t>Стальной панельный радиатор NED VC-21 300х1200</t>
  </si>
  <si>
    <t>NT0201772</t>
  </si>
  <si>
    <t>Стальной панельный радиатор NED VC-21 300х1300</t>
  </si>
  <si>
    <t>NT0201773</t>
  </si>
  <si>
    <t>Стальной панельный радиатор NED VC-21 300х1400</t>
  </si>
  <si>
    <t>NT0201774</t>
  </si>
  <si>
    <t>Стальной панельный радиатор NED VC-21 300х1500</t>
  </si>
  <si>
    <t>NT0201775</t>
  </si>
  <si>
    <t>Стальной панельный радиатор NED VC-21 300х1600</t>
  </si>
  <si>
    <t>NT0201776</t>
  </si>
  <si>
    <t>Стальной панельный радиатор NED VC-21 300х1700</t>
  </si>
  <si>
    <t>NT0201777</t>
  </si>
  <si>
    <t>Стальной панельный радиатор NED VC-21 300х1800</t>
  </si>
  <si>
    <t>NT0201778</t>
  </si>
  <si>
    <t>Стальной панельный радиатор NED VC-21 300х1900</t>
  </si>
  <si>
    <t>NT0201779</t>
  </si>
  <si>
    <t>Стальной панельный радиатор NED VC-21 300х2000</t>
  </si>
  <si>
    <t>NT0201780</t>
  </si>
  <si>
    <t>Стальной панельный радиатор NED VC-21 300х2100</t>
  </si>
  <si>
    <t>NT0201781</t>
  </si>
  <si>
    <t>Стальной панельный радиатор NED VC-21 300х2200</t>
  </si>
  <si>
    <t>NT0201782</t>
  </si>
  <si>
    <t>Стальной панельный радиатор NED VC-21 300х2300</t>
  </si>
  <si>
    <t>NT0201783</t>
  </si>
  <si>
    <t>Стальной панельный радиатор NED VC-21 300х2400</t>
  </si>
  <si>
    <t>NT0201784</t>
  </si>
  <si>
    <t>Стальной панельный радиатор NED VC-21 300х2500</t>
  </si>
  <si>
    <t>NT0201785</t>
  </si>
  <si>
    <t>Стальной панельный радиатор NED VC-21 300х2600</t>
  </si>
  <si>
    <t>NT0201786</t>
  </si>
  <si>
    <t>Стальной панельный радиатор NED VC-21 300х2700</t>
  </si>
  <si>
    <t>NT0201787</t>
  </si>
  <si>
    <t>Стальной панельный радиатор NED VC-21 300х2800</t>
  </si>
  <si>
    <t>NT0201788</t>
  </si>
  <si>
    <t>Стальной панельный радиатор NED VC-21 300х2900</t>
  </si>
  <si>
    <t>NT0201789</t>
  </si>
  <si>
    <t>Стальной панельный радиатор NED VC-21 300х3000</t>
  </si>
  <si>
    <t>NT0201790</t>
  </si>
  <si>
    <t>Стальной панельный радиатор NED VC-21 500х400</t>
  </si>
  <si>
    <t>NT0201791</t>
  </si>
  <si>
    <t>Стальной панельный радиатор NED VC-21 500х500</t>
  </si>
  <si>
    <t>NT0201792</t>
  </si>
  <si>
    <t>Стальной панельный радиатор NED VC-21 500х600</t>
  </si>
  <si>
    <t>NT0201793</t>
  </si>
  <si>
    <t>Стальной панельный радиатор NED VC-21 500х700</t>
  </si>
  <si>
    <t>NT0201794</t>
  </si>
  <si>
    <t>Стальной панельный радиатор NED VC-21 500х800</t>
  </si>
  <si>
    <t>NT0201795</t>
  </si>
  <si>
    <t>Стальной панельный радиатор NED VC-21 500х900</t>
  </si>
  <si>
    <t>NT0201796</t>
  </si>
  <si>
    <t>Стальной панельный радиатор NED VC-21 500х1000</t>
  </si>
  <si>
    <t>NT0201797</t>
  </si>
  <si>
    <t>Стальной панельный радиатор NED VC-21 500х1100</t>
  </si>
  <si>
    <t>NT0201798</t>
  </si>
  <si>
    <t>Стальной панельный радиатор NED VC-21 500х1200</t>
  </si>
  <si>
    <t>NT0201799</t>
  </si>
  <si>
    <t>Стальной панельный радиатор NED VC-21 500х1300</t>
  </si>
  <si>
    <t>NT0201800</t>
  </si>
  <si>
    <t>Стальной панельный радиатор NED VC-21 500х1400</t>
  </si>
  <si>
    <t>NT0201801</t>
  </si>
  <si>
    <t>Стальной панельный радиатор NED VC-21 500х1500</t>
  </si>
  <si>
    <t>NT0201802</t>
  </si>
  <si>
    <t>Стальной панельный радиатор NED VC-21 500х1600</t>
  </si>
  <si>
    <t>NT0201803</t>
  </si>
  <si>
    <t>Стальной панельный радиатор NED VC-21 500х1700</t>
  </si>
  <si>
    <t>NT0201804</t>
  </si>
  <si>
    <t>Стальной панельный радиатор NED VC-21 500х1800</t>
  </si>
  <si>
    <t>NT0201805</t>
  </si>
  <si>
    <t>Стальной панельный радиатор NED VC-21 500х1900</t>
  </si>
  <si>
    <t>NT0201806</t>
  </si>
  <si>
    <t>Стальной панельный радиатор NED VC-21 500х2000</t>
  </si>
  <si>
    <t>NT0201807</t>
  </si>
  <si>
    <t>Стальной панельный радиатор NED VC-21 500х2100</t>
  </si>
  <si>
    <t>NT0201808</t>
  </si>
  <si>
    <t>Стальной панельный радиатор NED VC-21 500х2200</t>
  </si>
  <si>
    <t>NT0201809</t>
  </si>
  <si>
    <t>Стальной панельный радиатор NED VC-21 500х2300</t>
  </si>
  <si>
    <t>NT0201810</t>
  </si>
  <si>
    <t>Стальной панельный радиатор NED VC-21 500х2400</t>
  </si>
  <si>
    <t>NT0201811</t>
  </si>
  <si>
    <t>Стальной панельный радиатор NED VC-21 500х2500</t>
  </si>
  <si>
    <t>NT0201812</t>
  </si>
  <si>
    <t>Стальной панельный радиатор NED VC-21 500х2600</t>
  </si>
  <si>
    <t>NT0201813</t>
  </si>
  <si>
    <t>Стальной панельный радиатор NED VC-21 500х2700</t>
  </si>
  <si>
    <t>NT0201814</t>
  </si>
  <si>
    <t>Стальной панельный радиатор NED VC-21 500х2800</t>
  </si>
  <si>
    <t>NT0201815</t>
  </si>
  <si>
    <t>Стальной панельный радиатор NED VC-21 500х2900</t>
  </si>
  <si>
    <t>NT0201816</t>
  </si>
  <si>
    <t>Стальной панельный радиатор NED VC-21 500х3000</t>
  </si>
  <si>
    <t>NT0201412</t>
  </si>
  <si>
    <t>Стальной панельный радиатор NED VC-22 300х400</t>
  </si>
  <si>
    <t>NT0201413</t>
  </si>
  <si>
    <t>Стальной панельный радиатор NED VC-22 300x500</t>
  </si>
  <si>
    <t>NT0201414</t>
  </si>
  <si>
    <t>Стальной панельный радиатор NED VC-22 300x600</t>
  </si>
  <si>
    <t>NT0201415</t>
  </si>
  <si>
    <t>Стальной панельный радиатор NED VC-22 300x700</t>
  </si>
  <si>
    <t>NT0201416</t>
  </si>
  <si>
    <t>Стальной панельный радиатор NED VC-22 300x800</t>
  </si>
  <si>
    <t>NT0201417</t>
  </si>
  <si>
    <t>Стальной панельный радиатор NED VC-22 300x900</t>
  </si>
  <si>
    <t>NT0201418</t>
  </si>
  <si>
    <t>Стальной панельный радиатор NED VC-22 300x1000</t>
  </si>
  <si>
    <t>NT0201419</t>
  </si>
  <si>
    <t>Стальной панельный радиатор NED VC-22 300x1100</t>
  </si>
  <si>
    <t>NT0201420</t>
  </si>
  <si>
    <t>Стальной панельный радиатор NED VC-22 300x1200</t>
  </si>
  <si>
    <t>NT0201421</t>
  </si>
  <si>
    <t>Стальной панельный радиатор NED VC-22 300x1300</t>
  </si>
  <si>
    <t>NT0201422</t>
  </si>
  <si>
    <t>Стальной панельный радиатор NED VC-22 300x1400</t>
  </si>
  <si>
    <t>NT0201423</t>
  </si>
  <si>
    <t>Стальной панельный радиатор NED VC-22 300x1500</t>
  </si>
  <si>
    <t>NT0201424</t>
  </si>
  <si>
    <t>Стальной панельный радиатор NED VC-22 300x1600</t>
  </si>
  <si>
    <t>NT0201425</t>
  </si>
  <si>
    <t>Стальной панельный радиатор NED VC-22 300x1700</t>
  </si>
  <si>
    <t>NT0201426</t>
  </si>
  <si>
    <t>Стальной панельный радиатор NED VC-22 300x1800</t>
  </si>
  <si>
    <t>NT0201427</t>
  </si>
  <si>
    <t>Стальной панельный радиатор NED VC-22 300x1900</t>
  </si>
  <si>
    <t>NT0201428</t>
  </si>
  <si>
    <t>Стальной панельный радиатор NED VC-22 300x2000</t>
  </si>
  <si>
    <t>NT0201429</t>
  </si>
  <si>
    <t>Стальной панельный радиатор NED VC-22 300x2100</t>
  </si>
  <si>
    <t>NT0201430</t>
  </si>
  <si>
    <t>Стальной панельный радиатор NED VC-22 300x2200</t>
  </si>
  <si>
    <t>NT0201431</t>
  </si>
  <si>
    <t>Стальной панельный радиатор NED VC-22 300x2300</t>
  </si>
  <si>
    <t>NT0201432</t>
  </si>
  <si>
    <t>Стальной панельный радиатор NED VC-22 300x2400</t>
  </si>
  <si>
    <t>NT0201433</t>
  </si>
  <si>
    <t>Стальной панельный радиатор NED VC-22 300x2500</t>
  </si>
  <si>
    <t>NT0201434</t>
  </si>
  <si>
    <t>Стальной панельный радиатор NED VC-22 300x2600</t>
  </si>
  <si>
    <t>NT0201435</t>
  </si>
  <si>
    <t>Стальной панельный радиатор NED VC-22 300x2700</t>
  </si>
  <si>
    <t>NT0201436</t>
  </si>
  <si>
    <t>Стальной панельный радиатор NED VC-22 300x2800</t>
  </si>
  <si>
    <t>NT0201437</t>
  </si>
  <si>
    <t>Стальной панельный радиатор NED VC-22 300x2900</t>
  </si>
  <si>
    <t>NT0201438</t>
  </si>
  <si>
    <t>Стальной панельный радиатор NED VC-22 300x3000</t>
  </si>
  <si>
    <t>NT0201385</t>
  </si>
  <si>
    <t>Стальной панельный радиатор NED VC-22 500х400</t>
  </si>
  <si>
    <t>NT0201386</t>
  </si>
  <si>
    <t>Стальной панельный радиатор NED VC-22 500х500</t>
  </si>
  <si>
    <t>NT0201387</t>
  </si>
  <si>
    <t>Стальной панельный радиатор NED VC-22 500х600</t>
  </si>
  <si>
    <t>NT0201388</t>
  </si>
  <si>
    <t>Стальной панельный радиатор NED VC-22 500х700</t>
  </si>
  <si>
    <t>NT0201389</t>
  </si>
  <si>
    <t>Стальной панельный радиатор NED VC-22 500х800</t>
  </si>
  <si>
    <t>NT0201390</t>
  </si>
  <si>
    <t>Стальной панельный радиатор NED VС-22 500х900</t>
  </si>
  <si>
    <t>NT0201391</t>
  </si>
  <si>
    <t>Стальной панельный радиатор NED VC-22 500х1000</t>
  </si>
  <si>
    <t>NT0201392</t>
  </si>
  <si>
    <t>Стальной панельный радиатор NED VC-22 500х1100</t>
  </si>
  <si>
    <t>NT0201393</t>
  </si>
  <si>
    <t>Стальной панельный радиатор NED VC-22 500х1200</t>
  </si>
  <si>
    <t>NT0201394</t>
  </si>
  <si>
    <t>Стальной панельный радиатор NED VC-22 500х1300</t>
  </si>
  <si>
    <t>NT0201395</t>
  </si>
  <si>
    <t>Стальной панельный радиатор NED VC-22 500х1400</t>
  </si>
  <si>
    <t>NT0201396</t>
  </si>
  <si>
    <t>Стальной панельный радиатор NED VC-22 500х1500</t>
  </si>
  <si>
    <t>NT0201397</t>
  </si>
  <si>
    <t>Стальной панельный радиатор NED VC-22 500х1600</t>
  </si>
  <si>
    <t>NT0201398</t>
  </si>
  <si>
    <t>Стальной панельный радиатор NED VC-22 500х1700</t>
  </si>
  <si>
    <t>NT0201399</t>
  </si>
  <si>
    <t>Стальной панельный радиатор NED VC-22 500х1800</t>
  </si>
  <si>
    <t>NT0201400</t>
  </si>
  <si>
    <t>Стальной панельный радиатор NED VC-22 500х1900</t>
  </si>
  <si>
    <t>NT0201401</t>
  </si>
  <si>
    <t>Стальной панельный радиатор NED VC-22 500х2000</t>
  </si>
  <si>
    <t>NT0201402</t>
  </si>
  <si>
    <t>Стальной панельный радиатор NED VC-22 500х2100</t>
  </si>
  <si>
    <t>NT0201403</t>
  </si>
  <si>
    <t>Стальной панельный радиатор NED VC-22 500х2200</t>
  </si>
  <si>
    <t>NT0201404</t>
  </si>
  <si>
    <t>Стальной панельный радиатор NED VC-22 500х2300</t>
  </si>
  <si>
    <t>NT0201405</t>
  </si>
  <si>
    <t>Стальной панельный радиатор NED VC-22 500х2400</t>
  </si>
  <si>
    <t>NT0201406</t>
  </si>
  <si>
    <t>Стальной панельный радиатор NED VC-22 500х2500</t>
  </si>
  <si>
    <t>NT0201407</t>
  </si>
  <si>
    <t>Стальной панельный радиатор NED VC-22 500х2600</t>
  </si>
  <si>
    <t>NT0201408</t>
  </si>
  <si>
    <t>Стальной панельный радиатор NED VC-22 500х2700</t>
  </si>
  <si>
    <t>NT0201409</t>
  </si>
  <si>
    <t>Стальной панельный радиатор NED VC-22 500х2800</t>
  </si>
  <si>
    <t>NT0201410</t>
  </si>
  <si>
    <t>Стальной панельный радиатор NED VC-22 500х2900</t>
  </si>
  <si>
    <t>NT0201411</t>
  </si>
  <si>
    <t>Стальной панельный радиатор NED VC-22 500х3000</t>
  </si>
  <si>
    <t>NT0201883</t>
  </si>
  <si>
    <t>Стальной панельный радиатор NED VC-22 600х400</t>
  </si>
  <si>
    <t>NT0201884</t>
  </si>
  <si>
    <t>Стальной панельный радиатор NED VC-22 600х500</t>
  </si>
  <si>
    <t>NT0201885</t>
  </si>
  <si>
    <t>Стальной панельный радиатор NED VC-22 600х600</t>
  </si>
  <si>
    <t>NT0201886</t>
  </si>
  <si>
    <t>Стальной панельный радиатор NED VC-22 600х700</t>
  </si>
  <si>
    <t>NT0201887</t>
  </si>
  <si>
    <t>Стальной панельный радиатор NED VC-22 600х800</t>
  </si>
  <si>
    <t>NT0201888</t>
  </si>
  <si>
    <t>Стальной панельный радиатор NED VС-22 600х900</t>
  </si>
  <si>
    <t>NT0201889</t>
  </si>
  <si>
    <t>Стальной панельный радиатор NED VC-22 600х1000</t>
  </si>
  <si>
    <t>NT0201890</t>
  </si>
  <si>
    <t>Стальной панельный радиатор NED VC-22 600х1100</t>
  </si>
  <si>
    <t>NT0201891</t>
  </si>
  <si>
    <t>Стальной панельный радиатор NED VC-22 600х1200</t>
  </si>
  <si>
    <t>NT0201892</t>
  </si>
  <si>
    <t>Стальной панельный радиатор NED VC-22 600х1300</t>
  </si>
  <si>
    <t>NT0201893</t>
  </si>
  <si>
    <t>Стальной панельный радиатор NED VC-22 600х1400</t>
  </si>
  <si>
    <t>NT0201894</t>
  </si>
  <si>
    <t>Стальной панельный радиатор NED VC-22 600х1500</t>
  </si>
  <si>
    <t>NT0201895</t>
  </si>
  <si>
    <t>Стальной панельный радиатор NED VC-22 600х1600</t>
  </si>
  <si>
    <t>NT0201896</t>
  </si>
  <si>
    <t>Стальной панельный радиатор NED VC-22 600х1700</t>
  </si>
  <si>
    <t>NT0201897</t>
  </si>
  <si>
    <t>Стальной панельный радиатор NED VC-22 600х1800</t>
  </si>
  <si>
    <t>NT0201898</t>
  </si>
  <si>
    <t>Стальной панельный радиатор NED VC-22 600х1900</t>
  </si>
  <si>
    <t>NT0201899</t>
  </si>
  <si>
    <t>Стальной панельный радиатор NED VC-22 600х2000</t>
  </si>
  <si>
    <t>NT0201900</t>
  </si>
  <si>
    <t>Стальной панельный радиатор NED VC-22 600х2100</t>
  </si>
  <si>
    <t>NT0201901</t>
  </si>
  <si>
    <t>Стальной панельный радиатор NED VC-22 600х2200</t>
  </si>
  <si>
    <t>NT0201902</t>
  </si>
  <si>
    <t>Стальной панельный радиатор NED VC-22 600х2300</t>
  </si>
  <si>
    <t>NT0201903</t>
  </si>
  <si>
    <t>Стальной панельный радиатор NED VC-22 600х2400</t>
  </si>
  <si>
    <t>NT0201904</t>
  </si>
  <si>
    <t>Стальной панельный радиатор NED VC-22 600х2500</t>
  </si>
  <si>
    <t>NT0201905</t>
  </si>
  <si>
    <t>Стальной панельный радиатор NED VC-22 600х2600</t>
  </si>
  <si>
    <t>NT0201906</t>
  </si>
  <si>
    <t>Стальной панельный радиатор NED VC-22 600х2700</t>
  </si>
  <si>
    <t>NT0201907</t>
  </si>
  <si>
    <t>Стальной панельный радиатор NED VC-22 600х2800</t>
  </si>
  <si>
    <t>NT0201908</t>
  </si>
  <si>
    <t>Стальной панельный радиатор NED VC-22 600х2900</t>
  </si>
  <si>
    <t>NT0201909</t>
  </si>
  <si>
    <t>Стальной панельный радиатор NED VC-22 600х3000</t>
  </si>
  <si>
    <t>Внутрянняя канализация Flextron</t>
  </si>
  <si>
    <t>Фиксированный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</si>
</sst>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€-2]\ #,##0.00"/>
    <numFmt numFmtId="166" formatCode="[$$-409]#,##0.00"/>
    <numFmt numFmtId="167" formatCode="000000000"/>
    <numFmt numFmtId="168" formatCode="#,##0.00_ ;\-#,##0.00\ "/>
    <numFmt numFmtId="169" formatCode="#,##0.00&quot;р.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6"/>
      <color theme="1" tint="4.9989318521683403E-2"/>
      <name val="Calibri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u/>
      <sz val="10"/>
      <name val="Arial Cyr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1" fillId="0" borderId="0">
      <alignment horizontal="left"/>
    </xf>
    <xf numFmtId="0" fontId="11" fillId="0" borderId="0">
      <alignment horizontal="left"/>
    </xf>
    <xf numFmtId="0" fontId="5" fillId="0" borderId="0"/>
    <xf numFmtId="0" fontId="27" fillId="0" borderId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346">
    <xf numFmtId="0" fontId="0" fillId="0" borderId="0" xfId="0"/>
    <xf numFmtId="0" fontId="5" fillId="0" borderId="0" xfId="1"/>
    <xf numFmtId="0" fontId="10" fillId="0" borderId="0" xfId="3" quotePrefix="1" applyAlignment="1" applyProtection="1"/>
    <xf numFmtId="0" fontId="5" fillId="2" borderId="0" xfId="1" applyFill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left"/>
    </xf>
    <xf numFmtId="2" fontId="12" fillId="0" borderId="2" xfId="0" applyNumberFormat="1" applyFont="1" applyBorder="1"/>
    <xf numFmtId="0" fontId="14" fillId="0" borderId="2" xfId="0" applyFont="1" applyBorder="1"/>
    <xf numFmtId="0" fontId="13" fillId="2" borderId="2" xfId="0" applyFont="1" applyFill="1" applyBorder="1" applyAlignment="1">
      <alignment horizontal="center"/>
    </xf>
    <xf numFmtId="0" fontId="0" fillId="2" borderId="2" xfId="0" applyFill="1" applyBorder="1"/>
    <xf numFmtId="0" fontId="12" fillId="2" borderId="2" xfId="0" applyFont="1" applyFill="1" applyBorder="1"/>
    <xf numFmtId="0" fontId="13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right" vertical="center"/>
    </xf>
    <xf numFmtId="10" fontId="4" fillId="2" borderId="3" xfId="0" applyNumberFormat="1" applyFont="1" applyFill="1" applyBorder="1" applyAlignment="1">
      <alignment vertical="center"/>
    </xf>
    <xf numFmtId="2" fontId="0" fillId="0" borderId="2" xfId="0" applyNumberFormat="1" applyBorder="1"/>
    <xf numFmtId="2" fontId="0" fillId="2" borderId="2" xfId="0" applyNumberFormat="1" applyFill="1" applyBorder="1"/>
    <xf numFmtId="2" fontId="13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2" fontId="0" fillId="0" borderId="2" xfId="0" applyNumberFormat="1" applyFont="1" applyBorder="1"/>
    <xf numFmtId="0" fontId="0" fillId="0" borderId="2" xfId="0" applyFont="1" applyBorder="1"/>
    <xf numFmtId="0" fontId="0" fillId="2" borderId="2" xfId="0" applyFont="1" applyFill="1" applyBorder="1"/>
    <xf numFmtId="0" fontId="19" fillId="2" borderId="3" xfId="3" applyFont="1" applyFill="1" applyBorder="1" applyAlignment="1" applyProtection="1">
      <alignment horizontal="center" vertical="center"/>
    </xf>
    <xf numFmtId="2" fontId="20" fillId="4" borderId="2" xfId="0" applyNumberFormat="1" applyFont="1" applyFill="1" applyBorder="1" applyAlignment="1">
      <alignment horizontal="right" vertical="top"/>
    </xf>
    <xf numFmtId="2" fontId="0" fillId="2" borderId="2" xfId="0" applyNumberFormat="1" applyFont="1" applyFill="1" applyBorder="1"/>
    <xf numFmtId="0" fontId="14" fillId="0" borderId="2" xfId="0" applyFont="1" applyFill="1" applyBorder="1"/>
    <xf numFmtId="0" fontId="15" fillId="0" borderId="2" xfId="0" applyFont="1" applyFill="1" applyBorder="1" applyAlignment="1">
      <alignment horizontal="left" wrapText="1"/>
    </xf>
    <xf numFmtId="165" fontId="0" fillId="0" borderId="2" xfId="0" applyNumberFormat="1" applyFont="1" applyBorder="1"/>
    <xf numFmtId="165" fontId="0" fillId="0" borderId="2" xfId="0" applyNumberFormat="1" applyFill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17" fillId="2" borderId="8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2" fontId="3" fillId="0" borderId="2" xfId="0" applyNumberFormat="1" applyFont="1" applyFill="1" applyBorder="1"/>
    <xf numFmtId="0" fontId="15" fillId="0" borderId="2" xfId="0" applyFont="1" applyFill="1" applyBorder="1"/>
    <xf numFmtId="2" fontId="14" fillId="0" borderId="2" xfId="0" applyNumberFormat="1" applyFont="1" applyFill="1" applyBorder="1"/>
    <xf numFmtId="0" fontId="14" fillId="0" borderId="2" xfId="0" applyFont="1" applyFill="1" applyBorder="1" applyAlignment="1">
      <alignment horizontal="left"/>
    </xf>
    <xf numFmtId="2" fontId="15" fillId="0" borderId="2" xfId="0" applyNumberFormat="1" applyFont="1" applyFill="1" applyBorder="1"/>
    <xf numFmtId="0" fontId="16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wrapText="1"/>
    </xf>
    <xf numFmtId="0" fontId="14" fillId="2" borderId="2" xfId="0" applyFont="1" applyFill="1" applyBorder="1"/>
    <xf numFmtId="2" fontId="14" fillId="2" borderId="2" xfId="0" applyNumberFormat="1" applyFont="1" applyFill="1" applyBorder="1"/>
    <xf numFmtId="0" fontId="15" fillId="2" borderId="2" xfId="0" applyFont="1" applyFill="1" applyBorder="1"/>
    <xf numFmtId="2" fontId="3" fillId="2" borderId="2" xfId="0" applyNumberFormat="1" applyFont="1" applyFill="1" applyBorder="1"/>
    <xf numFmtId="0" fontId="13" fillId="2" borderId="3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 wrapText="1"/>
    </xf>
    <xf numFmtId="166" fontId="0" fillId="0" borderId="2" xfId="0" applyNumberFormat="1" applyFont="1" applyBorder="1"/>
    <xf numFmtId="2" fontId="2" fillId="0" borderId="2" xfId="0" applyNumberFormat="1" applyFont="1" applyFill="1" applyBorder="1"/>
    <xf numFmtId="0" fontId="2" fillId="0" borderId="0" xfId="0" applyFont="1"/>
    <xf numFmtId="0" fontId="15" fillId="0" borderId="2" xfId="0" applyFont="1" applyBorder="1"/>
    <xf numFmtId="2" fontId="2" fillId="2" borderId="2" xfId="0" applyNumberFormat="1" applyFont="1" applyFill="1" applyBorder="1"/>
    <xf numFmtId="2" fontId="15" fillId="2" borderId="2" xfId="0" applyNumberFormat="1" applyFont="1" applyFill="1" applyBorder="1"/>
    <xf numFmtId="0" fontId="15" fillId="0" borderId="0" xfId="0" applyFont="1"/>
    <xf numFmtId="0" fontId="13" fillId="2" borderId="2" xfId="0" applyFont="1" applyFill="1" applyBorder="1" applyAlignment="1">
      <alignment horizontal="left"/>
    </xf>
    <xf numFmtId="2" fontId="13" fillId="2" borderId="2" xfId="0" applyNumberFormat="1" applyFont="1" applyFill="1" applyBorder="1"/>
    <xf numFmtId="0" fontId="13" fillId="2" borderId="2" xfId="0" applyFont="1" applyFill="1" applyBorder="1"/>
    <xf numFmtId="2" fontId="15" fillId="0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15" fillId="0" borderId="19" xfId="0" applyFont="1" applyBorder="1"/>
    <xf numFmtId="0" fontId="14" fillId="0" borderId="19" xfId="0" applyFont="1" applyBorder="1"/>
    <xf numFmtId="0" fontId="21" fillId="0" borderId="2" xfId="0" applyNumberFormat="1" applyFont="1" applyFill="1" applyBorder="1" applyAlignment="1">
      <alignment horizontal="left" vertical="top"/>
    </xf>
    <xf numFmtId="167" fontId="21" fillId="0" borderId="2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2" fontId="14" fillId="0" borderId="2" xfId="0" applyNumberFormat="1" applyFont="1" applyBorder="1"/>
    <xf numFmtId="0" fontId="15" fillId="0" borderId="19" xfId="0" applyFont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left" vertical="top"/>
    </xf>
    <xf numFmtId="2" fontId="15" fillId="2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67" fontId="21" fillId="0" borderId="2" xfId="0" applyNumberFormat="1" applyFont="1" applyFill="1" applyBorder="1" applyAlignment="1">
      <alignment horizontal="left"/>
    </xf>
    <xf numFmtId="0" fontId="21" fillId="0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/>
    <xf numFmtId="0" fontId="16" fillId="2" borderId="0" xfId="0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/>
    </xf>
    <xf numFmtId="49" fontId="11" fillId="0" borderId="2" xfId="6" applyNumberFormat="1" applyFont="1" applyFill="1" applyBorder="1" applyAlignment="1" applyProtection="1">
      <alignment vertical="center"/>
      <protection hidden="1"/>
    </xf>
    <xf numFmtId="0" fontId="11" fillId="0" borderId="2" xfId="7" applyFont="1" applyFill="1" applyBorder="1" applyAlignment="1" applyProtection="1">
      <protection hidden="1"/>
    </xf>
    <xf numFmtId="0" fontId="11" fillId="0" borderId="2" xfId="8" applyFont="1" applyFill="1" applyBorder="1" applyAlignment="1" applyProtection="1">
      <alignment vertical="center"/>
      <protection hidden="1"/>
    </xf>
    <xf numFmtId="1" fontId="11" fillId="0" borderId="2" xfId="1" applyNumberFormat="1" applyFont="1" applyFill="1" applyBorder="1" applyAlignment="1" applyProtection="1">
      <alignment horizontal="center" vertical="center"/>
      <protection hidden="1"/>
    </xf>
    <xf numFmtId="1" fontId="11" fillId="0" borderId="2" xfId="8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/>
    <xf numFmtId="0" fontId="13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right" vertical="center"/>
    </xf>
    <xf numFmtId="0" fontId="15" fillId="0" borderId="30" xfId="0" applyFont="1" applyBorder="1"/>
    <xf numFmtId="0" fontId="14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10" fontId="4" fillId="2" borderId="3" xfId="0" applyNumberFormat="1" applyFont="1" applyFill="1" applyBorder="1" applyAlignment="1" applyProtection="1">
      <alignment vertical="center"/>
      <protection locked="0"/>
    </xf>
    <xf numFmtId="2" fontId="0" fillId="0" borderId="2" xfId="0" applyNumberFormat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0" fontId="0" fillId="0" borderId="2" xfId="0" applyFont="1" applyBorder="1" applyProtection="1">
      <protection locked="0"/>
    </xf>
    <xf numFmtId="0" fontId="0" fillId="2" borderId="2" xfId="0" applyFont="1" applyFill="1" applyBorder="1" applyProtection="1">
      <protection locked="0"/>
    </xf>
    <xf numFmtId="2" fontId="0" fillId="0" borderId="2" xfId="0" applyNumberFormat="1" applyFont="1" applyBorder="1" applyProtection="1">
      <protection hidden="1"/>
    </xf>
    <xf numFmtId="0" fontId="0" fillId="2" borderId="2" xfId="0" applyFont="1" applyFill="1" applyBorder="1" applyProtection="1">
      <protection hidden="1"/>
    </xf>
    <xf numFmtId="0" fontId="14" fillId="0" borderId="2" xfId="0" applyFont="1" applyBorder="1" applyProtection="1">
      <protection locked="0"/>
    </xf>
    <xf numFmtId="0" fontId="0" fillId="2" borderId="2" xfId="0" applyFill="1" applyBorder="1" applyProtection="1">
      <protection hidden="1"/>
    </xf>
    <xf numFmtId="2" fontId="0" fillId="2" borderId="2" xfId="0" applyNumberFormat="1" applyFont="1" applyFill="1" applyBorder="1" applyProtection="1"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hidden="1"/>
    </xf>
    <xf numFmtId="2" fontId="3" fillId="2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2" fillId="0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Protection="1">
      <protection hidden="1"/>
    </xf>
    <xf numFmtId="2" fontId="2" fillId="2" borderId="2" xfId="0" applyNumberFormat="1" applyFont="1" applyFill="1" applyBorder="1" applyProtection="1">
      <protection hidden="1"/>
    </xf>
    <xf numFmtId="2" fontId="13" fillId="2" borderId="2" xfId="0" applyNumberFormat="1" applyFont="1" applyFill="1" applyBorder="1" applyAlignment="1" applyProtection="1">
      <alignment horizontal="center"/>
      <protection hidden="1"/>
    </xf>
    <xf numFmtId="2" fontId="15" fillId="0" borderId="2" xfId="0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2" fontId="15" fillId="0" borderId="2" xfId="0" applyNumberFormat="1" applyFont="1" applyFill="1" applyBorder="1" applyProtection="1">
      <protection hidden="1"/>
    </xf>
    <xf numFmtId="2" fontId="14" fillId="0" borderId="2" xfId="0" applyNumberFormat="1" applyFont="1" applyBorder="1" applyProtection="1">
      <protection hidden="1"/>
    </xf>
    <xf numFmtId="2" fontId="0" fillId="0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2" fontId="23" fillId="0" borderId="2" xfId="0" applyNumberFormat="1" applyFont="1" applyBorder="1" applyProtection="1">
      <protection hidden="1"/>
    </xf>
    <xf numFmtId="2" fontId="24" fillId="0" borderId="2" xfId="0" applyNumberFormat="1" applyFont="1" applyBorder="1" applyProtection="1">
      <protection hidden="1"/>
    </xf>
    <xf numFmtId="2" fontId="15" fillId="2" borderId="2" xfId="0" applyNumberFormat="1" applyFont="1" applyFill="1" applyBorder="1" applyProtection="1">
      <protection hidden="1"/>
    </xf>
    <xf numFmtId="10" fontId="4" fillId="2" borderId="6" xfId="0" applyNumberFormat="1" applyFont="1" applyFill="1" applyBorder="1" applyAlignment="1" applyProtection="1">
      <alignment vertical="center"/>
      <protection locked="0"/>
    </xf>
    <xf numFmtId="2" fontId="15" fillId="0" borderId="21" xfId="0" applyNumberFormat="1" applyFont="1" applyFill="1" applyBorder="1" applyProtection="1">
      <protection locked="0"/>
    </xf>
    <xf numFmtId="0" fontId="13" fillId="2" borderId="19" xfId="0" applyFont="1" applyFill="1" applyBorder="1" applyAlignment="1">
      <alignment horizontal="center"/>
    </xf>
    <xf numFmtId="2" fontId="0" fillId="0" borderId="2" xfId="0" applyNumberFormat="1" applyFont="1" applyFill="1" applyBorder="1"/>
    <xf numFmtId="0" fontId="0" fillId="0" borderId="2" xfId="0" applyFill="1" applyBorder="1"/>
    <xf numFmtId="2" fontId="20" fillId="0" borderId="2" xfId="0" applyNumberFormat="1" applyFont="1" applyFill="1" applyBorder="1" applyAlignment="1">
      <alignment horizontal="right" vertical="top"/>
    </xf>
    <xf numFmtId="2" fontId="0" fillId="2" borderId="20" xfId="0" applyNumberFormat="1" applyFill="1" applyBorder="1" applyAlignment="1">
      <alignment horizontal="center"/>
    </xf>
    <xf numFmtId="44" fontId="14" fillId="0" borderId="2" xfId="0" applyNumberFormat="1" applyFont="1" applyBorder="1"/>
    <xf numFmtId="168" fontId="14" fillId="0" borderId="2" xfId="0" applyNumberFormat="1" applyFont="1" applyBorder="1"/>
    <xf numFmtId="169" fontId="14" fillId="0" borderId="2" xfId="0" applyNumberFormat="1" applyFont="1" applyBorder="1"/>
    <xf numFmtId="167" fontId="25" fillId="0" borderId="2" xfId="0" applyNumberFormat="1" applyFont="1" applyFill="1" applyBorder="1" applyAlignment="1">
      <alignment horizontal="left" vertical="top"/>
    </xf>
    <xf numFmtId="49" fontId="14" fillId="0" borderId="2" xfId="0" applyNumberFormat="1" applyFont="1" applyBorder="1"/>
    <xf numFmtId="49" fontId="14" fillId="0" borderId="2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 vertical="top"/>
    </xf>
    <xf numFmtId="167" fontId="25" fillId="0" borderId="2" xfId="0" applyNumberFormat="1" applyFont="1" applyFill="1" applyBorder="1" applyAlignment="1">
      <alignment horizontal="left"/>
    </xf>
    <xf numFmtId="0" fontId="13" fillId="2" borderId="19" xfId="0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7" fontId="29" fillId="0" borderId="2" xfId="0" applyNumberFormat="1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Protection="1">
      <protection locked="0" hidden="1"/>
    </xf>
    <xf numFmtId="167" fontId="21" fillId="0" borderId="2" xfId="0" applyNumberFormat="1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 hidden="1"/>
    </xf>
    <xf numFmtId="167" fontId="21" fillId="0" borderId="2" xfId="0" applyNumberFormat="1" applyFont="1" applyFill="1" applyBorder="1" applyAlignment="1" applyProtection="1">
      <alignment horizontal="left" vertical="top"/>
      <protection locked="0"/>
    </xf>
    <xf numFmtId="0" fontId="21" fillId="0" borderId="2" xfId="0" applyNumberFormat="1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Protection="1">
      <protection locked="0"/>
    </xf>
    <xf numFmtId="0" fontId="15" fillId="2" borderId="2" xfId="0" applyFon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/>
    </xf>
    <xf numFmtId="167" fontId="21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2" fontId="15" fillId="0" borderId="21" xfId="0" applyNumberFormat="1" applyFont="1" applyFill="1" applyBorder="1" applyAlignment="1" applyProtection="1">
      <alignment horizontal="center"/>
      <protection locked="0"/>
    </xf>
    <xf numFmtId="2" fontId="15" fillId="0" borderId="21" xfId="0" applyNumberFormat="1" applyFont="1" applyFill="1" applyBorder="1" applyProtection="1">
      <protection locked="0" hidden="1"/>
    </xf>
    <xf numFmtId="4" fontId="13" fillId="2" borderId="3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30" fillId="2" borderId="10" xfId="3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>
      <alignment vertical="center"/>
    </xf>
    <xf numFmtId="1" fontId="14" fillId="0" borderId="2" xfId="0" applyNumberFormat="1" applyFont="1" applyBorder="1"/>
    <xf numFmtId="1" fontId="15" fillId="2" borderId="2" xfId="0" applyNumberFormat="1" applyFont="1" applyFill="1" applyBorder="1"/>
    <xf numFmtId="1" fontId="32" fillId="7" borderId="32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3" fillId="0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9" fontId="0" fillId="0" borderId="2" xfId="0" applyNumberFormat="1" applyFont="1" applyBorder="1"/>
    <xf numFmtId="0" fontId="13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" fontId="14" fillId="0" borderId="2" xfId="0" applyNumberFormat="1" applyFont="1" applyBorder="1"/>
    <xf numFmtId="2" fontId="0" fillId="0" borderId="0" xfId="0" applyNumberFormat="1"/>
    <xf numFmtId="4" fontId="0" fillId="0" borderId="0" xfId="0" applyNumberFormat="1"/>
    <xf numFmtId="49" fontId="21" fillId="0" borderId="2" xfId="0" applyNumberFormat="1" applyFont="1" applyFill="1" applyBorder="1" applyAlignment="1">
      <alignment horizontal="left" vertical="top"/>
    </xf>
    <xf numFmtId="49" fontId="15" fillId="2" borderId="2" xfId="0" applyNumberFormat="1" applyFont="1" applyFill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Protection="1">
      <protection hidden="1"/>
    </xf>
    <xf numFmtId="2" fontId="14" fillId="2" borderId="2" xfId="0" applyNumberFormat="1" applyFont="1" applyFill="1" applyBorder="1" applyProtection="1">
      <protection hidden="1"/>
    </xf>
    <xf numFmtId="0" fontId="14" fillId="0" borderId="2" xfId="0" applyFont="1" applyBorder="1" applyAlignment="1">
      <alignment horizontal="center" wrapText="1"/>
    </xf>
    <xf numFmtId="0" fontId="15" fillId="2" borderId="21" xfId="0" applyFont="1" applyFill="1" applyBorder="1" applyProtection="1">
      <protection locked="0"/>
    </xf>
    <xf numFmtId="0" fontId="13" fillId="2" borderId="30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 hidden="1"/>
    </xf>
    <xf numFmtId="2" fontId="0" fillId="2" borderId="21" xfId="0" applyNumberFormat="1" applyFill="1" applyBorder="1" applyProtection="1">
      <protection locked="0"/>
    </xf>
    <xf numFmtId="1" fontId="14" fillId="2" borderId="2" xfId="0" applyNumberFormat="1" applyFont="1" applyFill="1" applyBorder="1"/>
    <xf numFmtId="0" fontId="33" fillId="2" borderId="2" xfId="0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Protection="1">
      <protection locked="0"/>
    </xf>
    <xf numFmtId="0" fontId="31" fillId="2" borderId="0" xfId="1" applyFont="1" applyFill="1" applyBorder="1" applyAlignment="1">
      <alignment horizontal="center" vertical="center"/>
    </xf>
    <xf numFmtId="0" fontId="30" fillId="2" borderId="0" xfId="3" applyFont="1" applyFill="1" applyBorder="1" applyAlignment="1" applyProtection="1">
      <alignment horizontal="center" vertical="center"/>
    </xf>
    <xf numFmtId="0" fontId="10" fillId="3" borderId="4" xfId="3" applyFill="1" applyBorder="1" applyAlignment="1" applyProtection="1">
      <alignment horizontal="center"/>
    </xf>
    <xf numFmtId="0" fontId="10" fillId="3" borderId="5" xfId="3" applyFill="1" applyBorder="1" applyAlignment="1" applyProtection="1">
      <alignment horizontal="center"/>
    </xf>
    <xf numFmtId="0" fontId="10" fillId="3" borderId="6" xfId="3" applyFill="1" applyBorder="1" applyAlignment="1" applyProtection="1">
      <alignment horizontal="center"/>
    </xf>
    <xf numFmtId="0" fontId="8" fillId="5" borderId="2" xfId="1" applyFont="1" applyFill="1" applyBorder="1" applyAlignment="1">
      <alignment horizontal="center" vertical="center"/>
    </xf>
    <xf numFmtId="164" fontId="9" fillId="6" borderId="2" xfId="1" applyNumberFormat="1" applyFont="1" applyFill="1" applyBorder="1" applyAlignment="1" applyProtection="1">
      <alignment horizontal="center" vertical="center"/>
      <protection hidden="1"/>
    </xf>
    <xf numFmtId="0" fontId="30" fillId="0" borderId="0" xfId="3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30" fillId="2" borderId="10" xfId="3" applyFont="1" applyFill="1" applyBorder="1" applyAlignment="1" applyProtection="1">
      <alignment horizontal="center" vertical="center"/>
    </xf>
    <xf numFmtId="0" fontId="30" fillId="2" borderId="12" xfId="3" applyFont="1" applyFill="1" applyBorder="1" applyAlignment="1" applyProtection="1">
      <alignment horizontal="center" vertical="center"/>
    </xf>
    <xf numFmtId="0" fontId="19" fillId="2" borderId="8" xfId="3" applyFont="1" applyFill="1" applyBorder="1" applyAlignment="1" applyProtection="1">
      <alignment horizontal="center" vertical="center"/>
    </xf>
    <xf numFmtId="0" fontId="19" fillId="2" borderId="11" xfId="3" applyFont="1" applyFill="1" applyBorder="1" applyAlignment="1" applyProtection="1">
      <alignment horizontal="center" vertical="center"/>
    </xf>
    <xf numFmtId="0" fontId="19" fillId="2" borderId="13" xfId="3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9" fillId="2" borderId="16" xfId="3" applyFont="1" applyFill="1" applyBorder="1" applyAlignment="1" applyProtection="1">
      <alignment horizontal="center" vertical="center"/>
    </xf>
    <xf numFmtId="0" fontId="19" fillId="2" borderId="18" xfId="3" applyFont="1" applyFill="1" applyBorder="1" applyAlignment="1" applyProtection="1">
      <alignment horizontal="center" vertical="center"/>
    </xf>
    <xf numFmtId="0" fontId="19" fillId="2" borderId="17" xfId="3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0" fillId="2" borderId="15" xfId="3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right" vertic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 wrapText="1"/>
    </xf>
    <xf numFmtId="1" fontId="14" fillId="0" borderId="20" xfId="0" applyNumberFormat="1" applyFont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0" fontId="13" fillId="2" borderId="8" xfId="0" applyNumberFormat="1" applyFont="1" applyFill="1" applyBorder="1" applyAlignment="1" applyProtection="1">
      <alignment horizontal="center"/>
      <protection locked="0"/>
    </xf>
    <xf numFmtId="10" fontId="13" fillId="2" borderId="10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" fontId="32" fillId="7" borderId="33" xfId="0" applyNumberFormat="1" applyFont="1" applyFill="1" applyBorder="1" applyAlignment="1">
      <alignment horizontal="center" vertical="center"/>
    </xf>
    <xf numFmtId="1" fontId="32" fillId="7" borderId="34" xfId="0" applyNumberFormat="1" applyFont="1" applyFill="1" applyBorder="1" applyAlignment="1">
      <alignment horizontal="center" vertical="center"/>
    </xf>
    <xf numFmtId="1" fontId="32" fillId="7" borderId="35" xfId="0" applyNumberFormat="1" applyFont="1" applyFill="1" applyBorder="1" applyAlignment="1">
      <alignment horizontal="center" vertical="center"/>
    </xf>
    <xf numFmtId="1" fontId="32" fillId="7" borderId="36" xfId="0" applyNumberFormat="1" applyFont="1" applyFill="1" applyBorder="1" applyAlignment="1">
      <alignment horizontal="center" vertical="center"/>
    </xf>
    <xf numFmtId="44" fontId="14" fillId="0" borderId="19" xfId="10" applyFont="1" applyBorder="1" applyAlignment="1">
      <alignment horizontal="center"/>
    </xf>
    <xf numFmtId="44" fontId="14" fillId="0" borderId="20" xfId="10" applyFont="1" applyBorder="1" applyAlignment="1">
      <alignment horizontal="center"/>
    </xf>
    <xf numFmtId="1" fontId="32" fillId="7" borderId="37" xfId="0" applyNumberFormat="1" applyFont="1" applyFill="1" applyBorder="1" applyAlignment="1">
      <alignment horizontal="center" vertical="center"/>
    </xf>
    <xf numFmtId="1" fontId="32" fillId="7" borderId="38" xfId="0" applyNumberFormat="1" applyFont="1" applyFill="1" applyBorder="1" applyAlignment="1">
      <alignment horizontal="center" vertical="center"/>
    </xf>
    <xf numFmtId="10" fontId="13" fillId="2" borderId="4" xfId="0" applyNumberFormat="1" applyFont="1" applyFill="1" applyBorder="1" applyAlignment="1" applyProtection="1">
      <alignment horizontal="center"/>
      <protection locked="0"/>
    </xf>
    <xf numFmtId="10" fontId="13" fillId="2" borderId="6" xfId="0" applyNumberFormat="1" applyFont="1" applyFill="1" applyBorder="1" applyAlignment="1" applyProtection="1">
      <alignment horizontal="center"/>
      <protection locked="0"/>
    </xf>
    <xf numFmtId="1" fontId="15" fillId="0" borderId="19" xfId="9" applyNumberFormat="1" applyFont="1" applyFill="1" applyBorder="1" applyAlignment="1" applyProtection="1">
      <alignment horizontal="center"/>
      <protection locked="0"/>
    </xf>
    <xf numFmtId="1" fontId="15" fillId="0" borderId="20" xfId="9" applyNumberFormat="1" applyFont="1" applyFill="1" applyBorder="1" applyAlignment="1" applyProtection="1">
      <alignment horizontal="center"/>
      <protection locked="0"/>
    </xf>
    <xf numFmtId="1" fontId="15" fillId="0" borderId="26" xfId="9" applyNumberFormat="1" applyFont="1" applyFill="1" applyBorder="1" applyAlignment="1" applyProtection="1">
      <alignment horizontal="center"/>
      <protection locked="0"/>
    </xf>
    <xf numFmtId="1" fontId="15" fillId="0" borderId="27" xfId="9" applyNumberFormat="1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10" fontId="13" fillId="2" borderId="19" xfId="9" applyNumberFormat="1" applyFont="1" applyFill="1" applyBorder="1" applyAlignment="1" applyProtection="1">
      <alignment horizontal="center"/>
      <protection locked="0"/>
    </xf>
    <xf numFmtId="10" fontId="13" fillId="2" borderId="20" xfId="9" applyNumberFormat="1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0" fontId="13" fillId="2" borderId="22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" fontId="13" fillId="2" borderId="19" xfId="9" applyNumberFormat="1" applyFont="1" applyFill="1" applyBorder="1" applyAlignment="1" applyProtection="1">
      <alignment horizontal="center"/>
      <protection locked="0"/>
    </xf>
    <xf numFmtId="1" fontId="13" fillId="2" borderId="20" xfId="9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10" fontId="13" fillId="2" borderId="22" xfId="9" applyNumberFormat="1" applyFont="1" applyFill="1" applyBorder="1" applyAlignment="1" applyProtection="1">
      <alignment horizontal="center"/>
      <protection locked="0"/>
    </xf>
    <xf numFmtId="10" fontId="13" fillId="2" borderId="23" xfId="9" applyNumberFormat="1" applyFont="1" applyFill="1" applyBorder="1" applyAlignment="1" applyProtection="1">
      <alignment horizontal="center"/>
      <protection locked="0"/>
    </xf>
    <xf numFmtId="0" fontId="13" fillId="2" borderId="26" xfId="0" applyFont="1" applyFill="1" applyBorder="1" applyAlignment="1" applyProtection="1">
      <alignment horizontal="center"/>
      <protection locked="0"/>
    </xf>
    <xf numFmtId="0" fontId="13" fillId="2" borderId="27" xfId="0" applyFont="1" applyFill="1" applyBorder="1" applyAlignment="1" applyProtection="1">
      <alignment horizontal="center"/>
      <protection locked="0"/>
    </xf>
    <xf numFmtId="0" fontId="13" fillId="2" borderId="2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0" fontId="13" fillId="2" borderId="4" xfId="9" applyNumberFormat="1" applyFont="1" applyFill="1" applyBorder="1" applyAlignment="1" applyProtection="1">
      <alignment horizontal="center"/>
      <protection locked="0"/>
    </xf>
    <xf numFmtId="10" fontId="13" fillId="2" borderId="6" xfId="9" applyNumberFormat="1" applyFont="1" applyFill="1" applyBorder="1" applyAlignment="1" applyProtection="1">
      <alignment horizontal="center"/>
      <protection locked="0"/>
    </xf>
    <xf numFmtId="10" fontId="13" fillId="2" borderId="4" xfId="9" applyNumberFormat="1" applyFont="1" applyFill="1" applyBorder="1" applyAlignment="1">
      <alignment horizontal="center"/>
    </xf>
    <xf numFmtId="10" fontId="13" fillId="2" borderId="6" xfId="9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vertical="center"/>
    </xf>
    <xf numFmtId="0" fontId="19" fillId="2" borderId="4" xfId="3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 applyProtection="1">
      <alignment vertical="center"/>
      <protection locked="0"/>
    </xf>
  </cellXfs>
  <cellStyles count="11">
    <cellStyle name="Гиперссылка" xfId="3" builtinId="8"/>
    <cellStyle name="Денежный" xfId="10" builtinId="4"/>
    <cellStyle name="Заголовок 1 2" xfId="2"/>
    <cellStyle name="Обычный" xfId="0" builtinId="0"/>
    <cellStyle name="Обычный 2" xfId="1"/>
    <cellStyle name="Обычный_TEBO PPR_1" xfId="7"/>
    <cellStyle name="Обычный_Лист1" xfId="8"/>
    <cellStyle name="Обычный_Ценообразование TEBO_1" xfId="6"/>
    <cellStyle name="Процентный" xfId="9" builtinId="5"/>
    <cellStyle name="Финансовый 2" xfId="4"/>
    <cellStyle name="常规_Sheet1" xfId="5"/>
  </cellStyles>
  <dxfs count="2"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vk-plas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400050</xdr:colOff>
      <xdr:row>2</xdr:row>
      <xdr:rowOff>76200</xdr:rowOff>
    </xdr:to>
    <xdr:pic>
      <xdr:nvPicPr>
        <xdr:cNvPr id="2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0C5B56-1A70-4F62-8521-79EFB48C1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032F4-B570-4829-855D-CDB44A246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3B0A6-26EE-4380-8F60-E8DDEF72E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10E79-7A41-40D4-B050-BC50BCDBC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3045C-3537-4CFF-92C0-53332F4B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12187-CB04-407F-9C2D-47083FCC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06D65-5A91-4388-B707-7D796822C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1FA915-5526-469E-8770-6B9274012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57C56-3583-4B50-8BCC-CFC0620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400050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46E15-3705-4B71-9247-10F74B8EB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DBDF1-0C72-4A29-8BC6-EC3DDC7E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92FF5-F8A2-4D27-A6A9-80634C602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4</xdr:row>
      <xdr:rowOff>57150</xdr:rowOff>
    </xdr:from>
    <xdr:to>
      <xdr:col>4</xdr:col>
      <xdr:colOff>428625</xdr:colOff>
      <xdr:row>4</xdr:row>
      <xdr:rowOff>171450</xdr:rowOff>
    </xdr:to>
    <xdr:sp macro="" textlink="">
      <xdr:nvSpPr>
        <xdr:cNvPr id="3" name="Стрелка: вниз 2">
          <a:extLst>
            <a:ext uri="{FF2B5EF4-FFF2-40B4-BE49-F238E27FC236}">
              <a16:creationId xmlns:a16="http://schemas.microsoft.com/office/drawing/2014/main" id="{6DB381AD-381D-44EF-B649-FDB9138CC844}"/>
            </a:ext>
          </a:extLst>
        </xdr:cNvPr>
        <xdr:cNvSpPr/>
      </xdr:nvSpPr>
      <xdr:spPr>
        <a:xfrm>
          <a:off x="6162675" y="819150"/>
          <a:ext cx="114300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74A5A-FCB0-408B-AB37-B05CD0DF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73279-7EC6-4B30-AE33-BF91C8F4A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257175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95250</xdr:rowOff>
    </xdr:from>
    <xdr:to>
      <xdr:col>3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666750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90" zoomScaleNormal="90" workbookViewId="0"/>
  </sheetViews>
  <sheetFormatPr defaultRowHeight="12.75" x14ac:dyDescent="0.2"/>
  <cols>
    <col min="1" max="1" width="12.5703125" style="1" customWidth="1"/>
    <col min="2" max="16384" width="9.140625" style="1"/>
  </cols>
  <sheetData>
    <row r="1" spans="1:9" x14ac:dyDescent="0.2">
      <c r="A1" s="3"/>
      <c r="B1" s="232" t="s">
        <v>9783</v>
      </c>
      <c r="C1" s="232"/>
      <c r="D1" s="232"/>
      <c r="E1" s="232"/>
      <c r="F1" s="232"/>
      <c r="G1" s="232"/>
      <c r="H1" s="232"/>
      <c r="I1" s="233" t="s">
        <v>9778</v>
      </c>
    </row>
    <row r="2" spans="1:9" ht="12.75" customHeight="1" x14ac:dyDescent="0.2">
      <c r="A2" s="190" t="s">
        <v>9782</v>
      </c>
      <c r="B2" s="232"/>
      <c r="C2" s="232"/>
      <c r="D2" s="232"/>
      <c r="E2" s="232"/>
      <c r="F2" s="232"/>
      <c r="G2" s="232"/>
      <c r="H2" s="232"/>
      <c r="I2" s="233"/>
    </row>
    <row r="3" spans="1:9" ht="20.25" customHeight="1" x14ac:dyDescent="0.2">
      <c r="A3" s="190"/>
      <c r="B3" s="232"/>
      <c r="C3" s="232"/>
      <c r="D3" s="232"/>
      <c r="E3" s="232"/>
      <c r="F3" s="232"/>
      <c r="G3" s="232"/>
      <c r="H3" s="232"/>
      <c r="I3" s="190"/>
    </row>
    <row r="4" spans="1:9" ht="12.75" customHeight="1" x14ac:dyDescent="0.2">
      <c r="A4" s="190"/>
      <c r="B4" s="232"/>
      <c r="C4" s="232"/>
      <c r="D4" s="232"/>
      <c r="E4" s="232"/>
      <c r="F4" s="232"/>
      <c r="G4" s="232"/>
      <c r="H4" s="232"/>
      <c r="I4" s="190"/>
    </row>
    <row r="5" spans="1:9" ht="12.75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</row>
    <row r="7" spans="1:9" x14ac:dyDescent="0.2">
      <c r="B7" s="237" t="s">
        <v>8074</v>
      </c>
      <c r="C7" s="237"/>
      <c r="D7" s="237"/>
      <c r="E7" s="237"/>
      <c r="F7" s="238">
        <v>68.040000000000006</v>
      </c>
      <c r="G7" s="238"/>
    </row>
    <row r="8" spans="1:9" x14ac:dyDescent="0.2">
      <c r="B8" s="237" t="s">
        <v>8075</v>
      </c>
      <c r="C8" s="237"/>
      <c r="D8" s="237"/>
      <c r="E8" s="237"/>
      <c r="F8" s="238">
        <v>79.569999999999993</v>
      </c>
      <c r="G8" s="238"/>
    </row>
    <row r="9" spans="1:9" x14ac:dyDescent="0.2">
      <c r="A9" s="2"/>
    </row>
    <row r="11" spans="1:9" ht="13.5" thickBot="1" x14ac:dyDescent="0.25"/>
    <row r="12" spans="1:9" ht="13.5" thickBot="1" x14ac:dyDescent="0.25">
      <c r="A12" s="234" t="s">
        <v>0</v>
      </c>
      <c r="B12" s="235"/>
      <c r="C12" s="235"/>
      <c r="D12" s="236"/>
      <c r="F12" s="234" t="s">
        <v>145</v>
      </c>
      <c r="G12" s="235"/>
      <c r="H12" s="235"/>
      <c r="I12" s="236"/>
    </row>
    <row r="13" spans="1:9" ht="13.5" thickBot="1" x14ac:dyDescent="0.25"/>
    <row r="14" spans="1:9" ht="15.75" customHeight="1" thickBot="1" x14ac:dyDescent="0.25">
      <c r="A14" s="234" t="s">
        <v>146</v>
      </c>
      <c r="B14" s="235"/>
      <c r="C14" s="235"/>
      <c r="D14" s="236"/>
      <c r="F14" s="234" t="s">
        <v>392</v>
      </c>
      <c r="G14" s="235"/>
      <c r="H14" s="235"/>
      <c r="I14" s="236"/>
    </row>
    <row r="15" spans="1:9" ht="13.5" thickBot="1" x14ac:dyDescent="0.25"/>
    <row r="16" spans="1:9" ht="13.5" thickBot="1" x14ac:dyDescent="0.25">
      <c r="A16" s="234" t="s">
        <v>3153</v>
      </c>
      <c r="B16" s="235"/>
      <c r="C16" s="235"/>
      <c r="D16" s="236"/>
      <c r="F16" s="234" t="s">
        <v>3154</v>
      </c>
      <c r="G16" s="235"/>
      <c r="H16" s="235"/>
      <c r="I16" s="236"/>
    </row>
    <row r="17" spans="1:9" ht="13.5" thickBot="1" x14ac:dyDescent="0.25"/>
    <row r="18" spans="1:9" ht="15.75" customHeight="1" thickBot="1" x14ac:dyDescent="0.25">
      <c r="A18" s="234" t="s">
        <v>3157</v>
      </c>
      <c r="B18" s="235"/>
      <c r="C18" s="235"/>
      <c r="D18" s="236"/>
      <c r="F18" s="234" t="s">
        <v>4372</v>
      </c>
      <c r="G18" s="235"/>
      <c r="H18" s="235"/>
      <c r="I18" s="236"/>
    </row>
    <row r="19" spans="1:9" ht="13.5" thickBot="1" x14ac:dyDescent="0.25"/>
    <row r="20" spans="1:9" ht="13.5" thickBot="1" x14ac:dyDescent="0.25">
      <c r="A20" s="234" t="s">
        <v>4541</v>
      </c>
      <c r="B20" s="235"/>
      <c r="C20" s="235"/>
      <c r="D20" s="236"/>
      <c r="F20" s="234" t="s">
        <v>5781</v>
      </c>
      <c r="G20" s="235"/>
      <c r="H20" s="235"/>
      <c r="I20" s="236"/>
    </row>
    <row r="21" spans="1:9" ht="13.5" thickBot="1" x14ac:dyDescent="0.25"/>
    <row r="22" spans="1:9" ht="13.5" thickBot="1" x14ac:dyDescent="0.25">
      <c r="A22" s="234" t="s">
        <v>5341</v>
      </c>
      <c r="B22" s="235"/>
      <c r="C22" s="235"/>
      <c r="D22" s="236"/>
      <c r="F22" s="234" t="s">
        <v>5077</v>
      </c>
      <c r="G22" s="235"/>
      <c r="H22" s="235"/>
      <c r="I22" s="236"/>
    </row>
    <row r="23" spans="1:9" ht="13.5" thickBot="1" x14ac:dyDescent="0.25"/>
    <row r="24" spans="1:9" ht="13.5" thickBot="1" x14ac:dyDescent="0.25">
      <c r="A24" s="234" t="s">
        <v>5780</v>
      </c>
      <c r="B24" s="235"/>
      <c r="C24" s="235"/>
      <c r="D24" s="236"/>
      <c r="F24" s="234" t="s">
        <v>5508</v>
      </c>
      <c r="G24" s="235"/>
      <c r="H24" s="235"/>
      <c r="I24" s="236"/>
    </row>
    <row r="25" spans="1:9" ht="13.5" thickBot="1" x14ac:dyDescent="0.25"/>
    <row r="26" spans="1:9" ht="13.5" thickBot="1" x14ac:dyDescent="0.25">
      <c r="A26" s="234" t="s">
        <v>6292</v>
      </c>
      <c r="B26" s="235"/>
      <c r="C26" s="235"/>
      <c r="D26" s="236"/>
      <c r="F26" s="234" t="s">
        <v>5782</v>
      </c>
      <c r="G26" s="235"/>
      <c r="H26" s="235"/>
      <c r="I26" s="236"/>
    </row>
    <row r="27" spans="1:9" ht="13.5" thickBot="1" x14ac:dyDescent="0.25"/>
    <row r="28" spans="1:9" ht="13.5" thickBot="1" x14ac:dyDescent="0.25">
      <c r="A28" s="234" t="s">
        <v>6293</v>
      </c>
      <c r="B28" s="235"/>
      <c r="C28" s="235"/>
      <c r="D28" s="236"/>
      <c r="F28" s="234" t="s">
        <v>6669</v>
      </c>
      <c r="G28" s="235"/>
      <c r="H28" s="235"/>
      <c r="I28" s="236"/>
    </row>
    <row r="29" spans="1:9" ht="13.5" thickBot="1" x14ac:dyDescent="0.25"/>
    <row r="30" spans="1:9" ht="13.5" thickBot="1" x14ac:dyDescent="0.25">
      <c r="A30" s="234" t="s">
        <v>7265</v>
      </c>
      <c r="B30" s="235"/>
      <c r="C30" s="235"/>
      <c r="D30" s="236"/>
      <c r="F30" s="234" t="s">
        <v>8073</v>
      </c>
      <c r="G30" s="235"/>
      <c r="H30" s="235"/>
      <c r="I30" s="236"/>
    </row>
    <row r="31" spans="1:9" ht="13.5" thickBot="1" x14ac:dyDescent="0.25"/>
    <row r="32" spans="1:9" ht="13.5" thickBot="1" x14ac:dyDescent="0.25">
      <c r="A32" s="234" t="s">
        <v>8077</v>
      </c>
      <c r="B32" s="235"/>
      <c r="C32" s="235"/>
      <c r="D32" s="236"/>
    </row>
  </sheetData>
  <mergeCells count="27">
    <mergeCell ref="A32:D32"/>
    <mergeCell ref="A16:D16"/>
    <mergeCell ref="F16:I16"/>
    <mergeCell ref="A14:D14"/>
    <mergeCell ref="F14:I14"/>
    <mergeCell ref="F22:I22"/>
    <mergeCell ref="F26:I26"/>
    <mergeCell ref="A26:D26"/>
    <mergeCell ref="A28:D28"/>
    <mergeCell ref="A30:D30"/>
    <mergeCell ref="A18:D18"/>
    <mergeCell ref="F30:I30"/>
    <mergeCell ref="A20:D20"/>
    <mergeCell ref="F18:I18"/>
    <mergeCell ref="F20:I20"/>
    <mergeCell ref="B1:H4"/>
    <mergeCell ref="I1:I2"/>
    <mergeCell ref="F28:I28"/>
    <mergeCell ref="A22:D22"/>
    <mergeCell ref="F24:I24"/>
    <mergeCell ref="A24:D24"/>
    <mergeCell ref="B7:E7"/>
    <mergeCell ref="B8:E8"/>
    <mergeCell ref="A12:D12"/>
    <mergeCell ref="F12:I12"/>
    <mergeCell ref="F7:G7"/>
    <mergeCell ref="F8:G8"/>
  </mergeCells>
  <hyperlinks>
    <hyperlink ref="A12:D12" location="'СВК Хомуты сантехнические'!R1C1" display="СВК Хомуты сантехнические"/>
    <hyperlink ref="F12:I12" location="'СВК Наборы для радиаторов'!R1C1" display="СВК Наборы для радиаторов"/>
    <hyperlink ref="A14:D14" location="'СВК ПНД Фитинги'!R1C1" display="СВК Компрессионные фитинги"/>
    <hyperlink ref="F14:I14" location="'Дозаторы и дымоходы'!R1C1" display="Дозаторы и дымоходы"/>
    <hyperlink ref="A16:D16" location="'PP_R ProAqua'!R1C1" display="Полипропилен ProAqua"/>
    <hyperlink ref="F16:I16" location="'PP_R TEBO'!R1C1" display="Полипропилен TEBO"/>
    <hyperlink ref="F18:I18" location="'ALT Резьбовые фитинги'!A1" display="ALTSTRAEM Резьбовые фитинги"/>
    <hyperlink ref="F20:I20" location="'Резьбовые фитинги ЭКО'!A1" display="Резьбовые фитинги Эконом"/>
    <hyperlink ref="A20:D20" location="'ALT Краны шаровые'!A1" display="ALTSTRAEM Шаровые краны"/>
    <hyperlink ref="F22:I22" location="ITAP!A1" display="ITAP Шаровые краны"/>
    <hyperlink ref="A22:D22" location="MVI!A1" display="MVI Шаровые краны"/>
    <hyperlink ref="F24:I24" location="Коллекторы!A1" display="Коллекторы и смесительные узлы"/>
    <hyperlink ref="A24:D24" location="'Краны шаровые ЭКО'!A1" display="Шаровые краны Эконом"/>
    <hyperlink ref="F26:I26" location="'Внутрянняя канализация ЭКО'!A1" display="Внутрянняя канализация Эконом"/>
    <hyperlink ref="A26:D26" location="'Вн. кан. ПОЛИТРОН'!A1" display="Внутрянняя канализация Политрон"/>
    <hyperlink ref="A28:D28" location="'Наружная канализация'!A1" display="Наружная канализация"/>
    <hyperlink ref="F28:I28" location="Герметики!A1" display="Герметики и уплотнители"/>
    <hyperlink ref="A30:D30" location="Радиаторы!A1" display="Радиаторы"/>
    <hyperlink ref="F30:I30" location="Теплоизоляция!R1C1" display="Теплоизоляция"/>
    <hyperlink ref="A18:D18" location="'Сварочное оборудование'!R1C1" display="Сварочное оборудование для PP-R"/>
    <hyperlink ref="A32:D32" location="'Гибкая подводка'!R1C1" display="Гибкая подводка для воды"/>
    <hyperlink ref="I1" location="Главная!R1C1" display="На главную"/>
    <hyperlink ref="I1:I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63"/>
  <sheetViews>
    <sheetView topLeftCell="B1" workbookViewId="0">
      <selection activeCell="P28" sqref="P28"/>
    </sheetView>
  </sheetViews>
  <sheetFormatPr defaultRowHeight="15" x14ac:dyDescent="0.25"/>
  <cols>
    <col min="1" max="1" width="11.85546875" hidden="1" customWidth="1"/>
    <col min="2" max="2" width="16.42578125" customWidth="1"/>
    <col min="3" max="3" width="41.42578125" customWidth="1"/>
    <col min="4" max="4" width="8.42578125" customWidth="1"/>
    <col min="5" max="5" width="8.5703125" customWidth="1"/>
    <col min="6" max="6" width="6.14062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3494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245"/>
      <c r="D4" s="245"/>
      <c r="E4" s="245"/>
      <c r="F4" s="245"/>
      <c r="G4" s="245"/>
      <c r="H4" s="245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SUM(I8:I163)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3495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3496</v>
      </c>
      <c r="B8" s="212" t="s">
        <v>10241</v>
      </c>
      <c r="C8" s="49" t="s">
        <v>3498</v>
      </c>
      <c r="D8" s="46">
        <v>62</v>
      </c>
      <c r="E8" s="46">
        <v>1116</v>
      </c>
      <c r="F8" s="72">
        <v>0.66</v>
      </c>
      <c r="G8" s="143">
        <f>(F8-F8*$G$5)*Главная!$F$7</f>
        <v>44.906400000000005</v>
      </c>
      <c r="H8" s="140"/>
      <c r="I8" s="52">
        <f>G8*H8</f>
        <v>0</v>
      </c>
    </row>
    <row r="9" spans="1:9" s="64" customFormat="1" x14ac:dyDescent="0.25">
      <c r="A9" s="74" t="s">
        <v>3499</v>
      </c>
      <c r="B9" s="212" t="s">
        <v>10242</v>
      </c>
      <c r="C9" s="49" t="s">
        <v>3501</v>
      </c>
      <c r="D9" s="46">
        <v>40</v>
      </c>
      <c r="E9" s="46">
        <v>720</v>
      </c>
      <c r="F9" s="72">
        <v>1.0780000000000001</v>
      </c>
      <c r="G9" s="143">
        <f>(F9-F9*$G$5)*Главная!$F$7</f>
        <v>73.347120000000018</v>
      </c>
      <c r="H9" s="140"/>
      <c r="I9" s="52">
        <f t="shared" ref="I9:I13" si="0">G9*H9</f>
        <v>0</v>
      </c>
    </row>
    <row r="10" spans="1:9" s="64" customFormat="1" x14ac:dyDescent="0.25">
      <c r="A10" s="74" t="s">
        <v>3502</v>
      </c>
      <c r="B10" s="212" t="s">
        <v>10243</v>
      </c>
      <c r="C10" s="49" t="s">
        <v>3504</v>
      </c>
      <c r="D10" s="46">
        <v>24</v>
      </c>
      <c r="E10" s="46">
        <v>432</v>
      </c>
      <c r="F10" s="72">
        <v>1.54</v>
      </c>
      <c r="G10" s="143">
        <f>(F10-F10*$G$5)*Главная!$F$7</f>
        <v>104.78160000000001</v>
      </c>
      <c r="H10" s="140"/>
      <c r="I10" s="52">
        <f t="shared" si="0"/>
        <v>0</v>
      </c>
    </row>
    <row r="11" spans="1:9" s="64" customFormat="1" x14ac:dyDescent="0.25">
      <c r="A11" s="74" t="s">
        <v>3505</v>
      </c>
      <c r="B11" s="212" t="s">
        <v>10244</v>
      </c>
      <c r="C11" s="49" t="s">
        <v>3507</v>
      </c>
      <c r="D11" s="46">
        <v>12</v>
      </c>
      <c r="E11" s="46">
        <v>216</v>
      </c>
      <c r="F11" s="72">
        <v>3.1021000000000001</v>
      </c>
      <c r="G11" s="143">
        <f>(F11-F11*$G$5)*Главная!$F$7</f>
        <v>211.06688400000002</v>
      </c>
      <c r="H11" s="140"/>
      <c r="I11" s="52">
        <f t="shared" si="0"/>
        <v>0</v>
      </c>
    </row>
    <row r="12" spans="1:9" s="64" customFormat="1" x14ac:dyDescent="0.25">
      <c r="A12" s="74" t="s">
        <v>3508</v>
      </c>
      <c r="B12" s="212" t="s">
        <v>10245</v>
      </c>
      <c r="C12" s="49" t="s">
        <v>3510</v>
      </c>
      <c r="D12" s="46">
        <v>15</v>
      </c>
      <c r="E12" s="46">
        <v>180</v>
      </c>
      <c r="F12" s="72">
        <v>3.7621000000000002</v>
      </c>
      <c r="G12" s="143">
        <f>(F12-F12*$G$5)*Главная!$F$7</f>
        <v>255.97328400000004</v>
      </c>
      <c r="H12" s="140"/>
      <c r="I12" s="52">
        <f t="shared" si="0"/>
        <v>0</v>
      </c>
    </row>
    <row r="13" spans="1:9" s="64" customFormat="1" x14ac:dyDescent="0.25">
      <c r="A13" s="74" t="s">
        <v>3511</v>
      </c>
      <c r="B13" s="212" t="s">
        <v>10246</v>
      </c>
      <c r="C13" s="49" t="s">
        <v>3513</v>
      </c>
      <c r="D13" s="46">
        <v>8</v>
      </c>
      <c r="E13" s="46">
        <v>96</v>
      </c>
      <c r="F13" s="72">
        <v>7.0841000000000003</v>
      </c>
      <c r="G13" s="143">
        <f>(F13-F13*$G$5)*Главная!$F$7</f>
        <v>482.00216400000005</v>
      </c>
      <c r="H13" s="140"/>
      <c r="I13" s="52">
        <f t="shared" si="0"/>
        <v>0</v>
      </c>
    </row>
    <row r="14" spans="1:9" s="64" customFormat="1" x14ac:dyDescent="0.25">
      <c r="A14" s="74"/>
      <c r="B14" s="213"/>
      <c r="C14" s="10" t="s">
        <v>3514</v>
      </c>
      <c r="D14" s="10"/>
      <c r="E14" s="10"/>
      <c r="F14" s="78"/>
      <c r="G14" s="119"/>
      <c r="H14" s="141"/>
      <c r="I14" s="17"/>
    </row>
    <row r="15" spans="1:9" s="64" customFormat="1" x14ac:dyDescent="0.25">
      <c r="A15" s="74" t="s">
        <v>3515</v>
      </c>
      <c r="B15" s="212" t="s">
        <v>10247</v>
      </c>
      <c r="C15" s="45" t="s">
        <v>3516</v>
      </c>
      <c r="D15" s="46">
        <v>300</v>
      </c>
      <c r="E15" s="46">
        <v>1800</v>
      </c>
      <c r="F15" s="46">
        <v>0.37409999999999999</v>
      </c>
      <c r="G15" s="143">
        <f>(F15-F15*$G$5)*Главная!$F$7</f>
        <v>25.453764000000003</v>
      </c>
      <c r="H15" s="140"/>
      <c r="I15" s="52">
        <f>G15*H15</f>
        <v>0</v>
      </c>
    </row>
    <row r="16" spans="1:9" s="64" customFormat="1" x14ac:dyDescent="0.25">
      <c r="A16" s="74" t="s">
        <v>3517</v>
      </c>
      <c r="B16" s="212" t="s">
        <v>10235</v>
      </c>
      <c r="C16" s="49" t="s">
        <v>3518</v>
      </c>
      <c r="D16" s="46">
        <v>80</v>
      </c>
      <c r="E16" s="46">
        <v>1440</v>
      </c>
      <c r="F16" s="46">
        <v>0.61599999999999999</v>
      </c>
      <c r="G16" s="143">
        <f>(F16-F16*$G$5)*Главная!$F$7</f>
        <v>41.912640000000003</v>
      </c>
      <c r="H16" s="140"/>
      <c r="I16" s="52">
        <f t="shared" ref="I16:I21" si="1">G16*H16</f>
        <v>0</v>
      </c>
    </row>
    <row r="17" spans="1:9" s="64" customFormat="1" x14ac:dyDescent="0.25">
      <c r="A17" s="74" t="s">
        <v>3519</v>
      </c>
      <c r="B17" s="212" t="s">
        <v>10236</v>
      </c>
      <c r="C17" s="45" t="s">
        <v>3520</v>
      </c>
      <c r="D17" s="46">
        <v>40</v>
      </c>
      <c r="E17" s="46">
        <v>720</v>
      </c>
      <c r="F17" s="46">
        <v>1.1880999999999999</v>
      </c>
      <c r="G17" s="143">
        <f>(F17-F17*$G$5)*Главная!$F$7</f>
        <v>80.838324</v>
      </c>
      <c r="H17" s="140"/>
      <c r="I17" s="52">
        <f t="shared" si="1"/>
        <v>0</v>
      </c>
    </row>
    <row r="18" spans="1:9" s="64" customFormat="1" x14ac:dyDescent="0.25">
      <c r="A18" s="74" t="s">
        <v>3521</v>
      </c>
      <c r="B18" s="212" t="s">
        <v>10237</v>
      </c>
      <c r="C18" s="45" t="s">
        <v>3522</v>
      </c>
      <c r="D18" s="46">
        <v>21</v>
      </c>
      <c r="E18" s="46">
        <v>378</v>
      </c>
      <c r="F18" s="46">
        <v>1.8041</v>
      </c>
      <c r="G18" s="143">
        <f>(F18-F18*$G$5)*Главная!$F$7</f>
        <v>122.75096400000001</v>
      </c>
      <c r="H18" s="140"/>
      <c r="I18" s="52">
        <f t="shared" si="1"/>
        <v>0</v>
      </c>
    </row>
    <row r="19" spans="1:9" s="64" customFormat="1" x14ac:dyDescent="0.25">
      <c r="A19" s="74" t="s">
        <v>3523</v>
      </c>
      <c r="B19" s="212" t="s">
        <v>10238</v>
      </c>
      <c r="C19" s="45" t="s">
        <v>3524</v>
      </c>
      <c r="D19" s="46">
        <v>10</v>
      </c>
      <c r="E19" s="46">
        <v>180</v>
      </c>
      <c r="F19" s="46">
        <v>3.4321000000000002</v>
      </c>
      <c r="G19" s="143">
        <f>(F19-F19*$G$5)*Главная!$F$7</f>
        <v>233.52008400000003</v>
      </c>
      <c r="H19" s="140"/>
      <c r="I19" s="52">
        <f t="shared" si="1"/>
        <v>0</v>
      </c>
    </row>
    <row r="20" spans="1:9" s="64" customFormat="1" x14ac:dyDescent="0.25">
      <c r="A20" s="74" t="s">
        <v>3525</v>
      </c>
      <c r="B20" s="212" t="s">
        <v>10239</v>
      </c>
      <c r="C20" s="45" t="s">
        <v>3526</v>
      </c>
      <c r="D20" s="46">
        <v>40</v>
      </c>
      <c r="E20" s="46">
        <v>240</v>
      </c>
      <c r="F20" s="46">
        <v>3.7841</v>
      </c>
      <c r="G20" s="143">
        <f>(F20-F20*$G$5)*Главная!$F$7</f>
        <v>257.47016400000001</v>
      </c>
      <c r="H20" s="140"/>
      <c r="I20" s="52">
        <f t="shared" si="1"/>
        <v>0</v>
      </c>
    </row>
    <row r="21" spans="1:9" s="64" customFormat="1" x14ac:dyDescent="0.25">
      <c r="A21" s="74" t="s">
        <v>3527</v>
      </c>
      <c r="B21" s="212" t="s">
        <v>10240</v>
      </c>
      <c r="C21" s="45" t="s">
        <v>3528</v>
      </c>
      <c r="D21" s="46">
        <v>6</v>
      </c>
      <c r="E21" s="46">
        <v>72</v>
      </c>
      <c r="F21" s="46">
        <v>6.9520999999999997</v>
      </c>
      <c r="G21" s="143">
        <f>(F21-F21*$G$5)*Главная!$F$7</f>
        <v>473.02088400000002</v>
      </c>
      <c r="H21" s="140"/>
      <c r="I21" s="52">
        <f t="shared" si="1"/>
        <v>0</v>
      </c>
    </row>
    <row r="22" spans="1:9" s="64" customFormat="1" x14ac:dyDescent="0.25">
      <c r="A22" s="74"/>
      <c r="B22" s="213"/>
      <c r="C22" s="10" t="s">
        <v>3529</v>
      </c>
      <c r="D22" s="10"/>
      <c r="E22" s="10"/>
      <c r="F22" s="78"/>
      <c r="G22" s="119"/>
      <c r="H22" s="141"/>
      <c r="I22" s="17"/>
    </row>
    <row r="23" spans="1:9" s="64" customFormat="1" x14ac:dyDescent="0.25">
      <c r="A23" s="74" t="s">
        <v>3530</v>
      </c>
      <c r="B23" s="212" t="s">
        <v>10248</v>
      </c>
      <c r="C23" s="45" t="s">
        <v>3531</v>
      </c>
      <c r="D23" s="46">
        <v>80</v>
      </c>
      <c r="E23" s="46">
        <v>1440</v>
      </c>
      <c r="F23" s="72">
        <v>0.57199999999999995</v>
      </c>
      <c r="G23" s="143">
        <f>(F23-F23*$G$5)*Главная!$F$7</f>
        <v>38.918880000000001</v>
      </c>
      <c r="H23" s="140"/>
      <c r="I23" s="52">
        <f>G23*H23</f>
        <v>0</v>
      </c>
    </row>
    <row r="24" spans="1:9" s="64" customFormat="1" x14ac:dyDescent="0.25">
      <c r="A24" s="74" t="s">
        <v>3532</v>
      </c>
      <c r="B24" s="212" t="s">
        <v>10249</v>
      </c>
      <c r="C24" s="45" t="s">
        <v>3533</v>
      </c>
      <c r="D24" s="46">
        <v>65</v>
      </c>
      <c r="E24" s="46">
        <v>1170</v>
      </c>
      <c r="F24" s="72">
        <v>0.63800000000000001</v>
      </c>
      <c r="G24" s="143">
        <f>(F24-F24*$G$5)*Главная!$F$7</f>
        <v>43.409520000000008</v>
      </c>
      <c r="H24" s="140"/>
      <c r="I24" s="52">
        <f t="shared" ref="I24:I28" si="2">G24*H24</f>
        <v>0</v>
      </c>
    </row>
    <row r="25" spans="1:9" s="64" customFormat="1" x14ac:dyDescent="0.25">
      <c r="A25" s="74" t="s">
        <v>3534</v>
      </c>
      <c r="B25" s="212" t="s">
        <v>10250</v>
      </c>
      <c r="C25" s="49" t="s">
        <v>3535</v>
      </c>
      <c r="D25" s="46">
        <v>35</v>
      </c>
      <c r="E25" s="46">
        <v>630</v>
      </c>
      <c r="F25" s="72">
        <v>1.012</v>
      </c>
      <c r="G25" s="143">
        <f>(F25-F25*$G$5)*Главная!$F$7</f>
        <v>68.856480000000005</v>
      </c>
      <c r="H25" s="140"/>
      <c r="I25" s="52">
        <f t="shared" si="2"/>
        <v>0</v>
      </c>
    </row>
    <row r="26" spans="1:9" s="64" customFormat="1" x14ac:dyDescent="0.25">
      <c r="A26" s="74" t="s">
        <v>3536</v>
      </c>
      <c r="B26" s="212" t="s">
        <v>10251</v>
      </c>
      <c r="C26" s="49" t="s">
        <v>3537</v>
      </c>
      <c r="D26" s="46">
        <v>22</v>
      </c>
      <c r="E26" s="46">
        <v>396</v>
      </c>
      <c r="F26" s="72">
        <v>1.1659999999999999</v>
      </c>
      <c r="G26" s="143">
        <f>(F26-F26*$G$5)*Главная!$F$7</f>
        <v>79.334640000000007</v>
      </c>
      <c r="H26" s="140"/>
      <c r="I26" s="52">
        <f t="shared" si="2"/>
        <v>0</v>
      </c>
    </row>
    <row r="27" spans="1:9" s="64" customFormat="1" x14ac:dyDescent="0.25">
      <c r="A27" s="74" t="s">
        <v>3538</v>
      </c>
      <c r="B27" s="212" t="s">
        <v>10252</v>
      </c>
      <c r="C27" s="49" t="s">
        <v>3539</v>
      </c>
      <c r="D27" s="46">
        <v>43</v>
      </c>
      <c r="E27" s="46">
        <v>344</v>
      </c>
      <c r="F27" s="72">
        <v>1.3420000000000001</v>
      </c>
      <c r="G27" s="143">
        <f>(F27-F27*$G$5)*Главная!$F$7</f>
        <v>91.309680000000014</v>
      </c>
      <c r="H27" s="140"/>
      <c r="I27" s="52">
        <f t="shared" si="2"/>
        <v>0</v>
      </c>
    </row>
    <row r="28" spans="1:9" s="64" customFormat="1" x14ac:dyDescent="0.25">
      <c r="A28" s="74" t="s">
        <v>3540</v>
      </c>
      <c r="B28" s="212" t="s">
        <v>10253</v>
      </c>
      <c r="C28" s="49" t="s">
        <v>3541</v>
      </c>
      <c r="D28" s="46">
        <v>26</v>
      </c>
      <c r="E28" s="46">
        <v>208</v>
      </c>
      <c r="F28" s="72">
        <v>2.8161</v>
      </c>
      <c r="G28" s="143">
        <f>(F28-F28*$G$5)*Главная!$F$7</f>
        <v>191.60744400000002</v>
      </c>
      <c r="H28" s="140"/>
      <c r="I28" s="52">
        <f t="shared" si="2"/>
        <v>0</v>
      </c>
    </row>
    <row r="29" spans="1:9" s="64" customFormat="1" x14ac:dyDescent="0.25">
      <c r="A29" s="74"/>
      <c r="B29" s="213"/>
      <c r="C29" s="10" t="s">
        <v>3806</v>
      </c>
      <c r="D29" s="10"/>
      <c r="E29" s="10"/>
      <c r="F29" s="78"/>
      <c r="G29" s="119"/>
      <c r="H29" s="141"/>
      <c r="I29" s="17"/>
    </row>
    <row r="30" spans="1:9" s="64" customFormat="1" x14ac:dyDescent="0.25">
      <c r="A30" s="74" t="s">
        <v>3542</v>
      </c>
      <c r="B30" s="212" t="s">
        <v>10254</v>
      </c>
      <c r="C30" s="49" t="s">
        <v>3543</v>
      </c>
      <c r="D30" s="46">
        <v>10</v>
      </c>
      <c r="E30" s="46">
        <v>120</v>
      </c>
      <c r="F30" s="72">
        <v>3.2780999999999998</v>
      </c>
      <c r="G30" s="143">
        <f>(F30-F30*$G$5)*Главная!$F$7</f>
        <v>223.04192399999999</v>
      </c>
      <c r="H30" s="140"/>
      <c r="I30" s="52">
        <f>G30*H30</f>
        <v>0</v>
      </c>
    </row>
    <row r="31" spans="1:9" s="64" customFormat="1" x14ac:dyDescent="0.25">
      <c r="A31" s="74" t="s">
        <v>3544</v>
      </c>
      <c r="B31" s="212" t="s">
        <v>10255</v>
      </c>
      <c r="C31" s="49" t="s">
        <v>3545</v>
      </c>
      <c r="D31" s="46">
        <v>8</v>
      </c>
      <c r="E31" s="46">
        <v>96</v>
      </c>
      <c r="F31" s="72">
        <v>4.4440999999999997</v>
      </c>
      <c r="G31" s="143">
        <f>(F31-F31*$G$5)*Главная!$F$7</f>
        <v>302.37656400000003</v>
      </c>
      <c r="H31" s="140"/>
      <c r="I31" s="52">
        <f t="shared" ref="I31:I32" si="3">G31*H31</f>
        <v>0</v>
      </c>
    </row>
    <row r="32" spans="1:9" s="64" customFormat="1" x14ac:dyDescent="0.25">
      <c r="A32" s="74" t="s">
        <v>3546</v>
      </c>
      <c r="B32" s="212" t="s">
        <v>10256</v>
      </c>
      <c r="C32" s="49" t="s">
        <v>3547</v>
      </c>
      <c r="D32" s="46">
        <v>6</v>
      </c>
      <c r="E32" s="46">
        <v>48</v>
      </c>
      <c r="F32" s="72">
        <v>7.4581999999999997</v>
      </c>
      <c r="G32" s="143">
        <f>(F32-F32*$G$5)*Главная!$F$7</f>
        <v>507.45592800000003</v>
      </c>
      <c r="H32" s="140"/>
      <c r="I32" s="52">
        <f t="shared" si="3"/>
        <v>0</v>
      </c>
    </row>
    <row r="33" spans="1:9" s="64" customFormat="1" x14ac:dyDescent="0.25">
      <c r="A33" s="74"/>
      <c r="B33" s="213"/>
      <c r="C33" s="10" t="s">
        <v>3548</v>
      </c>
      <c r="D33" s="10"/>
      <c r="E33" s="10"/>
      <c r="F33" s="78"/>
      <c r="G33" s="119"/>
      <c r="H33" s="141"/>
      <c r="I33" s="17"/>
    </row>
    <row r="34" spans="1:9" s="64" customFormat="1" x14ac:dyDescent="0.25">
      <c r="A34" s="74" t="s">
        <v>3549</v>
      </c>
      <c r="B34" s="212" t="s">
        <v>10257</v>
      </c>
      <c r="C34" s="49" t="s">
        <v>3550</v>
      </c>
      <c r="D34" s="46">
        <v>28</v>
      </c>
      <c r="E34" s="46">
        <v>504</v>
      </c>
      <c r="F34" s="72">
        <v>1.1221000000000001</v>
      </c>
      <c r="G34" s="143">
        <f>(F34-F34*$G$5)*Главная!$F$7</f>
        <v>76.347684000000015</v>
      </c>
      <c r="H34" s="140"/>
      <c r="I34" s="52">
        <f>G34*H34</f>
        <v>0</v>
      </c>
    </row>
    <row r="35" spans="1:9" s="64" customFormat="1" x14ac:dyDescent="0.25">
      <c r="A35" s="74" t="s">
        <v>3551</v>
      </c>
      <c r="B35" s="212" t="s">
        <v>10258</v>
      </c>
      <c r="C35" s="49" t="s">
        <v>3552</v>
      </c>
      <c r="D35" s="46">
        <v>14</v>
      </c>
      <c r="E35" s="46">
        <v>252</v>
      </c>
      <c r="F35" s="72">
        <v>1.9360999999999999</v>
      </c>
      <c r="G35" s="143">
        <f>(F35-F35*$G$5)*Главная!$F$7</f>
        <v>131.73224400000001</v>
      </c>
      <c r="H35" s="140"/>
      <c r="I35" s="52">
        <f t="shared" ref="I35:I39" si="4">G35*H35</f>
        <v>0</v>
      </c>
    </row>
    <row r="36" spans="1:9" s="64" customFormat="1" x14ac:dyDescent="0.25">
      <c r="A36" s="74" t="s">
        <v>3553</v>
      </c>
      <c r="B36" s="212" t="s">
        <v>10259</v>
      </c>
      <c r="C36" s="45" t="s">
        <v>3554</v>
      </c>
      <c r="D36" s="46">
        <v>12</v>
      </c>
      <c r="E36" s="46">
        <v>144</v>
      </c>
      <c r="F36" s="72">
        <v>2.8161</v>
      </c>
      <c r="G36" s="143">
        <f>(F36-F36*$G$5)*Главная!$F$7</f>
        <v>191.60744400000002</v>
      </c>
      <c r="H36" s="140"/>
      <c r="I36" s="52">
        <f t="shared" si="4"/>
        <v>0</v>
      </c>
    </row>
    <row r="37" spans="1:9" s="64" customFormat="1" x14ac:dyDescent="0.25">
      <c r="A37" s="74" t="s">
        <v>3555</v>
      </c>
      <c r="B37" s="212" t="s">
        <v>10260</v>
      </c>
      <c r="C37" s="49" t="s">
        <v>3556</v>
      </c>
      <c r="D37" s="46">
        <v>7</v>
      </c>
      <c r="E37" s="46">
        <v>84</v>
      </c>
      <c r="F37" s="72">
        <v>4.6641000000000004</v>
      </c>
      <c r="G37" s="143">
        <f>(F37-F37*$G$5)*Главная!$F$7</f>
        <v>317.34536400000007</v>
      </c>
      <c r="H37" s="140"/>
      <c r="I37" s="52">
        <f t="shared" si="4"/>
        <v>0</v>
      </c>
    </row>
    <row r="38" spans="1:9" s="64" customFormat="1" x14ac:dyDescent="0.25">
      <c r="A38" s="74" t="s">
        <v>3557</v>
      </c>
      <c r="B38" s="212" t="s">
        <v>10261</v>
      </c>
      <c r="C38" s="49" t="s">
        <v>3558</v>
      </c>
      <c r="D38" s="46">
        <v>4</v>
      </c>
      <c r="E38" s="46">
        <v>48</v>
      </c>
      <c r="F38" s="72">
        <v>7.1942000000000004</v>
      </c>
      <c r="G38" s="143">
        <f>(F38-F38*$G$5)*Главная!$F$7</f>
        <v>489.49336800000009</v>
      </c>
      <c r="H38" s="140"/>
      <c r="I38" s="52">
        <f t="shared" si="4"/>
        <v>0</v>
      </c>
    </row>
    <row r="39" spans="1:9" s="64" customFormat="1" x14ac:dyDescent="0.25">
      <c r="A39" s="74" t="s">
        <v>3559</v>
      </c>
      <c r="B39" s="212" t="s">
        <v>10262</v>
      </c>
      <c r="C39" s="49" t="s">
        <v>3560</v>
      </c>
      <c r="D39" s="46">
        <v>4</v>
      </c>
      <c r="E39" s="46">
        <v>32</v>
      </c>
      <c r="F39" s="72">
        <v>11.792199999999999</v>
      </c>
      <c r="G39" s="143">
        <f>(F39-F39*$G$5)*Главная!$F$7</f>
        <v>802.34128800000008</v>
      </c>
      <c r="H39" s="140"/>
      <c r="I39" s="52">
        <f t="shared" si="4"/>
        <v>0</v>
      </c>
    </row>
    <row r="40" spans="1:9" s="64" customFormat="1" x14ac:dyDescent="0.25">
      <c r="A40" s="74"/>
      <c r="B40" s="213"/>
      <c r="C40" s="10" t="s">
        <v>3561</v>
      </c>
      <c r="D40" s="10"/>
      <c r="E40" s="10"/>
      <c r="F40" s="78"/>
      <c r="G40" s="119"/>
      <c r="H40" s="141"/>
      <c r="I40" s="17"/>
    </row>
    <row r="41" spans="1:9" s="64" customFormat="1" x14ac:dyDescent="0.25">
      <c r="A41" s="74" t="s">
        <v>3562</v>
      </c>
      <c r="B41" s="212" t="s">
        <v>10263</v>
      </c>
      <c r="C41" s="49" t="s">
        <v>3563</v>
      </c>
      <c r="D41" s="46">
        <v>26</v>
      </c>
      <c r="E41" s="46">
        <v>468</v>
      </c>
      <c r="F41" s="72">
        <v>1.1197999999999999</v>
      </c>
      <c r="G41" s="143">
        <f>(F41-F41*$G$5)*Главная!$F$7</f>
        <v>76.191192000000001</v>
      </c>
      <c r="H41" s="140"/>
      <c r="I41" s="52">
        <f>G41*H41</f>
        <v>0</v>
      </c>
    </row>
    <row r="42" spans="1:9" s="64" customFormat="1" x14ac:dyDescent="0.25">
      <c r="A42" s="74" t="s">
        <v>3564</v>
      </c>
      <c r="B42" s="212" t="s">
        <v>10264</v>
      </c>
      <c r="C42" s="49" t="s">
        <v>3565</v>
      </c>
      <c r="D42" s="46">
        <v>16</v>
      </c>
      <c r="E42" s="46">
        <v>288</v>
      </c>
      <c r="F42" s="72">
        <v>1.6719999999999999</v>
      </c>
      <c r="G42" s="143">
        <f>(F42-F42*$G$5)*Главная!$F$7</f>
        <v>113.76288000000001</v>
      </c>
      <c r="H42" s="140"/>
      <c r="I42" s="52">
        <f t="shared" ref="I42:I50" si="5">G42*H42</f>
        <v>0</v>
      </c>
    </row>
    <row r="43" spans="1:9" s="64" customFormat="1" x14ac:dyDescent="0.25">
      <c r="A43" s="74" t="s">
        <v>3566</v>
      </c>
      <c r="B43" s="212" t="s">
        <v>10265</v>
      </c>
      <c r="C43" s="45" t="s">
        <v>3567</v>
      </c>
      <c r="D43" s="46">
        <v>14</v>
      </c>
      <c r="E43" s="46">
        <v>252</v>
      </c>
      <c r="F43" s="72">
        <v>2.4420000000000002</v>
      </c>
      <c r="G43" s="143">
        <f>(F43-F43*$G$5)*Главная!$F$7</f>
        <v>166.15368000000004</v>
      </c>
      <c r="H43" s="140"/>
      <c r="I43" s="52">
        <f t="shared" si="5"/>
        <v>0</v>
      </c>
    </row>
    <row r="44" spans="1:9" s="64" customFormat="1" x14ac:dyDescent="0.25">
      <c r="A44" s="74" t="s">
        <v>3568</v>
      </c>
      <c r="B44" s="212" t="s">
        <v>10266</v>
      </c>
      <c r="C44" s="45" t="s">
        <v>3569</v>
      </c>
      <c r="D44" s="46">
        <v>12</v>
      </c>
      <c r="E44" s="46">
        <v>144</v>
      </c>
      <c r="F44" s="72">
        <v>3.3441000000000001</v>
      </c>
      <c r="G44" s="143">
        <f>(F44-F44*$G$5)*Главная!$F$7</f>
        <v>227.53256400000004</v>
      </c>
      <c r="H44" s="140"/>
      <c r="I44" s="52">
        <f t="shared" si="5"/>
        <v>0</v>
      </c>
    </row>
    <row r="45" spans="1:9" s="64" customFormat="1" x14ac:dyDescent="0.25">
      <c r="A45" s="74" t="s">
        <v>3570</v>
      </c>
      <c r="B45" s="212" t="s">
        <v>10267</v>
      </c>
      <c r="C45" s="45" t="s">
        <v>3571</v>
      </c>
      <c r="D45" s="46">
        <v>12</v>
      </c>
      <c r="E45" s="46">
        <v>144</v>
      </c>
      <c r="F45" s="72">
        <v>3.4965999999999999</v>
      </c>
      <c r="G45" s="143">
        <f>(F45-F45*$G$5)*Главная!$F$7</f>
        <v>237.90866400000002</v>
      </c>
      <c r="H45" s="140"/>
      <c r="I45" s="52">
        <f t="shared" si="5"/>
        <v>0</v>
      </c>
    </row>
    <row r="46" spans="1:9" s="64" customFormat="1" x14ac:dyDescent="0.25">
      <c r="A46" s="74" t="s">
        <v>3572</v>
      </c>
      <c r="B46" s="212" t="s">
        <v>10268</v>
      </c>
      <c r="C46" s="45" t="s">
        <v>3573</v>
      </c>
      <c r="D46" s="46">
        <v>12</v>
      </c>
      <c r="E46" s="46">
        <v>144</v>
      </c>
      <c r="F46" s="72">
        <v>3.8509000000000002</v>
      </c>
      <c r="G46" s="143">
        <f>(F46-F46*$G$5)*Главная!$F$7</f>
        <v>262.01523600000002</v>
      </c>
      <c r="H46" s="140"/>
      <c r="I46" s="52">
        <f t="shared" si="5"/>
        <v>0</v>
      </c>
    </row>
    <row r="47" spans="1:9" s="64" customFormat="1" x14ac:dyDescent="0.25">
      <c r="A47" s="74" t="s">
        <v>3574</v>
      </c>
      <c r="B47" s="212" t="s">
        <v>10269</v>
      </c>
      <c r="C47" s="45" t="s">
        <v>3575</v>
      </c>
      <c r="D47" s="46">
        <v>8</v>
      </c>
      <c r="E47" s="46">
        <v>96</v>
      </c>
      <c r="F47" s="72">
        <v>4.7763999999999998</v>
      </c>
      <c r="G47" s="143">
        <f>(F47-F47*$G$5)*Главная!$F$7</f>
        <v>324.98625600000003</v>
      </c>
      <c r="H47" s="140"/>
      <c r="I47" s="52">
        <f t="shared" si="5"/>
        <v>0</v>
      </c>
    </row>
    <row r="48" spans="1:9" s="64" customFormat="1" x14ac:dyDescent="0.25">
      <c r="A48" s="74" t="s">
        <v>3576</v>
      </c>
      <c r="B48" s="212" t="s">
        <v>10270</v>
      </c>
      <c r="C48" s="45" t="s">
        <v>3577</v>
      </c>
      <c r="D48" s="46">
        <v>5</v>
      </c>
      <c r="E48" s="46">
        <v>60</v>
      </c>
      <c r="F48" s="72">
        <v>5.8962000000000003</v>
      </c>
      <c r="G48" s="143">
        <f>(F48-F48*$G$5)*Главная!$F$7</f>
        <v>401.17744800000008</v>
      </c>
      <c r="H48" s="140"/>
      <c r="I48" s="52">
        <f t="shared" si="5"/>
        <v>0</v>
      </c>
    </row>
    <row r="49" spans="1:9" s="64" customFormat="1" x14ac:dyDescent="0.25">
      <c r="A49" s="74" t="s">
        <v>3578</v>
      </c>
      <c r="B49" s="212" t="s">
        <v>10271</v>
      </c>
      <c r="C49" s="45" t="s">
        <v>3579</v>
      </c>
      <c r="D49" s="46">
        <v>7</v>
      </c>
      <c r="E49" s="46">
        <v>56</v>
      </c>
      <c r="F49" s="72">
        <v>7.5461</v>
      </c>
      <c r="G49" s="143">
        <f>(F49-F49*$G$5)*Главная!$F$7</f>
        <v>513.436644</v>
      </c>
      <c r="H49" s="140"/>
      <c r="I49" s="52">
        <f t="shared" si="5"/>
        <v>0</v>
      </c>
    </row>
    <row r="50" spans="1:9" s="64" customFormat="1" x14ac:dyDescent="0.25">
      <c r="A50" s="74" t="s">
        <v>3580</v>
      </c>
      <c r="B50" s="212" t="s">
        <v>10272</v>
      </c>
      <c r="C50" s="45" t="s">
        <v>3581</v>
      </c>
      <c r="D50" s="46">
        <v>6</v>
      </c>
      <c r="E50" s="46">
        <v>48</v>
      </c>
      <c r="F50" s="72">
        <v>7.8981000000000003</v>
      </c>
      <c r="G50" s="143">
        <f>(F50-F50*$G$5)*Главная!$F$7</f>
        <v>537.38672400000007</v>
      </c>
      <c r="H50" s="140"/>
      <c r="I50" s="52">
        <f t="shared" si="5"/>
        <v>0</v>
      </c>
    </row>
    <row r="51" spans="1:9" s="64" customFormat="1" x14ac:dyDescent="0.25">
      <c r="A51" s="74"/>
      <c r="B51" s="213"/>
      <c r="C51" s="10" t="s">
        <v>3582</v>
      </c>
      <c r="D51" s="10"/>
      <c r="E51" s="10"/>
      <c r="F51" s="78"/>
      <c r="G51" s="119"/>
      <c r="H51" s="141"/>
      <c r="I51" s="17"/>
    </row>
    <row r="52" spans="1:9" s="64" customFormat="1" x14ac:dyDescent="0.25">
      <c r="A52" s="74" t="s">
        <v>3583</v>
      </c>
      <c r="B52" s="212" t="s">
        <v>10273</v>
      </c>
      <c r="C52" s="45" t="s">
        <v>3584</v>
      </c>
      <c r="D52" s="46">
        <v>100</v>
      </c>
      <c r="E52" s="46">
        <v>1800</v>
      </c>
      <c r="F52" s="72">
        <v>0.46200000000000002</v>
      </c>
      <c r="G52" s="143">
        <f>(F52-F52*$G$5)*Главная!$F$7</f>
        <v>31.434480000000004</v>
      </c>
      <c r="H52" s="140"/>
      <c r="I52" s="52">
        <f>G52*H52</f>
        <v>0</v>
      </c>
    </row>
    <row r="53" spans="1:9" s="64" customFormat="1" x14ac:dyDescent="0.25">
      <c r="A53" s="74" t="s">
        <v>3585</v>
      </c>
      <c r="B53" s="212" t="s">
        <v>10274</v>
      </c>
      <c r="C53" s="45" t="s">
        <v>3586</v>
      </c>
      <c r="D53" s="46">
        <v>40</v>
      </c>
      <c r="E53" s="46">
        <v>720</v>
      </c>
      <c r="F53" s="72">
        <v>0.748</v>
      </c>
      <c r="G53" s="143">
        <f>(F53-F53*$G$5)*Главная!$F$7</f>
        <v>50.893920000000001</v>
      </c>
      <c r="H53" s="140"/>
      <c r="I53" s="52">
        <f t="shared" ref="I53:I58" si="6">G53*H53</f>
        <v>0</v>
      </c>
    </row>
    <row r="54" spans="1:9" s="64" customFormat="1" x14ac:dyDescent="0.25">
      <c r="A54" s="74" t="s">
        <v>3587</v>
      </c>
      <c r="B54" s="212" t="s">
        <v>10275</v>
      </c>
      <c r="C54" s="45" t="s">
        <v>3588</v>
      </c>
      <c r="D54" s="46">
        <v>20</v>
      </c>
      <c r="E54" s="46">
        <v>360</v>
      </c>
      <c r="F54" s="72">
        <v>1.6719999999999999</v>
      </c>
      <c r="G54" s="143">
        <f>(F54-F54*$G$5)*Главная!$F$7</f>
        <v>113.76288000000001</v>
      </c>
      <c r="H54" s="140"/>
      <c r="I54" s="52">
        <f t="shared" si="6"/>
        <v>0</v>
      </c>
    </row>
    <row r="55" spans="1:9" s="64" customFormat="1" x14ac:dyDescent="0.25">
      <c r="A55" s="74" t="s">
        <v>3589</v>
      </c>
      <c r="B55" s="212" t="s">
        <v>10276</v>
      </c>
      <c r="C55" s="45" t="s">
        <v>3590</v>
      </c>
      <c r="D55" s="46">
        <v>8</v>
      </c>
      <c r="E55" s="46">
        <v>144</v>
      </c>
      <c r="F55" s="72">
        <v>2.2660999999999998</v>
      </c>
      <c r="G55" s="143">
        <f>(F55-F55*$G$5)*Главная!$F$7</f>
        <v>154.18544399999999</v>
      </c>
      <c r="H55" s="140"/>
      <c r="I55" s="52">
        <f t="shared" si="6"/>
        <v>0</v>
      </c>
    </row>
    <row r="56" spans="1:9" s="64" customFormat="1" x14ac:dyDescent="0.25">
      <c r="A56" s="74" t="s">
        <v>3591</v>
      </c>
      <c r="B56" s="212" t="s">
        <v>10277</v>
      </c>
      <c r="C56" s="45" t="s">
        <v>3592</v>
      </c>
      <c r="D56" s="46">
        <v>8</v>
      </c>
      <c r="E56" s="46">
        <v>96</v>
      </c>
      <c r="F56" s="72">
        <v>4.202</v>
      </c>
      <c r="G56" s="143">
        <f>(F56-F56*$G$5)*Главная!$F$7</f>
        <v>285.90408000000002</v>
      </c>
      <c r="H56" s="140"/>
      <c r="I56" s="52">
        <f t="shared" si="6"/>
        <v>0</v>
      </c>
    </row>
    <row r="57" spans="1:9" s="64" customFormat="1" x14ac:dyDescent="0.25">
      <c r="A57" s="74" t="s">
        <v>3593</v>
      </c>
      <c r="B57" s="212" t="s">
        <v>10278</v>
      </c>
      <c r="C57" s="45" t="s">
        <v>3594</v>
      </c>
      <c r="D57" s="46">
        <v>5</v>
      </c>
      <c r="E57" s="46">
        <v>90</v>
      </c>
      <c r="F57" s="72">
        <v>4.2241</v>
      </c>
      <c r="G57" s="143">
        <f>(F57-F57*$G$5)*Главная!$F$7</f>
        <v>287.40776400000004</v>
      </c>
      <c r="H57" s="140"/>
      <c r="I57" s="52">
        <f t="shared" si="6"/>
        <v>0</v>
      </c>
    </row>
    <row r="58" spans="1:9" s="64" customFormat="1" x14ac:dyDescent="0.25">
      <c r="A58" s="74" t="s">
        <v>3595</v>
      </c>
      <c r="B58" s="212" t="s">
        <v>10279</v>
      </c>
      <c r="C58" s="45" t="s">
        <v>3596</v>
      </c>
      <c r="D58" s="46">
        <v>7</v>
      </c>
      <c r="E58" s="46">
        <v>56</v>
      </c>
      <c r="F58" s="72">
        <v>6.9961000000000002</v>
      </c>
      <c r="G58" s="143">
        <f>(F58-F58*$G$5)*Главная!$F$7</f>
        <v>476.01464400000003</v>
      </c>
      <c r="H58" s="140"/>
      <c r="I58" s="52">
        <f t="shared" si="6"/>
        <v>0</v>
      </c>
    </row>
    <row r="59" spans="1:9" s="64" customFormat="1" x14ac:dyDescent="0.25">
      <c r="A59" s="74"/>
      <c r="B59" s="213"/>
      <c r="C59" s="10" t="s">
        <v>3597</v>
      </c>
      <c r="D59" s="10"/>
      <c r="E59" s="10"/>
      <c r="F59" s="78"/>
      <c r="G59" s="119"/>
      <c r="H59" s="141"/>
      <c r="I59" s="17"/>
    </row>
    <row r="60" spans="1:9" s="64" customFormat="1" x14ac:dyDescent="0.25">
      <c r="A60" s="74" t="s">
        <v>3598</v>
      </c>
      <c r="B60" s="212" t="s">
        <v>10280</v>
      </c>
      <c r="C60" s="45" t="s">
        <v>3599</v>
      </c>
      <c r="D60" s="46">
        <v>50</v>
      </c>
      <c r="E60" s="46">
        <v>900</v>
      </c>
      <c r="F60" s="72">
        <v>0.72599999999999998</v>
      </c>
      <c r="G60" s="143">
        <f>(F60-F60*$G$5)*Главная!$F$7</f>
        <v>49.397040000000004</v>
      </c>
      <c r="H60" s="140"/>
      <c r="I60" s="52">
        <f>G60*H60</f>
        <v>0</v>
      </c>
    </row>
    <row r="61" spans="1:9" s="64" customFormat="1" x14ac:dyDescent="0.25">
      <c r="A61" s="74" t="s">
        <v>3600</v>
      </c>
      <c r="B61" s="212" t="s">
        <v>10281</v>
      </c>
      <c r="C61" s="45" t="s">
        <v>3601</v>
      </c>
      <c r="D61" s="46">
        <v>40</v>
      </c>
      <c r="E61" s="46">
        <v>720</v>
      </c>
      <c r="F61" s="72">
        <v>0.748</v>
      </c>
      <c r="G61" s="143">
        <f>(F61-F61*$G$5)*Главная!$F$7</f>
        <v>50.893920000000001</v>
      </c>
      <c r="H61" s="140"/>
      <c r="I61" s="52">
        <f t="shared" ref="I61:I71" si="7">G61*H61</f>
        <v>0</v>
      </c>
    </row>
    <row r="62" spans="1:9" s="64" customFormat="1" x14ac:dyDescent="0.25">
      <c r="A62" s="74" t="s">
        <v>3602</v>
      </c>
      <c r="B62" s="212" t="s">
        <v>10282</v>
      </c>
      <c r="C62" s="45" t="s">
        <v>3603</v>
      </c>
      <c r="D62" s="46">
        <v>23</v>
      </c>
      <c r="E62" s="46">
        <v>414</v>
      </c>
      <c r="F62" s="72">
        <v>1.21</v>
      </c>
      <c r="G62" s="143">
        <f>(F62-F62*$G$5)*Главная!$F$7</f>
        <v>82.328400000000002</v>
      </c>
      <c r="H62" s="140"/>
      <c r="I62" s="52">
        <f t="shared" si="7"/>
        <v>0</v>
      </c>
    </row>
    <row r="63" spans="1:9" s="64" customFormat="1" x14ac:dyDescent="0.25">
      <c r="A63" s="74" t="s">
        <v>3604</v>
      </c>
      <c r="B63" s="212" t="s">
        <v>10283</v>
      </c>
      <c r="C63" s="45" t="s">
        <v>3605</v>
      </c>
      <c r="D63" s="46">
        <v>16</v>
      </c>
      <c r="E63" s="46">
        <v>288</v>
      </c>
      <c r="F63" s="72">
        <v>2.09</v>
      </c>
      <c r="G63" s="143">
        <f>(F63-F63*$G$5)*Главная!$F$7</f>
        <v>142.20359999999999</v>
      </c>
      <c r="H63" s="140"/>
      <c r="I63" s="52">
        <f t="shared" si="7"/>
        <v>0</v>
      </c>
    </row>
    <row r="64" spans="1:9" s="64" customFormat="1" x14ac:dyDescent="0.25">
      <c r="A64" s="68" t="s">
        <v>3606</v>
      </c>
      <c r="B64" s="212" t="s">
        <v>10284</v>
      </c>
      <c r="C64" s="45" t="s">
        <v>3607</v>
      </c>
      <c r="D64" s="46">
        <v>8</v>
      </c>
      <c r="E64" s="46">
        <v>144</v>
      </c>
      <c r="F64" s="72">
        <v>2.508</v>
      </c>
      <c r="G64" s="143">
        <f>(F64-F64*$G$5)*Главная!$F$7</f>
        <v>170.64432000000002</v>
      </c>
      <c r="H64" s="140"/>
      <c r="I64" s="52">
        <f t="shared" si="7"/>
        <v>0</v>
      </c>
    </row>
    <row r="65" spans="1:9" s="64" customFormat="1" x14ac:dyDescent="0.25">
      <c r="A65" s="74" t="s">
        <v>3608</v>
      </c>
      <c r="B65" s="212" t="s">
        <v>10285</v>
      </c>
      <c r="C65" s="45" t="s">
        <v>3609</v>
      </c>
      <c r="D65" s="46">
        <v>14</v>
      </c>
      <c r="E65" s="46">
        <v>168</v>
      </c>
      <c r="F65" s="72">
        <v>3.8719999999999999</v>
      </c>
      <c r="G65" s="143">
        <f>(F65-F65*$G$5)*Главная!$F$7</f>
        <v>263.45088000000004</v>
      </c>
      <c r="H65" s="140"/>
      <c r="I65" s="52">
        <f t="shared" si="7"/>
        <v>0</v>
      </c>
    </row>
    <row r="66" spans="1:9" s="64" customFormat="1" x14ac:dyDescent="0.25">
      <c r="A66" s="74" t="s">
        <v>3610</v>
      </c>
      <c r="B66" s="212" t="s">
        <v>10286</v>
      </c>
      <c r="C66" s="45" t="s">
        <v>3611</v>
      </c>
      <c r="D66" s="46">
        <v>14</v>
      </c>
      <c r="E66" s="46">
        <v>168</v>
      </c>
      <c r="F66" s="72">
        <v>4.2900999999999998</v>
      </c>
      <c r="G66" s="143">
        <f>(F66-F66*$G$5)*Главная!$F$7</f>
        <v>291.89840400000003</v>
      </c>
      <c r="H66" s="140"/>
      <c r="I66" s="52">
        <f t="shared" si="7"/>
        <v>0</v>
      </c>
    </row>
    <row r="67" spans="1:9" s="64" customFormat="1" x14ac:dyDescent="0.25">
      <c r="A67" s="74" t="s">
        <v>3612</v>
      </c>
      <c r="B67" s="212" t="s">
        <v>10287</v>
      </c>
      <c r="C67" s="45" t="s">
        <v>3613</v>
      </c>
      <c r="D67" s="46">
        <v>10</v>
      </c>
      <c r="E67" s="46">
        <v>120</v>
      </c>
      <c r="F67" s="72">
        <v>4.1801000000000004</v>
      </c>
      <c r="G67" s="143">
        <f>(F67-F67*$G$5)*Главная!$F$7</f>
        <v>284.41400400000003</v>
      </c>
      <c r="H67" s="140"/>
      <c r="I67" s="52">
        <f t="shared" si="7"/>
        <v>0</v>
      </c>
    </row>
    <row r="68" spans="1:9" s="64" customFormat="1" x14ac:dyDescent="0.25">
      <c r="A68" s="74" t="s">
        <v>3614</v>
      </c>
      <c r="B68" s="212" t="s">
        <v>10288</v>
      </c>
      <c r="C68" s="45" t="s">
        <v>3615</v>
      </c>
      <c r="D68" s="46">
        <v>12</v>
      </c>
      <c r="E68" s="46">
        <v>144</v>
      </c>
      <c r="F68" s="72">
        <v>4.7521000000000004</v>
      </c>
      <c r="G68" s="143">
        <f>(F68-F68*$G$5)*Главная!$F$7</f>
        <v>323.33288400000004</v>
      </c>
      <c r="H68" s="140"/>
      <c r="I68" s="52">
        <f t="shared" si="7"/>
        <v>0</v>
      </c>
    </row>
    <row r="69" spans="1:9" s="64" customFormat="1" x14ac:dyDescent="0.25">
      <c r="A69" s="74" t="s">
        <v>3616</v>
      </c>
      <c r="B69" s="212" t="s">
        <v>10289</v>
      </c>
      <c r="C69" s="45" t="s">
        <v>3617</v>
      </c>
      <c r="D69" s="46">
        <v>8</v>
      </c>
      <c r="E69" s="46">
        <v>96</v>
      </c>
      <c r="F69" s="72">
        <v>4.8840000000000003</v>
      </c>
      <c r="G69" s="143">
        <f>(F69-F69*$G$5)*Главная!$F$7</f>
        <v>332.30736000000007</v>
      </c>
      <c r="H69" s="140"/>
      <c r="I69" s="52">
        <f t="shared" si="7"/>
        <v>0</v>
      </c>
    </row>
    <row r="70" spans="1:9" s="64" customFormat="1" x14ac:dyDescent="0.25">
      <c r="A70" s="74" t="s">
        <v>3618</v>
      </c>
      <c r="B70" s="212" t="s">
        <v>10290</v>
      </c>
      <c r="C70" s="45" t="s">
        <v>3619</v>
      </c>
      <c r="D70" s="46">
        <v>6</v>
      </c>
      <c r="E70" s="46">
        <v>72</v>
      </c>
      <c r="F70" s="72">
        <v>7.3041</v>
      </c>
      <c r="G70" s="143">
        <f>(F70-F70*$G$5)*Главная!$F$7</f>
        <v>496.97096400000004</v>
      </c>
      <c r="H70" s="140"/>
      <c r="I70" s="52">
        <f t="shared" si="7"/>
        <v>0</v>
      </c>
    </row>
    <row r="71" spans="1:9" s="64" customFormat="1" x14ac:dyDescent="0.25">
      <c r="A71" s="74" t="s">
        <v>3620</v>
      </c>
      <c r="B71" s="212" t="s">
        <v>10291</v>
      </c>
      <c r="C71" s="45" t="s">
        <v>3621</v>
      </c>
      <c r="D71" s="46">
        <v>6</v>
      </c>
      <c r="E71" s="46">
        <v>72</v>
      </c>
      <c r="F71" s="72">
        <v>6.9961000000000002</v>
      </c>
      <c r="G71" s="143">
        <f>(F71-F71*$G$5)*Главная!$F$7</f>
        <v>476.01464400000003</v>
      </c>
      <c r="H71" s="140"/>
      <c r="I71" s="52">
        <f t="shared" si="7"/>
        <v>0</v>
      </c>
    </row>
    <row r="72" spans="1:9" s="64" customFormat="1" x14ac:dyDescent="0.25">
      <c r="A72" s="74"/>
      <c r="B72" s="213"/>
      <c r="C72" s="10" t="s">
        <v>3622</v>
      </c>
      <c r="D72" s="10"/>
      <c r="E72" s="10"/>
      <c r="F72" s="78"/>
      <c r="G72" s="119"/>
      <c r="H72" s="141"/>
      <c r="I72" s="17"/>
    </row>
    <row r="73" spans="1:9" s="64" customFormat="1" x14ac:dyDescent="0.25">
      <c r="A73" s="74" t="s">
        <v>3623</v>
      </c>
      <c r="B73" s="212" t="s">
        <v>10292</v>
      </c>
      <c r="C73" s="45" t="s">
        <v>3624</v>
      </c>
      <c r="D73" s="46">
        <v>48</v>
      </c>
      <c r="E73" s="46">
        <v>864</v>
      </c>
      <c r="F73" s="72">
        <v>0.70399999999999996</v>
      </c>
      <c r="G73" s="143">
        <f>(F73-F73*$G$5)*Главная!$F$7</f>
        <v>47.90016</v>
      </c>
      <c r="H73" s="140"/>
      <c r="I73" s="52">
        <f>G73*H73</f>
        <v>0</v>
      </c>
    </row>
    <row r="74" spans="1:9" s="64" customFormat="1" x14ac:dyDescent="0.25">
      <c r="A74" s="74" t="s">
        <v>3625</v>
      </c>
      <c r="B74" s="212" t="s">
        <v>10293</v>
      </c>
      <c r="C74" s="45" t="s">
        <v>3626</v>
      </c>
      <c r="D74" s="46">
        <v>44</v>
      </c>
      <c r="E74" s="46">
        <v>792</v>
      </c>
      <c r="F74" s="72">
        <v>0.72599999999999998</v>
      </c>
      <c r="G74" s="143">
        <f>(F74-F74*$G$5)*Главная!$F$7</f>
        <v>49.397040000000004</v>
      </c>
      <c r="H74" s="140"/>
      <c r="I74" s="52">
        <f t="shared" ref="I74:I79" si="8">G74*H74</f>
        <v>0</v>
      </c>
    </row>
    <row r="75" spans="1:9" s="64" customFormat="1" x14ac:dyDescent="0.25">
      <c r="A75" s="74" t="s">
        <v>3627</v>
      </c>
      <c r="B75" s="212" t="s">
        <v>10294</v>
      </c>
      <c r="C75" s="45" t="s">
        <v>3628</v>
      </c>
      <c r="D75" s="46">
        <v>22</v>
      </c>
      <c r="E75" s="46">
        <v>396</v>
      </c>
      <c r="F75" s="72">
        <v>1.5181</v>
      </c>
      <c r="G75" s="143">
        <f>(F75-F75*$G$5)*Главная!$F$7</f>
        <v>103.29152400000001</v>
      </c>
      <c r="H75" s="140"/>
      <c r="I75" s="52">
        <f t="shared" si="8"/>
        <v>0</v>
      </c>
    </row>
    <row r="76" spans="1:9" s="64" customFormat="1" x14ac:dyDescent="0.25">
      <c r="A76" s="74" t="s">
        <v>3629</v>
      </c>
      <c r="B76" s="212" t="s">
        <v>10295</v>
      </c>
      <c r="C76" s="45" t="s">
        <v>3630</v>
      </c>
      <c r="D76" s="46">
        <v>17</v>
      </c>
      <c r="E76" s="46">
        <v>306</v>
      </c>
      <c r="F76" s="72">
        <v>1.716</v>
      </c>
      <c r="G76" s="143">
        <f>(F76-F76*$G$5)*Главная!$F$7</f>
        <v>116.75664</v>
      </c>
      <c r="H76" s="140"/>
      <c r="I76" s="52">
        <f t="shared" si="8"/>
        <v>0</v>
      </c>
    </row>
    <row r="77" spans="1:9" s="64" customFormat="1" x14ac:dyDescent="0.25">
      <c r="A77" s="74" t="s">
        <v>3631</v>
      </c>
      <c r="B77" s="212" t="s">
        <v>10296</v>
      </c>
      <c r="C77" s="45" t="s">
        <v>3632</v>
      </c>
      <c r="D77" s="46">
        <v>15</v>
      </c>
      <c r="E77" s="46">
        <v>270</v>
      </c>
      <c r="F77" s="72">
        <v>1.8919999999999999</v>
      </c>
      <c r="G77" s="143">
        <f>(F77-F77*$G$5)*Главная!$F$7</f>
        <v>128.73168000000001</v>
      </c>
      <c r="H77" s="140"/>
      <c r="I77" s="52">
        <f t="shared" si="8"/>
        <v>0</v>
      </c>
    </row>
    <row r="78" spans="1:9" s="64" customFormat="1" x14ac:dyDescent="0.25">
      <c r="A78" s="74" t="s">
        <v>3633</v>
      </c>
      <c r="B78" s="212" t="s">
        <v>10297</v>
      </c>
      <c r="C78" s="45" t="s">
        <v>3634</v>
      </c>
      <c r="D78" s="46">
        <v>17</v>
      </c>
      <c r="E78" s="46">
        <v>204</v>
      </c>
      <c r="F78" s="72">
        <v>3.4981</v>
      </c>
      <c r="G78" s="143">
        <f>(F78-F78*$G$5)*Главная!$F$7</f>
        <v>238.01072400000001</v>
      </c>
      <c r="H78" s="140"/>
      <c r="I78" s="52">
        <f t="shared" si="8"/>
        <v>0</v>
      </c>
    </row>
    <row r="79" spans="1:9" s="64" customFormat="1" x14ac:dyDescent="0.25">
      <c r="A79" s="74" t="s">
        <v>3635</v>
      </c>
      <c r="B79" s="212" t="s">
        <v>10298</v>
      </c>
      <c r="C79" s="45" t="s">
        <v>3636</v>
      </c>
      <c r="D79" s="46">
        <v>17</v>
      </c>
      <c r="E79" s="46">
        <v>204</v>
      </c>
      <c r="F79" s="72">
        <v>3.0141</v>
      </c>
      <c r="G79" s="143">
        <f>(F79-F79*$G$5)*Главная!$F$7</f>
        <v>205.07936400000003</v>
      </c>
      <c r="H79" s="140"/>
      <c r="I79" s="52">
        <f t="shared" si="8"/>
        <v>0</v>
      </c>
    </row>
    <row r="80" spans="1:9" s="64" customFormat="1" x14ac:dyDescent="0.25">
      <c r="A80" s="74"/>
      <c r="B80" s="213"/>
      <c r="C80" s="10" t="s">
        <v>3637</v>
      </c>
      <c r="D80" s="10"/>
      <c r="E80" s="10"/>
      <c r="F80" s="78"/>
      <c r="G80" s="119"/>
      <c r="H80" s="141"/>
      <c r="I80" s="17"/>
    </row>
    <row r="81" spans="1:9" s="64" customFormat="1" x14ac:dyDescent="0.25">
      <c r="A81" s="74" t="s">
        <v>3638</v>
      </c>
      <c r="B81" s="212" t="s">
        <v>10305</v>
      </c>
      <c r="C81" s="45" t="s">
        <v>3639</v>
      </c>
      <c r="D81" s="46">
        <v>15</v>
      </c>
      <c r="E81" s="46">
        <v>180</v>
      </c>
      <c r="F81" s="72">
        <v>2.8161</v>
      </c>
      <c r="G81" s="143">
        <f>(F81-F81*$G$5)*Главная!$F$7</f>
        <v>191.60744400000002</v>
      </c>
      <c r="H81" s="140"/>
      <c r="I81" s="52">
        <f>G81*H81</f>
        <v>0</v>
      </c>
    </row>
    <row r="82" spans="1:9" s="64" customFormat="1" x14ac:dyDescent="0.25">
      <c r="A82" s="74" t="s">
        <v>3640</v>
      </c>
      <c r="B82" s="212" t="s">
        <v>10306</v>
      </c>
      <c r="C82" s="45" t="s">
        <v>3641</v>
      </c>
      <c r="D82" s="46">
        <v>15</v>
      </c>
      <c r="E82" s="46">
        <v>120</v>
      </c>
      <c r="F82" s="72">
        <v>5.1261000000000001</v>
      </c>
      <c r="G82" s="143">
        <f>(F82-F82*$G$5)*Главная!$F$7</f>
        <v>348.77984400000003</v>
      </c>
      <c r="H82" s="140"/>
      <c r="I82" s="52">
        <f t="shared" ref="I82:I84" si="9">G82*H82</f>
        <v>0</v>
      </c>
    </row>
    <row r="83" spans="1:9" s="64" customFormat="1" x14ac:dyDescent="0.25">
      <c r="A83" s="74" t="s">
        <v>3642</v>
      </c>
      <c r="B83" s="212" t="s">
        <v>10307</v>
      </c>
      <c r="C83" s="45" t="s">
        <v>3643</v>
      </c>
      <c r="D83" s="46">
        <v>10</v>
      </c>
      <c r="E83" s="46">
        <v>80</v>
      </c>
      <c r="F83" s="72">
        <v>7.6120999999999999</v>
      </c>
      <c r="G83" s="143">
        <f>(F83-F83*$G$5)*Главная!$F$7</f>
        <v>517.92728399999999</v>
      </c>
      <c r="H83" s="140"/>
      <c r="I83" s="52">
        <f t="shared" si="9"/>
        <v>0</v>
      </c>
    </row>
    <row r="84" spans="1:9" s="64" customFormat="1" x14ac:dyDescent="0.25">
      <c r="A84" s="74" t="s">
        <v>3644</v>
      </c>
      <c r="B84" s="212" t="s">
        <v>10308</v>
      </c>
      <c r="C84" s="45" t="s">
        <v>3645</v>
      </c>
      <c r="D84" s="46">
        <v>5</v>
      </c>
      <c r="E84" s="46">
        <v>40</v>
      </c>
      <c r="F84" s="72">
        <v>12.8042</v>
      </c>
      <c r="G84" s="143">
        <f>(F84-F84*$G$5)*Главная!$F$7</f>
        <v>871.19776800000011</v>
      </c>
      <c r="H84" s="140"/>
      <c r="I84" s="52">
        <f t="shared" si="9"/>
        <v>0</v>
      </c>
    </row>
    <row r="85" spans="1:9" s="64" customFormat="1" x14ac:dyDescent="0.25">
      <c r="A85" s="74"/>
      <c r="B85" s="213"/>
      <c r="C85" s="10" t="s">
        <v>3658</v>
      </c>
      <c r="D85" s="10"/>
      <c r="E85" s="10"/>
      <c r="F85" s="78"/>
      <c r="G85" s="119"/>
      <c r="H85" s="141"/>
      <c r="I85" s="17"/>
    </row>
    <row r="86" spans="1:9" s="64" customFormat="1" x14ac:dyDescent="0.25">
      <c r="A86" s="74" t="s">
        <v>3646</v>
      </c>
      <c r="B86" s="212" t="s">
        <v>10299</v>
      </c>
      <c r="C86" s="45" t="s">
        <v>3647</v>
      </c>
      <c r="D86" s="46">
        <v>12</v>
      </c>
      <c r="E86" s="46">
        <v>216</v>
      </c>
      <c r="F86" s="72">
        <v>2.6181000000000001</v>
      </c>
      <c r="G86" s="143">
        <f>(F86-F86*$G$5)*Главная!$F$7</f>
        <v>178.13552400000003</v>
      </c>
      <c r="H86" s="140"/>
      <c r="I86" s="52">
        <f>G86*H86</f>
        <v>0</v>
      </c>
    </row>
    <row r="87" spans="1:9" s="64" customFormat="1" x14ac:dyDescent="0.25">
      <c r="A87" s="74" t="s">
        <v>3648</v>
      </c>
      <c r="B87" s="212" t="s">
        <v>10300</v>
      </c>
      <c r="C87" s="45" t="s">
        <v>3649</v>
      </c>
      <c r="D87" s="46">
        <v>6</v>
      </c>
      <c r="E87" s="46">
        <v>108</v>
      </c>
      <c r="F87" s="72">
        <v>3.9601000000000002</v>
      </c>
      <c r="G87" s="143">
        <f>(F87-F87*$G$5)*Главная!$F$7</f>
        <v>269.44520400000005</v>
      </c>
      <c r="H87" s="140"/>
      <c r="I87" s="52">
        <f t="shared" ref="I87:I91" si="10">G87*H87</f>
        <v>0</v>
      </c>
    </row>
    <row r="88" spans="1:9" s="64" customFormat="1" x14ac:dyDescent="0.25">
      <c r="A88" s="74" t="s">
        <v>3650</v>
      </c>
      <c r="B88" s="212" t="s">
        <v>10301</v>
      </c>
      <c r="C88" s="45" t="s">
        <v>3651</v>
      </c>
      <c r="D88" s="46">
        <v>4</v>
      </c>
      <c r="E88" s="46">
        <v>72</v>
      </c>
      <c r="F88" s="72">
        <v>7.7000999999999999</v>
      </c>
      <c r="G88" s="143">
        <f>(F88-F88*$G$5)*Главная!$F$7</f>
        <v>523.914804</v>
      </c>
      <c r="H88" s="140"/>
      <c r="I88" s="52">
        <f t="shared" si="10"/>
        <v>0</v>
      </c>
    </row>
    <row r="89" spans="1:9" s="64" customFormat="1" x14ac:dyDescent="0.25">
      <c r="A89" s="74" t="s">
        <v>3652</v>
      </c>
      <c r="B89" s="212" t="s">
        <v>10302</v>
      </c>
      <c r="C89" s="45" t="s">
        <v>3653</v>
      </c>
      <c r="D89" s="46">
        <v>5</v>
      </c>
      <c r="E89" s="46">
        <v>40</v>
      </c>
      <c r="F89" s="72">
        <v>12.122199999999999</v>
      </c>
      <c r="G89" s="143">
        <f>(F89-F89*$G$5)*Главная!$F$7</f>
        <v>824.794488</v>
      </c>
      <c r="H89" s="140"/>
      <c r="I89" s="52">
        <f t="shared" si="10"/>
        <v>0</v>
      </c>
    </row>
    <row r="90" spans="1:9" s="64" customFormat="1" x14ac:dyDescent="0.25">
      <c r="A90" s="74" t="s">
        <v>3654</v>
      </c>
      <c r="B90" s="212" t="s">
        <v>10303</v>
      </c>
      <c r="C90" s="45" t="s">
        <v>3655</v>
      </c>
      <c r="D90" s="46">
        <v>3</v>
      </c>
      <c r="E90" s="46">
        <v>24</v>
      </c>
      <c r="F90" s="72">
        <v>16.566299999999998</v>
      </c>
      <c r="G90" s="143">
        <f>(F90-F90*$G$5)*Главная!$F$7</f>
        <v>1127.1710519999999</v>
      </c>
      <c r="H90" s="140"/>
      <c r="I90" s="52">
        <f t="shared" si="10"/>
        <v>0</v>
      </c>
    </row>
    <row r="91" spans="1:9" s="64" customFormat="1" x14ac:dyDescent="0.25">
      <c r="A91" s="74" t="s">
        <v>3656</v>
      </c>
      <c r="B91" s="212" t="s">
        <v>10304</v>
      </c>
      <c r="C91" s="45" t="s">
        <v>3657</v>
      </c>
      <c r="D91" s="46">
        <v>1</v>
      </c>
      <c r="E91" s="46">
        <v>12</v>
      </c>
      <c r="F91" s="72">
        <v>37.620699999999999</v>
      </c>
      <c r="G91" s="143">
        <f>(F91-F91*$G$5)*Главная!$F$7</f>
        <v>2559.7124280000003</v>
      </c>
      <c r="H91" s="140"/>
      <c r="I91" s="52">
        <f t="shared" si="10"/>
        <v>0</v>
      </c>
    </row>
    <row r="92" spans="1:9" s="64" customFormat="1" x14ac:dyDescent="0.25">
      <c r="A92" s="74"/>
      <c r="B92" s="213"/>
      <c r="C92" s="10" t="s">
        <v>3659</v>
      </c>
      <c r="D92" s="10"/>
      <c r="E92" s="10"/>
      <c r="F92" s="78"/>
      <c r="G92" s="119"/>
      <c r="H92" s="141"/>
      <c r="I92" s="17"/>
    </row>
    <row r="93" spans="1:9" s="64" customFormat="1" x14ac:dyDescent="0.25">
      <c r="A93" s="74" t="s">
        <v>3660</v>
      </c>
      <c r="B93" s="212" t="s">
        <v>10309</v>
      </c>
      <c r="C93" s="45" t="s">
        <v>3661</v>
      </c>
      <c r="D93" s="46">
        <v>12</v>
      </c>
      <c r="E93" s="46">
        <v>216</v>
      </c>
      <c r="F93" s="72">
        <v>2.3540000000000001</v>
      </c>
      <c r="G93" s="143">
        <f>(F93-F93*$G$5)*Главная!$F$7</f>
        <v>160.16616000000002</v>
      </c>
      <c r="H93" s="140"/>
      <c r="I93" s="52">
        <f>G93*H93</f>
        <v>0</v>
      </c>
    </row>
    <row r="94" spans="1:9" s="64" customFormat="1" x14ac:dyDescent="0.25">
      <c r="A94" s="74" t="s">
        <v>3662</v>
      </c>
      <c r="B94" s="212" t="s">
        <v>10310</v>
      </c>
      <c r="C94" s="45" t="s">
        <v>3663</v>
      </c>
      <c r="D94" s="46">
        <v>12</v>
      </c>
      <c r="E94" s="46">
        <v>144</v>
      </c>
      <c r="F94" s="72">
        <v>3.7401</v>
      </c>
      <c r="G94" s="143">
        <f>(F94-F94*$G$5)*Главная!$F$7</f>
        <v>254.47640400000003</v>
      </c>
      <c r="H94" s="140"/>
      <c r="I94" s="52">
        <f>G94*H94</f>
        <v>0</v>
      </c>
    </row>
    <row r="95" spans="1:9" s="64" customFormat="1" x14ac:dyDescent="0.25">
      <c r="A95" s="74"/>
      <c r="B95" s="213"/>
      <c r="C95" s="10" t="s">
        <v>3664</v>
      </c>
      <c r="D95" s="10"/>
      <c r="E95" s="10"/>
      <c r="F95" s="78"/>
      <c r="G95" s="119"/>
      <c r="H95" s="141"/>
      <c r="I95" s="17"/>
    </row>
    <row r="96" spans="1:9" s="64" customFormat="1" x14ac:dyDescent="0.25">
      <c r="A96" s="74" t="s">
        <v>3665</v>
      </c>
      <c r="B96" s="212" t="s">
        <v>10311</v>
      </c>
      <c r="C96" s="45" t="s">
        <v>3666</v>
      </c>
      <c r="D96" s="46">
        <v>14</v>
      </c>
      <c r="E96" s="46">
        <v>168</v>
      </c>
      <c r="F96" s="72">
        <v>3.1461000000000001</v>
      </c>
      <c r="G96" s="143">
        <f>(F96-F96*$G$5)*Главная!$F$7</f>
        <v>214.06064400000002</v>
      </c>
      <c r="H96" s="140"/>
      <c r="I96" s="52">
        <f>G96*H96</f>
        <v>0</v>
      </c>
    </row>
    <row r="97" spans="1:9" s="64" customFormat="1" x14ac:dyDescent="0.25">
      <c r="A97" s="74" t="s">
        <v>3667</v>
      </c>
      <c r="B97" s="212" t="s">
        <v>10312</v>
      </c>
      <c r="C97" s="45" t="s">
        <v>3668</v>
      </c>
      <c r="D97" s="46">
        <v>6</v>
      </c>
      <c r="E97" s="46">
        <v>72</v>
      </c>
      <c r="F97" s="72">
        <v>5.6101000000000001</v>
      </c>
      <c r="G97" s="143">
        <f>(F97-F97*$G$5)*Главная!$F$7</f>
        <v>381.71120400000007</v>
      </c>
      <c r="H97" s="140"/>
      <c r="I97" s="52">
        <f t="shared" ref="I97:I99" si="11">G97*H97</f>
        <v>0</v>
      </c>
    </row>
    <row r="98" spans="1:9" s="64" customFormat="1" x14ac:dyDescent="0.25">
      <c r="A98" s="74" t="s">
        <v>3669</v>
      </c>
      <c r="B98" s="212" t="s">
        <v>10313</v>
      </c>
      <c r="C98" s="45" t="s">
        <v>3670</v>
      </c>
      <c r="D98" s="46">
        <v>4</v>
      </c>
      <c r="E98" s="46">
        <v>48</v>
      </c>
      <c r="F98" s="72">
        <v>9.5701999999999998</v>
      </c>
      <c r="G98" s="143">
        <f>(F98-F98*$G$5)*Главная!$F$7</f>
        <v>651.15640800000006</v>
      </c>
      <c r="H98" s="140"/>
      <c r="I98" s="52">
        <f t="shared" si="11"/>
        <v>0</v>
      </c>
    </row>
    <row r="99" spans="1:9" s="64" customFormat="1" x14ac:dyDescent="0.25">
      <c r="A99" s="74" t="s">
        <v>3671</v>
      </c>
      <c r="B99" s="212" t="s">
        <v>10314</v>
      </c>
      <c r="C99" s="45" t="s">
        <v>3672</v>
      </c>
      <c r="D99" s="46">
        <v>9</v>
      </c>
      <c r="E99" s="46">
        <v>36</v>
      </c>
      <c r="F99" s="72">
        <v>17.2483</v>
      </c>
      <c r="G99" s="143">
        <f>(F99-F99*$G$5)*Главная!$F$7</f>
        <v>1173.5743320000001</v>
      </c>
      <c r="H99" s="140"/>
      <c r="I99" s="52">
        <f t="shared" si="11"/>
        <v>0</v>
      </c>
    </row>
    <row r="100" spans="1:9" s="64" customFormat="1" x14ac:dyDescent="0.25">
      <c r="A100" s="74"/>
      <c r="B100" s="213"/>
      <c r="C100" s="10" t="s">
        <v>3673</v>
      </c>
      <c r="D100" s="10"/>
      <c r="E100" s="10"/>
      <c r="F100" s="78"/>
      <c r="G100" s="119"/>
      <c r="H100" s="141"/>
      <c r="I100" s="17"/>
    </row>
    <row r="101" spans="1:9" s="64" customFormat="1" x14ac:dyDescent="0.25">
      <c r="A101" s="74" t="s">
        <v>3674</v>
      </c>
      <c r="B101" s="212" t="s">
        <v>10315</v>
      </c>
      <c r="C101" s="45" t="s">
        <v>3675</v>
      </c>
      <c r="D101" s="46">
        <v>14</v>
      </c>
      <c r="E101" s="46">
        <v>168</v>
      </c>
      <c r="F101" s="72">
        <v>2.2879999999999998</v>
      </c>
      <c r="G101" s="143">
        <f>(F101-F101*$G$5)*Главная!$F$7</f>
        <v>155.67552000000001</v>
      </c>
      <c r="H101" s="140"/>
      <c r="I101" s="52">
        <f>G101*H101</f>
        <v>0</v>
      </c>
    </row>
    <row r="102" spans="1:9" s="64" customFormat="1" x14ac:dyDescent="0.25">
      <c r="A102" s="74" t="s">
        <v>3676</v>
      </c>
      <c r="B102" s="212" t="s">
        <v>10316</v>
      </c>
      <c r="C102" s="45" t="s">
        <v>3677</v>
      </c>
      <c r="D102" s="46">
        <v>8</v>
      </c>
      <c r="E102" s="46">
        <v>96</v>
      </c>
      <c r="F102" s="72">
        <v>3.6960999999999999</v>
      </c>
      <c r="G102" s="143">
        <f>(F102-F102*$G$5)*Главная!$F$7</f>
        <v>251.48264400000002</v>
      </c>
      <c r="H102" s="140"/>
      <c r="I102" s="52">
        <f t="shared" ref="I102:I106" si="12">G102*H102</f>
        <v>0</v>
      </c>
    </row>
    <row r="103" spans="1:9" s="64" customFormat="1" x14ac:dyDescent="0.25">
      <c r="A103" s="74" t="s">
        <v>3678</v>
      </c>
      <c r="B103" s="212" t="s">
        <v>10317</v>
      </c>
      <c r="C103" s="45" t="s">
        <v>3679</v>
      </c>
      <c r="D103" s="46">
        <v>4</v>
      </c>
      <c r="E103" s="46">
        <v>48</v>
      </c>
      <c r="F103" s="72">
        <v>6.3800999999999997</v>
      </c>
      <c r="G103" s="143">
        <f>(F103-F103*$G$5)*Главная!$F$7</f>
        <v>434.10200400000002</v>
      </c>
      <c r="H103" s="140"/>
      <c r="I103" s="52">
        <f t="shared" si="12"/>
        <v>0</v>
      </c>
    </row>
    <row r="104" spans="1:9" s="64" customFormat="1" x14ac:dyDescent="0.25">
      <c r="A104" s="74" t="s">
        <v>3680</v>
      </c>
      <c r="B104" s="212" t="s">
        <v>10318</v>
      </c>
      <c r="C104" s="45" t="s">
        <v>3681</v>
      </c>
      <c r="D104" s="46">
        <v>4</v>
      </c>
      <c r="E104" s="46">
        <v>32</v>
      </c>
      <c r="F104" s="72">
        <v>11.1982</v>
      </c>
      <c r="G104" s="143">
        <f>(F104-F104*$G$5)*Главная!$F$7</f>
        <v>761.9255280000001</v>
      </c>
      <c r="H104" s="140"/>
      <c r="I104" s="52">
        <f t="shared" si="12"/>
        <v>0</v>
      </c>
    </row>
    <row r="105" spans="1:9" s="64" customFormat="1" x14ac:dyDescent="0.25">
      <c r="A105" s="74" t="s">
        <v>3682</v>
      </c>
      <c r="B105" s="212" t="s">
        <v>10319</v>
      </c>
      <c r="C105" s="45" t="s">
        <v>3683</v>
      </c>
      <c r="D105" s="46">
        <v>4</v>
      </c>
      <c r="E105" s="46">
        <v>24</v>
      </c>
      <c r="F105" s="72">
        <v>15.6203</v>
      </c>
      <c r="G105" s="143">
        <f>(F105-F105*$G$5)*Главная!$F$7</f>
        <v>1062.8052120000002</v>
      </c>
      <c r="H105" s="140"/>
      <c r="I105" s="52">
        <f t="shared" si="12"/>
        <v>0</v>
      </c>
    </row>
    <row r="106" spans="1:9" s="64" customFormat="1" x14ac:dyDescent="0.25">
      <c r="A106" s="74" t="s">
        <v>3684</v>
      </c>
      <c r="B106" s="212" t="s">
        <v>10320</v>
      </c>
      <c r="C106" s="45" t="s">
        <v>3685</v>
      </c>
      <c r="D106" s="46">
        <v>2</v>
      </c>
      <c r="E106" s="46">
        <v>16</v>
      </c>
      <c r="F106" s="72">
        <v>23.540400000000002</v>
      </c>
      <c r="G106" s="143">
        <f>(F106-F106*$G$5)*Главная!$F$7</f>
        <v>1601.6888160000003</v>
      </c>
      <c r="H106" s="140"/>
      <c r="I106" s="52">
        <f t="shared" si="12"/>
        <v>0</v>
      </c>
    </row>
    <row r="107" spans="1:9" s="64" customFormat="1" x14ac:dyDescent="0.25">
      <c r="A107" s="74"/>
      <c r="B107" s="213"/>
      <c r="C107" s="10" t="s">
        <v>3686</v>
      </c>
      <c r="D107" s="10"/>
      <c r="E107" s="10"/>
      <c r="F107" s="78"/>
      <c r="G107" s="119"/>
      <c r="H107" s="141"/>
      <c r="I107" s="17"/>
    </row>
    <row r="108" spans="1:9" s="64" customFormat="1" x14ac:dyDescent="0.25">
      <c r="A108" s="74" t="s">
        <v>3687</v>
      </c>
      <c r="B108" s="212" t="s">
        <v>10321</v>
      </c>
      <c r="C108" s="45" t="s">
        <v>3688</v>
      </c>
      <c r="D108" s="46">
        <v>13</v>
      </c>
      <c r="E108" s="46">
        <v>156</v>
      </c>
      <c r="F108" s="72">
        <v>3.1461000000000001</v>
      </c>
      <c r="G108" s="143">
        <f>(F108-F108*$G$5)*Главная!$F$7</f>
        <v>214.06064400000002</v>
      </c>
      <c r="H108" s="140"/>
      <c r="I108" s="52">
        <f>G108*H108</f>
        <v>0</v>
      </c>
    </row>
    <row r="109" spans="1:9" s="64" customFormat="1" x14ac:dyDescent="0.25">
      <c r="A109" s="74"/>
      <c r="B109" s="213"/>
      <c r="C109" s="10" t="s">
        <v>3689</v>
      </c>
      <c r="D109" s="10"/>
      <c r="E109" s="10"/>
      <c r="F109" s="78"/>
      <c r="G109" s="119"/>
      <c r="H109" s="141"/>
      <c r="I109" s="17"/>
    </row>
    <row r="110" spans="1:9" s="64" customFormat="1" x14ac:dyDescent="0.25">
      <c r="A110" s="74" t="s">
        <v>3690</v>
      </c>
      <c r="B110" s="212" t="s">
        <v>10322</v>
      </c>
      <c r="C110" s="45" t="s">
        <v>3691</v>
      </c>
      <c r="D110" s="46">
        <v>12</v>
      </c>
      <c r="E110" s="46">
        <v>144</v>
      </c>
      <c r="F110" s="72">
        <v>3.8500999999999999</v>
      </c>
      <c r="G110" s="143">
        <f>(F110-F110*$G$5)*Главная!$F$7</f>
        <v>261.960804</v>
      </c>
      <c r="H110" s="140"/>
      <c r="I110" s="52">
        <f>G110*H110</f>
        <v>0</v>
      </c>
    </row>
    <row r="111" spans="1:9" s="64" customFormat="1" x14ac:dyDescent="0.25">
      <c r="A111" s="74" t="s">
        <v>3692</v>
      </c>
      <c r="B111" s="212" t="s">
        <v>10323</v>
      </c>
      <c r="C111" s="45" t="s">
        <v>3693</v>
      </c>
      <c r="D111" s="46">
        <v>5</v>
      </c>
      <c r="E111" s="46">
        <v>60</v>
      </c>
      <c r="F111" s="72">
        <v>4.95</v>
      </c>
      <c r="G111" s="143">
        <f>(F111-F111*$G$5)*Главная!$F$7</f>
        <v>336.79800000000006</v>
      </c>
      <c r="H111" s="140"/>
      <c r="I111" s="52">
        <f t="shared" ref="I111:I112" si="13">G111*H111</f>
        <v>0</v>
      </c>
    </row>
    <row r="112" spans="1:9" s="64" customFormat="1" x14ac:dyDescent="0.25">
      <c r="A112" s="74" t="s">
        <v>3694</v>
      </c>
      <c r="B112" s="212" t="s">
        <v>10324</v>
      </c>
      <c r="C112" s="45" t="s">
        <v>3695</v>
      </c>
      <c r="D112" s="46">
        <v>5</v>
      </c>
      <c r="E112" s="46">
        <v>60</v>
      </c>
      <c r="F112" s="72">
        <v>5.7201000000000004</v>
      </c>
      <c r="G112" s="143">
        <f>(F112-F112*$G$5)*Главная!$F$7</f>
        <v>389.19560400000006</v>
      </c>
      <c r="H112" s="140"/>
      <c r="I112" s="52">
        <f t="shared" si="13"/>
        <v>0</v>
      </c>
    </row>
    <row r="113" spans="1:9" s="64" customFormat="1" x14ac:dyDescent="0.25">
      <c r="A113" s="74"/>
      <c r="B113" s="213"/>
      <c r="C113" s="10" t="s">
        <v>3696</v>
      </c>
      <c r="D113" s="10"/>
      <c r="E113" s="10"/>
      <c r="F113" s="78"/>
      <c r="G113" s="119"/>
      <c r="H113" s="141"/>
      <c r="I113" s="17"/>
    </row>
    <row r="114" spans="1:9" s="64" customFormat="1" x14ac:dyDescent="0.25">
      <c r="A114" s="74" t="s">
        <v>3697</v>
      </c>
      <c r="B114" s="212" t="s">
        <v>10325</v>
      </c>
      <c r="C114" s="45" t="s">
        <v>3698</v>
      </c>
      <c r="D114" s="46">
        <v>25</v>
      </c>
      <c r="E114" s="46">
        <v>300</v>
      </c>
      <c r="F114" s="72">
        <v>1.8260000000000001</v>
      </c>
      <c r="G114" s="143">
        <f>(F114-F114*$G$5)*Главная!$F$7</f>
        <v>124.24104000000001</v>
      </c>
      <c r="H114" s="140"/>
      <c r="I114" s="52">
        <f>G114*H114</f>
        <v>0</v>
      </c>
    </row>
    <row r="115" spans="1:9" s="64" customFormat="1" x14ac:dyDescent="0.25">
      <c r="A115" s="74" t="s">
        <v>3699</v>
      </c>
      <c r="B115" s="212" t="s">
        <v>10326</v>
      </c>
      <c r="C115" s="45" t="s">
        <v>3700</v>
      </c>
      <c r="D115" s="46">
        <v>10</v>
      </c>
      <c r="E115" s="46">
        <v>120</v>
      </c>
      <c r="F115" s="72">
        <v>3.1461000000000001</v>
      </c>
      <c r="G115" s="143">
        <f>(F115-F115*$G$5)*Главная!$F$7</f>
        <v>214.06064400000002</v>
      </c>
      <c r="H115" s="140"/>
      <c r="I115" s="52">
        <f t="shared" ref="I115:I119" si="14">G115*H115</f>
        <v>0</v>
      </c>
    </row>
    <row r="116" spans="1:9" s="64" customFormat="1" x14ac:dyDescent="0.25">
      <c r="A116" s="74" t="s">
        <v>3701</v>
      </c>
      <c r="B116" s="212" t="s">
        <v>10327</v>
      </c>
      <c r="C116" s="45" t="s">
        <v>3702</v>
      </c>
      <c r="D116" s="46">
        <v>6</v>
      </c>
      <c r="E116" s="46">
        <v>72</v>
      </c>
      <c r="F116" s="72">
        <v>5.1261000000000001</v>
      </c>
      <c r="G116" s="143">
        <f>(F116-F116*$G$5)*Главная!$F$7</f>
        <v>348.77984400000003</v>
      </c>
      <c r="H116" s="140"/>
      <c r="I116" s="52">
        <f t="shared" si="14"/>
        <v>0</v>
      </c>
    </row>
    <row r="117" spans="1:9" s="64" customFormat="1" x14ac:dyDescent="0.25">
      <c r="A117" s="74" t="s">
        <v>3703</v>
      </c>
      <c r="B117" s="212" t="s">
        <v>10328</v>
      </c>
      <c r="C117" s="45" t="s">
        <v>3704</v>
      </c>
      <c r="D117" s="46">
        <v>4</v>
      </c>
      <c r="E117" s="46">
        <v>32</v>
      </c>
      <c r="F117" s="72">
        <v>10.3842</v>
      </c>
      <c r="G117" s="143">
        <f>(F117-F117*$G$5)*Главная!$F$7</f>
        <v>706.54096800000002</v>
      </c>
      <c r="H117" s="140"/>
      <c r="I117" s="52">
        <f t="shared" si="14"/>
        <v>0</v>
      </c>
    </row>
    <row r="118" spans="1:9" s="64" customFormat="1" x14ac:dyDescent="0.25">
      <c r="A118" s="74" t="s">
        <v>3705</v>
      </c>
      <c r="B118" s="212" t="s">
        <v>10329</v>
      </c>
      <c r="C118" s="45" t="s">
        <v>3706</v>
      </c>
      <c r="D118" s="46">
        <v>3</v>
      </c>
      <c r="E118" s="46">
        <v>24</v>
      </c>
      <c r="F118" s="72">
        <v>11.6602</v>
      </c>
      <c r="G118" s="143">
        <f>(F118-F118*$G$5)*Главная!$F$7</f>
        <v>793.36000800000011</v>
      </c>
      <c r="H118" s="140"/>
      <c r="I118" s="52">
        <f t="shared" si="14"/>
        <v>0</v>
      </c>
    </row>
    <row r="119" spans="1:9" s="64" customFormat="1" x14ac:dyDescent="0.25">
      <c r="A119" s="74" t="s">
        <v>3707</v>
      </c>
      <c r="B119" s="212" t="s">
        <v>10330</v>
      </c>
      <c r="C119" s="45" t="s">
        <v>3708</v>
      </c>
      <c r="D119" s="46">
        <v>2</v>
      </c>
      <c r="E119" s="46">
        <v>16</v>
      </c>
      <c r="F119" s="72">
        <v>20.130400000000002</v>
      </c>
      <c r="G119" s="143">
        <f>(F119-F119*$G$5)*Главная!$F$7</f>
        <v>1369.6724160000003</v>
      </c>
      <c r="H119" s="140"/>
      <c r="I119" s="52">
        <f t="shared" si="14"/>
        <v>0</v>
      </c>
    </row>
    <row r="120" spans="1:9" s="64" customFormat="1" x14ac:dyDescent="0.25">
      <c r="A120" s="74"/>
      <c r="B120" s="213"/>
      <c r="C120" s="10" t="s">
        <v>3709</v>
      </c>
      <c r="D120" s="10"/>
      <c r="E120" s="10"/>
      <c r="F120" s="78"/>
      <c r="G120" s="119"/>
      <c r="H120" s="141"/>
      <c r="I120" s="17"/>
    </row>
    <row r="121" spans="1:9" s="64" customFormat="1" x14ac:dyDescent="0.25">
      <c r="A121" s="74" t="s">
        <v>3710</v>
      </c>
      <c r="B121" s="212" t="s">
        <v>10331</v>
      </c>
      <c r="C121" s="45" t="s">
        <v>3711</v>
      </c>
      <c r="D121" s="46">
        <v>17</v>
      </c>
      <c r="E121" s="46">
        <v>306</v>
      </c>
      <c r="F121" s="72">
        <v>1.8701000000000001</v>
      </c>
      <c r="G121" s="143">
        <f>(F121-F121*$G$5)*Главная!$F$7</f>
        <v>127.24160400000002</v>
      </c>
      <c r="H121" s="140"/>
      <c r="I121" s="52">
        <f>G121*H121</f>
        <v>0</v>
      </c>
    </row>
    <row r="122" spans="1:9" s="64" customFormat="1" x14ac:dyDescent="0.25">
      <c r="A122" s="74" t="s">
        <v>3712</v>
      </c>
      <c r="B122" s="212" t="s">
        <v>10332</v>
      </c>
      <c r="C122" s="45" t="s">
        <v>3713</v>
      </c>
      <c r="D122" s="46">
        <v>9</v>
      </c>
      <c r="E122" s="46">
        <v>162</v>
      </c>
      <c r="F122" s="72">
        <v>3.4540000000000002</v>
      </c>
      <c r="G122" s="143">
        <f>(F122-F122*$G$5)*Главная!$F$7</f>
        <v>235.01016000000004</v>
      </c>
      <c r="H122" s="140"/>
      <c r="I122" s="52">
        <f t="shared" ref="I122:I125" si="15">G122*H122</f>
        <v>0</v>
      </c>
    </row>
    <row r="123" spans="1:9" s="64" customFormat="1" x14ac:dyDescent="0.25">
      <c r="A123" s="74" t="s">
        <v>3714</v>
      </c>
      <c r="B123" s="212" t="s">
        <v>10333</v>
      </c>
      <c r="C123" s="45" t="s">
        <v>3715</v>
      </c>
      <c r="D123" s="46">
        <v>6</v>
      </c>
      <c r="E123" s="46">
        <v>72</v>
      </c>
      <c r="F123" s="72">
        <v>5.6321000000000003</v>
      </c>
      <c r="G123" s="143">
        <f>(F123-F123*$G$5)*Главная!$F$7</f>
        <v>383.20808400000004</v>
      </c>
      <c r="H123" s="140"/>
      <c r="I123" s="52">
        <f t="shared" si="15"/>
        <v>0</v>
      </c>
    </row>
    <row r="124" spans="1:9" x14ac:dyDescent="0.25">
      <c r="A124" s="75" t="s">
        <v>3716</v>
      </c>
      <c r="B124" s="212" t="s">
        <v>10334</v>
      </c>
      <c r="C124" s="9" t="s">
        <v>3717</v>
      </c>
      <c r="D124" s="46">
        <v>4</v>
      </c>
      <c r="E124" s="46">
        <v>32</v>
      </c>
      <c r="F124" s="72">
        <v>10.2522</v>
      </c>
      <c r="G124" s="143">
        <f>(F124-F124*$G$5)*Главная!$F$7</f>
        <v>697.55968800000005</v>
      </c>
      <c r="H124" s="140"/>
      <c r="I124" s="52">
        <f t="shared" si="15"/>
        <v>0</v>
      </c>
    </row>
    <row r="125" spans="1:9" x14ac:dyDescent="0.25">
      <c r="A125" s="75" t="s">
        <v>3718</v>
      </c>
      <c r="B125" s="212" t="s">
        <v>10335</v>
      </c>
      <c r="C125" s="9" t="s">
        <v>3719</v>
      </c>
      <c r="D125" s="46">
        <v>3</v>
      </c>
      <c r="E125" s="46">
        <v>24</v>
      </c>
      <c r="F125" s="72">
        <v>13.9923</v>
      </c>
      <c r="G125" s="143">
        <f>(F125-F125*$G$5)*Главная!$F$7</f>
        <v>952.03609200000005</v>
      </c>
      <c r="H125" s="140"/>
      <c r="I125" s="52">
        <f t="shared" si="15"/>
        <v>0</v>
      </c>
    </row>
    <row r="126" spans="1:9" x14ac:dyDescent="0.25">
      <c r="A126" s="75"/>
      <c r="B126" s="213"/>
      <c r="C126" s="10" t="s">
        <v>3720</v>
      </c>
      <c r="D126" s="10"/>
      <c r="E126" s="10"/>
      <c r="F126" s="78"/>
      <c r="G126" s="119"/>
      <c r="H126" s="141"/>
      <c r="I126" s="17"/>
    </row>
    <row r="127" spans="1:9" x14ac:dyDescent="0.25">
      <c r="A127" s="75" t="s">
        <v>3721</v>
      </c>
      <c r="B127" s="212" t="s">
        <v>10336</v>
      </c>
      <c r="C127" s="9" t="s">
        <v>3722</v>
      </c>
      <c r="D127" s="22">
        <v>14</v>
      </c>
      <c r="E127" s="22">
        <v>252</v>
      </c>
      <c r="F127" s="22">
        <v>1.9139999999999999</v>
      </c>
      <c r="G127" s="144">
        <f>(F127-F127*$G$5)*Главная!$F$7</f>
        <v>130.22856000000002</v>
      </c>
      <c r="H127" s="142"/>
      <c r="I127" s="79">
        <f>G127*H127</f>
        <v>0</v>
      </c>
    </row>
    <row r="128" spans="1:9" x14ac:dyDescent="0.25">
      <c r="A128" s="75" t="s">
        <v>3723</v>
      </c>
      <c r="B128" s="212" t="s">
        <v>10337</v>
      </c>
      <c r="C128" s="9" t="s">
        <v>3724</v>
      </c>
      <c r="D128" s="22">
        <v>8</v>
      </c>
      <c r="E128" s="22">
        <v>144</v>
      </c>
      <c r="F128" s="205">
        <v>3.3660999999999999</v>
      </c>
      <c r="G128" s="144">
        <f>(F128-F128*$G$5)*Главная!$F$7</f>
        <v>229.02944400000001</v>
      </c>
      <c r="H128" s="142"/>
      <c r="I128" s="79">
        <f t="shared" ref="I128:I129" si="16">G128*H128</f>
        <v>0</v>
      </c>
    </row>
    <row r="129" spans="1:9" x14ac:dyDescent="0.25">
      <c r="A129" s="75" t="s">
        <v>3725</v>
      </c>
      <c r="B129" s="212" t="s">
        <v>10338</v>
      </c>
      <c r="C129" s="9" t="s">
        <v>3726</v>
      </c>
      <c r="D129" s="22">
        <v>6</v>
      </c>
      <c r="E129" s="22">
        <v>72</v>
      </c>
      <c r="F129" s="205">
        <v>5.5660999999999996</v>
      </c>
      <c r="G129" s="144">
        <f>(F129-F129*$G$5)*Главная!$F$7</f>
        <v>378.717444</v>
      </c>
      <c r="H129" s="142"/>
      <c r="I129" s="79">
        <f t="shared" si="16"/>
        <v>0</v>
      </c>
    </row>
    <row r="130" spans="1:9" x14ac:dyDescent="0.25">
      <c r="A130" s="75"/>
      <c r="B130" s="213"/>
      <c r="C130" s="10" t="s">
        <v>3727</v>
      </c>
      <c r="D130" s="10"/>
      <c r="E130" s="10"/>
      <c r="F130" s="78"/>
      <c r="G130" s="119"/>
      <c r="H130" s="141"/>
      <c r="I130" s="17"/>
    </row>
    <row r="131" spans="1:9" x14ac:dyDescent="0.25">
      <c r="A131" s="75" t="s">
        <v>3728</v>
      </c>
      <c r="B131" s="212" t="s">
        <v>10339</v>
      </c>
      <c r="C131" s="9" t="s">
        <v>3729</v>
      </c>
      <c r="D131" s="22">
        <v>15</v>
      </c>
      <c r="E131" s="22">
        <v>180</v>
      </c>
      <c r="F131" s="22">
        <v>2.4861</v>
      </c>
      <c r="G131" s="144">
        <f>(F131-F131*$G$5)*Главная!$F$7</f>
        <v>169.15424400000001</v>
      </c>
      <c r="H131" s="142"/>
      <c r="I131" s="79">
        <f>G131*H131</f>
        <v>0</v>
      </c>
    </row>
    <row r="132" spans="1:9" x14ac:dyDescent="0.25">
      <c r="A132" s="75"/>
      <c r="B132" s="213"/>
      <c r="C132" s="10" t="s">
        <v>3730</v>
      </c>
      <c r="D132" s="10"/>
      <c r="E132" s="10"/>
      <c r="F132" s="78"/>
      <c r="G132" s="119"/>
      <c r="H132" s="141"/>
      <c r="I132" s="17"/>
    </row>
    <row r="133" spans="1:9" x14ac:dyDescent="0.25">
      <c r="A133" s="75" t="s">
        <v>3731</v>
      </c>
      <c r="B133" s="212" t="s">
        <v>10340</v>
      </c>
      <c r="C133" s="9" t="s">
        <v>3732</v>
      </c>
      <c r="D133" s="22">
        <v>40</v>
      </c>
      <c r="E133" s="22">
        <v>720</v>
      </c>
      <c r="F133" s="22">
        <v>0.77</v>
      </c>
      <c r="G133" s="144">
        <f>(F133-F133*$G$5)*Главная!$F$7</f>
        <v>52.390800000000006</v>
      </c>
      <c r="H133" s="142"/>
      <c r="I133" s="79">
        <f>G133*H133</f>
        <v>0</v>
      </c>
    </row>
    <row r="134" spans="1:9" x14ac:dyDescent="0.25">
      <c r="A134" s="75" t="s">
        <v>3733</v>
      </c>
      <c r="B134" s="212" t="s">
        <v>10341</v>
      </c>
      <c r="C134" s="9" t="s">
        <v>3734</v>
      </c>
      <c r="D134" s="22">
        <v>32</v>
      </c>
      <c r="E134" s="22">
        <v>576</v>
      </c>
      <c r="F134" s="205">
        <v>0.94599999999999995</v>
      </c>
      <c r="G134" s="144">
        <f>(F134-F134*$G$5)*Главная!$F$7</f>
        <v>64.365840000000006</v>
      </c>
      <c r="H134" s="142"/>
      <c r="I134" s="79">
        <f t="shared" ref="I134:I139" si="17">G134*H134</f>
        <v>0</v>
      </c>
    </row>
    <row r="135" spans="1:9" x14ac:dyDescent="0.25">
      <c r="A135" s="75" t="s">
        <v>3735</v>
      </c>
      <c r="B135" s="212" t="s">
        <v>10342</v>
      </c>
      <c r="C135" s="9" t="s">
        <v>3736</v>
      </c>
      <c r="D135" s="22">
        <v>25</v>
      </c>
      <c r="E135" s="22">
        <v>450</v>
      </c>
      <c r="F135" s="205">
        <v>1.21</v>
      </c>
      <c r="G135" s="144">
        <f>(F135-F135*$G$5)*Главная!$F$7</f>
        <v>82.328400000000002</v>
      </c>
      <c r="H135" s="142"/>
      <c r="I135" s="79">
        <f t="shared" si="17"/>
        <v>0</v>
      </c>
    </row>
    <row r="136" spans="1:9" x14ac:dyDescent="0.25">
      <c r="A136" s="75" t="s">
        <v>3737</v>
      </c>
      <c r="B136" s="212" t="s">
        <v>10343</v>
      </c>
      <c r="C136" s="9" t="s">
        <v>3738</v>
      </c>
      <c r="D136" s="22">
        <v>21</v>
      </c>
      <c r="E136" s="22">
        <v>378</v>
      </c>
      <c r="F136" s="205">
        <v>1.474</v>
      </c>
      <c r="G136" s="144">
        <f>(F136-F136*$G$5)*Главная!$F$7</f>
        <v>100.29096000000001</v>
      </c>
      <c r="H136" s="142"/>
      <c r="I136" s="79">
        <f t="shared" si="17"/>
        <v>0</v>
      </c>
    </row>
    <row r="137" spans="1:9" x14ac:dyDescent="0.25">
      <c r="A137" s="75" t="s">
        <v>3739</v>
      </c>
      <c r="B137" s="212" t="s">
        <v>10344</v>
      </c>
      <c r="C137" s="9" t="s">
        <v>3740</v>
      </c>
      <c r="D137" s="22">
        <v>18</v>
      </c>
      <c r="E137" s="22">
        <v>324</v>
      </c>
      <c r="F137" s="205">
        <v>1.6719999999999999</v>
      </c>
      <c r="G137" s="144">
        <f>(F137-F137*$G$5)*Главная!$F$7</f>
        <v>113.76288000000001</v>
      </c>
      <c r="H137" s="142"/>
      <c r="I137" s="79">
        <f t="shared" si="17"/>
        <v>0</v>
      </c>
    </row>
    <row r="138" spans="1:9" x14ac:dyDescent="0.25">
      <c r="A138" s="75" t="s">
        <v>3741</v>
      </c>
      <c r="B138" s="212" t="s">
        <v>10345</v>
      </c>
      <c r="C138" s="9" t="s">
        <v>3742</v>
      </c>
      <c r="D138" s="22">
        <v>16</v>
      </c>
      <c r="E138" s="22">
        <v>288</v>
      </c>
      <c r="F138" s="205">
        <v>2.1560000000000001</v>
      </c>
      <c r="G138" s="144">
        <f>(F138-F138*$G$5)*Главная!$F$7</f>
        <v>146.69424000000004</v>
      </c>
      <c r="H138" s="142"/>
      <c r="I138" s="79">
        <f t="shared" si="17"/>
        <v>0</v>
      </c>
    </row>
    <row r="139" spans="1:9" x14ac:dyDescent="0.25">
      <c r="A139" s="75" t="s">
        <v>3743</v>
      </c>
      <c r="B139" s="212" t="s">
        <v>10346</v>
      </c>
      <c r="C139" s="9" t="s">
        <v>3744</v>
      </c>
      <c r="D139" s="22">
        <v>18</v>
      </c>
      <c r="E139" s="22">
        <v>216</v>
      </c>
      <c r="F139" s="205">
        <v>2.6181000000000001</v>
      </c>
      <c r="G139" s="144">
        <f>(F139-F139*$G$5)*Главная!$F$7</f>
        <v>178.13552400000003</v>
      </c>
      <c r="H139" s="142"/>
      <c r="I139" s="79">
        <f t="shared" si="17"/>
        <v>0</v>
      </c>
    </row>
    <row r="140" spans="1:9" x14ac:dyDescent="0.25">
      <c r="A140" s="75"/>
      <c r="B140" s="213"/>
      <c r="C140" s="10" t="s">
        <v>3745</v>
      </c>
      <c r="D140" s="10"/>
      <c r="E140" s="10"/>
      <c r="F140" s="78"/>
      <c r="G140" s="119"/>
      <c r="H140" s="141"/>
      <c r="I140" s="17"/>
    </row>
    <row r="141" spans="1:9" x14ac:dyDescent="0.25">
      <c r="A141" s="75" t="s">
        <v>3746</v>
      </c>
      <c r="B141" s="212" t="s">
        <v>10347</v>
      </c>
      <c r="C141" s="9" t="s">
        <v>3748</v>
      </c>
      <c r="D141" s="22">
        <v>80</v>
      </c>
      <c r="E141" s="22">
        <v>1440</v>
      </c>
      <c r="F141" s="22">
        <v>0.68200000000000005</v>
      </c>
      <c r="G141" s="144">
        <f>(F141-F141*$G$5)*Главная!$F$7</f>
        <v>46.403280000000009</v>
      </c>
      <c r="H141" s="142"/>
      <c r="I141" s="79">
        <f>G141*H141</f>
        <v>0</v>
      </c>
    </row>
    <row r="142" spans="1:9" x14ac:dyDescent="0.25">
      <c r="A142" s="75" t="s">
        <v>3749</v>
      </c>
      <c r="B142" s="212" t="s">
        <v>10348</v>
      </c>
      <c r="C142" s="9" t="s">
        <v>3751</v>
      </c>
      <c r="D142" s="22">
        <v>56</v>
      </c>
      <c r="E142" s="22">
        <v>1008</v>
      </c>
      <c r="F142" s="205">
        <v>0.50609999999999999</v>
      </c>
      <c r="G142" s="144">
        <f>(F142-F142*$G$5)*Главная!$F$7</f>
        <v>34.435044000000005</v>
      </c>
      <c r="H142" s="142"/>
      <c r="I142" s="79">
        <f t="shared" ref="I142:I152" si="18">G142*H142</f>
        <v>0</v>
      </c>
    </row>
    <row r="143" spans="1:9" x14ac:dyDescent="0.25">
      <c r="A143" s="75" t="s">
        <v>3752</v>
      </c>
      <c r="B143" s="212" t="s">
        <v>10349</v>
      </c>
      <c r="C143" s="9" t="s">
        <v>3754</v>
      </c>
      <c r="D143" s="22">
        <v>32</v>
      </c>
      <c r="E143" s="22">
        <v>576</v>
      </c>
      <c r="F143" s="205">
        <v>0.83599999999999997</v>
      </c>
      <c r="G143" s="144">
        <f>(F143-F143*$G$5)*Главная!$F$7</f>
        <v>56.881440000000005</v>
      </c>
      <c r="H143" s="142"/>
      <c r="I143" s="79">
        <f t="shared" si="18"/>
        <v>0</v>
      </c>
    </row>
    <row r="144" spans="1:9" x14ac:dyDescent="0.25">
      <c r="A144" s="75" t="s">
        <v>3755</v>
      </c>
      <c r="B144" s="212" t="s">
        <v>10350</v>
      </c>
      <c r="C144" s="9" t="s">
        <v>3757</v>
      </c>
      <c r="D144" s="22">
        <v>20</v>
      </c>
      <c r="E144" s="22">
        <v>360</v>
      </c>
      <c r="F144" s="205">
        <v>2.2879999999999998</v>
      </c>
      <c r="G144" s="144">
        <f>(F144-F144*$G$5)*Главная!$F$7</f>
        <v>155.67552000000001</v>
      </c>
      <c r="H144" s="142"/>
      <c r="I144" s="79">
        <f t="shared" si="18"/>
        <v>0</v>
      </c>
    </row>
    <row r="145" spans="1:9" x14ac:dyDescent="0.25">
      <c r="A145" s="75" t="s">
        <v>3758</v>
      </c>
      <c r="B145" s="212" t="s">
        <v>10351</v>
      </c>
      <c r="C145" s="9" t="s">
        <v>3760</v>
      </c>
      <c r="D145" s="22">
        <v>10</v>
      </c>
      <c r="E145" s="22">
        <v>180</v>
      </c>
      <c r="F145" s="205">
        <v>4.5541</v>
      </c>
      <c r="G145" s="144">
        <f>(F145-F145*$G$5)*Главная!$F$7</f>
        <v>309.86096400000002</v>
      </c>
      <c r="H145" s="142"/>
      <c r="I145" s="79">
        <f t="shared" si="18"/>
        <v>0</v>
      </c>
    </row>
    <row r="146" spans="1:9" x14ac:dyDescent="0.25">
      <c r="A146" s="75" t="s">
        <v>3761</v>
      </c>
      <c r="B146" s="212" t="s">
        <v>10352</v>
      </c>
      <c r="C146" s="9" t="s">
        <v>3763</v>
      </c>
      <c r="D146" s="22">
        <v>20</v>
      </c>
      <c r="E146" s="22">
        <v>360</v>
      </c>
      <c r="F146" s="205">
        <v>1.4079999999999999</v>
      </c>
      <c r="G146" s="144">
        <f>(F146-F146*$G$5)*Главная!$F$7</f>
        <v>95.800319999999999</v>
      </c>
      <c r="H146" s="142"/>
      <c r="I146" s="79">
        <f t="shared" si="18"/>
        <v>0</v>
      </c>
    </row>
    <row r="147" spans="1:9" x14ac:dyDescent="0.25">
      <c r="A147" s="75" t="s">
        <v>3764</v>
      </c>
      <c r="B147" s="212" t="s">
        <v>10353</v>
      </c>
      <c r="C147" s="9" t="s">
        <v>3766</v>
      </c>
      <c r="D147" s="22">
        <v>10</v>
      </c>
      <c r="E147" s="22">
        <v>180</v>
      </c>
      <c r="F147" s="205">
        <v>4.0260999999999996</v>
      </c>
      <c r="G147" s="144">
        <f>(F147-F147*$G$5)*Главная!$F$7</f>
        <v>273.93584399999997</v>
      </c>
      <c r="H147" s="142"/>
      <c r="I147" s="79">
        <f t="shared" si="18"/>
        <v>0</v>
      </c>
    </row>
    <row r="148" spans="1:9" x14ac:dyDescent="0.25">
      <c r="A148" s="75" t="s">
        <v>3767</v>
      </c>
      <c r="B148" s="212" t="s">
        <v>10354</v>
      </c>
      <c r="C148" s="9" t="s">
        <v>3769</v>
      </c>
      <c r="D148" s="22">
        <v>10</v>
      </c>
      <c r="E148" s="22">
        <v>180</v>
      </c>
      <c r="F148" s="205">
        <v>2.97</v>
      </c>
      <c r="G148" s="144">
        <f>(F148-F148*$G$5)*Главная!$F$7</f>
        <v>202.07880000000003</v>
      </c>
      <c r="H148" s="142"/>
      <c r="I148" s="79">
        <f t="shared" si="18"/>
        <v>0</v>
      </c>
    </row>
    <row r="149" spans="1:9" x14ac:dyDescent="0.25">
      <c r="A149" s="75" t="s">
        <v>3770</v>
      </c>
      <c r="B149" s="212" t="s">
        <v>10355</v>
      </c>
      <c r="C149" s="9" t="s">
        <v>3772</v>
      </c>
      <c r="D149" s="22">
        <v>8</v>
      </c>
      <c r="E149" s="22">
        <v>144</v>
      </c>
      <c r="F149" s="205">
        <v>4.6641000000000004</v>
      </c>
      <c r="G149" s="144">
        <f>(F149-F149*$G$5)*Главная!$F$7</f>
        <v>317.34536400000007</v>
      </c>
      <c r="H149" s="142"/>
      <c r="I149" s="79">
        <f t="shared" si="18"/>
        <v>0</v>
      </c>
    </row>
    <row r="150" spans="1:9" x14ac:dyDescent="0.25">
      <c r="A150" s="75" t="s">
        <v>3773</v>
      </c>
      <c r="B150" s="212" t="s">
        <v>10356</v>
      </c>
      <c r="C150" s="9" t="s">
        <v>3775</v>
      </c>
      <c r="D150" s="22">
        <v>8</v>
      </c>
      <c r="E150" s="22">
        <v>144</v>
      </c>
      <c r="F150" s="205">
        <v>2.5960999999999999</v>
      </c>
      <c r="G150" s="144">
        <f>(F150-F150*$G$5)*Главная!$F$7</f>
        <v>176.638644</v>
      </c>
      <c r="H150" s="142"/>
      <c r="I150" s="79">
        <f t="shared" si="18"/>
        <v>0</v>
      </c>
    </row>
    <row r="151" spans="1:9" x14ac:dyDescent="0.25">
      <c r="A151" s="75" t="s">
        <v>3776</v>
      </c>
      <c r="B151" s="212" t="s">
        <v>10357</v>
      </c>
      <c r="C151" s="9" t="s">
        <v>3778</v>
      </c>
      <c r="D151" s="22">
        <v>4</v>
      </c>
      <c r="E151" s="22">
        <v>72</v>
      </c>
      <c r="F151" s="205">
        <v>7.3480999999999996</v>
      </c>
      <c r="G151" s="144">
        <f>(F151-F151*$G$5)*Главная!$F$7</f>
        <v>499.96472400000005</v>
      </c>
      <c r="H151" s="142"/>
      <c r="I151" s="79">
        <f t="shared" si="18"/>
        <v>0</v>
      </c>
    </row>
    <row r="152" spans="1:9" x14ac:dyDescent="0.25">
      <c r="A152" s="75" t="s">
        <v>3779</v>
      </c>
      <c r="B152" s="212" t="s">
        <v>10358</v>
      </c>
      <c r="C152" s="9" t="s">
        <v>3781</v>
      </c>
      <c r="D152" s="22">
        <v>4</v>
      </c>
      <c r="E152" s="22">
        <v>72</v>
      </c>
      <c r="F152" s="205">
        <v>6.0720999999999998</v>
      </c>
      <c r="G152" s="144">
        <f>(F152-F152*$G$5)*Главная!$F$7</f>
        <v>413.14568400000002</v>
      </c>
      <c r="H152" s="142"/>
      <c r="I152" s="79">
        <f t="shared" si="18"/>
        <v>0</v>
      </c>
    </row>
    <row r="153" spans="1:9" x14ac:dyDescent="0.25">
      <c r="A153" s="75"/>
      <c r="B153" s="213"/>
      <c r="C153" s="10" t="s">
        <v>3782</v>
      </c>
      <c r="D153" s="10"/>
      <c r="E153" s="10"/>
      <c r="F153" s="78"/>
      <c r="G153" s="119"/>
      <c r="H153" s="141"/>
      <c r="I153" s="17"/>
    </row>
    <row r="154" spans="1:9" x14ac:dyDescent="0.25">
      <c r="A154" s="75" t="s">
        <v>3783</v>
      </c>
      <c r="B154" s="212" t="s">
        <v>10359</v>
      </c>
      <c r="C154" s="9" t="s">
        <v>3784</v>
      </c>
      <c r="D154" s="22">
        <v>45</v>
      </c>
      <c r="E154" s="22">
        <v>810</v>
      </c>
      <c r="F154" s="22">
        <v>1.034</v>
      </c>
      <c r="G154" s="144">
        <f>(F154-F154*$G$5)*Главная!$F$7</f>
        <v>70.353360000000009</v>
      </c>
      <c r="H154" s="142"/>
      <c r="I154" s="79">
        <f>G154*H154</f>
        <v>0</v>
      </c>
    </row>
    <row r="155" spans="1:9" x14ac:dyDescent="0.25">
      <c r="A155" s="75" t="s">
        <v>3785</v>
      </c>
      <c r="B155" s="212" t="s">
        <v>10360</v>
      </c>
      <c r="C155" s="9" t="s">
        <v>3786</v>
      </c>
      <c r="D155" s="22">
        <v>40</v>
      </c>
      <c r="E155" s="22">
        <v>720</v>
      </c>
      <c r="F155" s="205">
        <v>1.0780000000000001</v>
      </c>
      <c r="G155" s="144">
        <f>(F155-F155*$G$5)*Главная!$F$7</f>
        <v>73.347120000000018</v>
      </c>
      <c r="H155" s="142"/>
      <c r="I155" s="79">
        <f t="shared" ref="I155:I160" si="19">G155*H155</f>
        <v>0</v>
      </c>
    </row>
    <row r="156" spans="1:9" x14ac:dyDescent="0.25">
      <c r="A156" s="75" t="s">
        <v>3787</v>
      </c>
      <c r="B156" s="212" t="s">
        <v>10361</v>
      </c>
      <c r="C156" s="9" t="s">
        <v>3788</v>
      </c>
      <c r="D156" s="22">
        <v>35</v>
      </c>
      <c r="E156" s="22">
        <v>630</v>
      </c>
      <c r="F156" s="205">
        <v>1.1659999999999999</v>
      </c>
      <c r="G156" s="144">
        <f>(F156-F156*$G$5)*Главная!$F$7</f>
        <v>79.334640000000007</v>
      </c>
      <c r="H156" s="142"/>
      <c r="I156" s="79">
        <f t="shared" si="19"/>
        <v>0</v>
      </c>
    </row>
    <row r="157" spans="1:9" x14ac:dyDescent="0.25">
      <c r="A157" s="75" t="s">
        <v>3789</v>
      </c>
      <c r="B157" s="212" t="s">
        <v>10362</v>
      </c>
      <c r="C157" s="9" t="s">
        <v>3790</v>
      </c>
      <c r="D157" s="22">
        <v>30</v>
      </c>
      <c r="E157" s="22">
        <v>540</v>
      </c>
      <c r="F157" s="205">
        <v>1.232</v>
      </c>
      <c r="G157" s="144">
        <f>(F157-F157*$G$5)*Главная!$F$7</f>
        <v>83.825280000000006</v>
      </c>
      <c r="H157" s="142"/>
      <c r="I157" s="79">
        <f t="shared" si="19"/>
        <v>0</v>
      </c>
    </row>
    <row r="158" spans="1:9" x14ac:dyDescent="0.25">
      <c r="A158" s="75" t="s">
        <v>3791</v>
      </c>
      <c r="B158" s="212" t="s">
        <v>10363</v>
      </c>
      <c r="C158" s="9" t="s">
        <v>3792</v>
      </c>
      <c r="D158" s="22">
        <v>27</v>
      </c>
      <c r="E158" s="22">
        <v>486</v>
      </c>
      <c r="F158" s="205">
        <v>1.3420000000000001</v>
      </c>
      <c r="G158" s="144">
        <f>(F158-F158*$G$5)*Главная!$F$7</f>
        <v>91.309680000000014</v>
      </c>
      <c r="H158" s="142"/>
      <c r="I158" s="79">
        <f t="shared" si="19"/>
        <v>0</v>
      </c>
    </row>
    <row r="159" spans="1:9" x14ac:dyDescent="0.25">
      <c r="A159" s="75" t="s">
        <v>3793</v>
      </c>
      <c r="B159" s="212" t="s">
        <v>10364</v>
      </c>
      <c r="C159" s="9" t="s">
        <v>3794</v>
      </c>
      <c r="D159" s="22">
        <v>45</v>
      </c>
      <c r="E159" s="22">
        <v>450</v>
      </c>
      <c r="F159" s="205">
        <v>1.3861000000000001</v>
      </c>
      <c r="G159" s="144">
        <f>(F159-F159*$G$5)*Главная!$F$7</f>
        <v>94.310244000000012</v>
      </c>
      <c r="H159" s="142"/>
      <c r="I159" s="79">
        <f t="shared" si="19"/>
        <v>0</v>
      </c>
    </row>
    <row r="160" spans="1:9" x14ac:dyDescent="0.25">
      <c r="A160" s="75" t="s">
        <v>3795</v>
      </c>
      <c r="B160" s="212" t="s">
        <v>10365</v>
      </c>
      <c r="C160" s="9" t="s">
        <v>3796</v>
      </c>
      <c r="D160" s="22">
        <v>20</v>
      </c>
      <c r="E160" s="22">
        <v>360</v>
      </c>
      <c r="F160" s="205">
        <v>1.694</v>
      </c>
      <c r="G160" s="144">
        <f>(F160-F160*$G$5)*Главная!$F$7</f>
        <v>115.25976000000001</v>
      </c>
      <c r="H160" s="142"/>
      <c r="I160" s="79">
        <f t="shared" si="19"/>
        <v>0</v>
      </c>
    </row>
    <row r="161" spans="1:9" x14ac:dyDescent="0.25">
      <c r="A161" s="75"/>
      <c r="B161" s="213"/>
      <c r="C161" s="10" t="s">
        <v>3797</v>
      </c>
      <c r="D161" s="10"/>
      <c r="E161" s="10"/>
      <c r="F161" s="78"/>
      <c r="G161" s="119"/>
      <c r="H161" s="141"/>
      <c r="I161" s="17"/>
    </row>
    <row r="162" spans="1:9" x14ac:dyDescent="0.25">
      <c r="A162" s="75" t="s">
        <v>3798</v>
      </c>
      <c r="B162" s="212" t="s">
        <v>10366</v>
      </c>
      <c r="C162" s="9" t="s">
        <v>3799</v>
      </c>
      <c r="D162" s="22">
        <v>22</v>
      </c>
      <c r="E162" s="22">
        <v>264</v>
      </c>
      <c r="F162" s="22">
        <v>2.1120000000000001</v>
      </c>
      <c r="G162" s="144">
        <f>(F162-F162*$G$5)*Главная!$F$7</f>
        <v>143.70048000000003</v>
      </c>
      <c r="H162" s="142"/>
      <c r="I162" s="79">
        <f>G162*H162</f>
        <v>0</v>
      </c>
    </row>
    <row r="163" spans="1:9" x14ac:dyDescent="0.25">
      <c r="A163" s="75" t="s">
        <v>3800</v>
      </c>
      <c r="B163" s="212" t="s">
        <v>10367</v>
      </c>
      <c r="C163" s="9" t="s">
        <v>3801</v>
      </c>
      <c r="D163" s="22">
        <v>14</v>
      </c>
      <c r="E163" s="22">
        <v>168</v>
      </c>
      <c r="F163" s="22">
        <v>3.8500999999999999</v>
      </c>
      <c r="G163" s="144">
        <f>(F163-F163*$G$5)*Главная!$F$7</f>
        <v>261.960804</v>
      </c>
      <c r="H163" s="142"/>
      <c r="I163" s="79">
        <f>G163*H163</f>
        <v>0</v>
      </c>
    </row>
  </sheetData>
  <mergeCells count="2">
    <mergeCell ref="D5:E5"/>
    <mergeCell ref="C1:H4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4"/>
  <sheetViews>
    <sheetView topLeftCell="B1" workbookViewId="0">
      <selection activeCell="J217" sqref="J217"/>
    </sheetView>
  </sheetViews>
  <sheetFormatPr defaultRowHeight="15" x14ac:dyDescent="0.25"/>
  <cols>
    <col min="1" max="1" width="14.7109375" hidden="1" customWidth="1"/>
    <col min="2" max="2" width="16.42578125" customWidth="1"/>
    <col min="3" max="3" width="41.42578125" customWidth="1"/>
    <col min="4" max="4" width="8.42578125" customWidth="1"/>
    <col min="5" max="5" width="8.5703125" customWidth="1"/>
    <col min="6" max="6" width="13.4257812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3802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 t="s">
        <v>4261</v>
      </c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SUM(I8:I233)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3803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3823</v>
      </c>
      <c r="B8" s="76" t="s">
        <v>3824</v>
      </c>
      <c r="C8" s="49" t="s">
        <v>3498</v>
      </c>
      <c r="D8" s="46">
        <v>10</v>
      </c>
      <c r="E8" s="46">
        <v>500</v>
      </c>
      <c r="F8" s="72">
        <v>0.45</v>
      </c>
      <c r="G8" s="143">
        <f>(F8-F8*$G$5)*Главная!$F$7</f>
        <v>30.618000000000002</v>
      </c>
      <c r="H8" s="140"/>
      <c r="I8" s="52">
        <f>G8*H8</f>
        <v>0</v>
      </c>
    </row>
    <row r="9" spans="1:9" s="64" customFormat="1" x14ac:dyDescent="0.25">
      <c r="A9" s="74" t="s">
        <v>3825</v>
      </c>
      <c r="B9" s="76" t="s">
        <v>3826</v>
      </c>
      <c r="C9" s="49" t="s">
        <v>3501</v>
      </c>
      <c r="D9" s="46">
        <v>10</v>
      </c>
      <c r="E9" s="46">
        <v>300</v>
      </c>
      <c r="F9" s="72">
        <v>0.74</v>
      </c>
      <c r="G9" s="143">
        <f>(F9-F9*$G$5)*Главная!$F$7</f>
        <v>50.349600000000002</v>
      </c>
      <c r="H9" s="140"/>
      <c r="I9" s="52">
        <f t="shared" ref="I9:I13" si="0">G9*H9</f>
        <v>0</v>
      </c>
    </row>
    <row r="10" spans="1:9" s="64" customFormat="1" x14ac:dyDescent="0.25">
      <c r="A10" s="74" t="s">
        <v>3827</v>
      </c>
      <c r="B10" s="76" t="s">
        <v>3828</v>
      </c>
      <c r="C10" s="49" t="s">
        <v>3504</v>
      </c>
      <c r="D10" s="46">
        <v>10</v>
      </c>
      <c r="E10" s="46">
        <v>200</v>
      </c>
      <c r="F10" s="72">
        <v>1.29</v>
      </c>
      <c r="G10" s="143">
        <f>(F10-F10*$G$5)*Главная!$F$7</f>
        <v>87.771600000000007</v>
      </c>
      <c r="H10" s="140"/>
      <c r="I10" s="52">
        <f t="shared" si="0"/>
        <v>0</v>
      </c>
    </row>
    <row r="11" spans="1:9" s="64" customFormat="1" x14ac:dyDescent="0.25">
      <c r="A11" s="74" t="s">
        <v>3829</v>
      </c>
      <c r="B11" s="76" t="s">
        <v>3830</v>
      </c>
      <c r="C11" s="49" t="s">
        <v>3510</v>
      </c>
      <c r="D11" s="46">
        <v>5</v>
      </c>
      <c r="E11" s="46">
        <v>80</v>
      </c>
      <c r="F11" s="72">
        <v>2.37</v>
      </c>
      <c r="G11" s="143">
        <f>(F11-F11*$G$5)*Главная!$F$7</f>
        <v>161.25480000000002</v>
      </c>
      <c r="H11" s="140"/>
      <c r="I11" s="52">
        <f t="shared" si="0"/>
        <v>0</v>
      </c>
    </row>
    <row r="12" spans="1:9" s="64" customFormat="1" x14ac:dyDescent="0.25">
      <c r="A12" s="74" t="s">
        <v>3831</v>
      </c>
      <c r="B12" s="76" t="s">
        <v>3832</v>
      </c>
      <c r="C12" s="49" t="s">
        <v>3835</v>
      </c>
      <c r="D12" s="46">
        <v>5</v>
      </c>
      <c r="E12" s="46">
        <v>160</v>
      </c>
      <c r="F12" s="72">
        <v>1.65</v>
      </c>
      <c r="G12" s="143">
        <f>(F12-F12*$G$5)*Главная!$F$7</f>
        <v>112.26600000000001</v>
      </c>
      <c r="H12" s="140"/>
      <c r="I12" s="52">
        <f t="shared" si="0"/>
        <v>0</v>
      </c>
    </row>
    <row r="13" spans="1:9" s="64" customFormat="1" x14ac:dyDescent="0.25">
      <c r="A13" s="74" t="s">
        <v>3833</v>
      </c>
      <c r="B13" s="76" t="s">
        <v>3834</v>
      </c>
      <c r="C13" s="49" t="s">
        <v>3513</v>
      </c>
      <c r="D13" s="46">
        <v>5</v>
      </c>
      <c r="E13" s="46">
        <v>60</v>
      </c>
      <c r="F13" s="72">
        <v>3.8</v>
      </c>
      <c r="G13" s="143">
        <f>(F13-F13*$G$5)*Главная!$F$7</f>
        <v>258.55200000000002</v>
      </c>
      <c r="H13" s="140"/>
      <c r="I13" s="52">
        <f t="shared" si="0"/>
        <v>0</v>
      </c>
    </row>
    <row r="14" spans="1:9" s="64" customFormat="1" x14ac:dyDescent="0.25">
      <c r="A14" s="74"/>
      <c r="B14" s="57"/>
      <c r="C14" s="10" t="s">
        <v>3804</v>
      </c>
      <c r="D14" s="10"/>
      <c r="E14" s="10"/>
      <c r="F14" s="78"/>
      <c r="G14" s="119"/>
      <c r="H14" s="141"/>
      <c r="I14" s="17"/>
    </row>
    <row r="15" spans="1:9" s="64" customFormat="1" x14ac:dyDescent="0.25">
      <c r="A15" s="74" t="s">
        <v>3836</v>
      </c>
      <c r="B15" s="77" t="s">
        <v>3837</v>
      </c>
      <c r="C15" s="45" t="s">
        <v>3518</v>
      </c>
      <c r="D15" s="46">
        <v>10</v>
      </c>
      <c r="E15" s="46">
        <v>500</v>
      </c>
      <c r="F15" s="46">
        <v>0.39</v>
      </c>
      <c r="G15" s="143">
        <f>(F15-F15*$G$5)*Главная!$F$7</f>
        <v>26.535600000000002</v>
      </c>
      <c r="H15" s="140"/>
      <c r="I15" s="52">
        <f>G15*H15</f>
        <v>0</v>
      </c>
    </row>
    <row r="16" spans="1:9" s="64" customFormat="1" x14ac:dyDescent="0.25">
      <c r="A16" s="74" t="s">
        <v>3838</v>
      </c>
      <c r="B16" s="77" t="s">
        <v>3839</v>
      </c>
      <c r="C16" s="49" t="s">
        <v>3520</v>
      </c>
      <c r="D16" s="46">
        <v>10</v>
      </c>
      <c r="E16" s="46">
        <v>300</v>
      </c>
      <c r="F16" s="46">
        <v>0.68</v>
      </c>
      <c r="G16" s="143">
        <f>(F16-F16*$G$5)*Главная!$F$7</f>
        <v>46.26720000000001</v>
      </c>
      <c r="H16" s="140"/>
      <c r="I16" s="52">
        <f t="shared" ref="I16:I20" si="1">G16*H16</f>
        <v>0</v>
      </c>
    </row>
    <row r="17" spans="1:9" s="64" customFormat="1" x14ac:dyDescent="0.25">
      <c r="A17" s="74" t="s">
        <v>3840</v>
      </c>
      <c r="B17" s="77" t="s">
        <v>3841</v>
      </c>
      <c r="C17" s="45" t="s">
        <v>3522</v>
      </c>
      <c r="D17" s="46">
        <v>10</v>
      </c>
      <c r="E17" s="46">
        <v>200</v>
      </c>
      <c r="F17" s="46">
        <v>1.0900000000000001</v>
      </c>
      <c r="G17" s="143">
        <f>(F17-F17*$G$5)*Главная!$F$7</f>
        <v>74.163600000000017</v>
      </c>
      <c r="H17" s="140"/>
      <c r="I17" s="52">
        <f t="shared" si="1"/>
        <v>0</v>
      </c>
    </row>
    <row r="18" spans="1:9" s="64" customFormat="1" x14ac:dyDescent="0.25">
      <c r="A18" s="74" t="s">
        <v>3842</v>
      </c>
      <c r="B18" s="77" t="s">
        <v>3843</v>
      </c>
      <c r="C18" s="45" t="s">
        <v>3848</v>
      </c>
      <c r="D18" s="46">
        <v>5</v>
      </c>
      <c r="E18" s="46">
        <v>70</v>
      </c>
      <c r="F18" s="46">
        <v>3.66</v>
      </c>
      <c r="G18" s="143">
        <f>(F18-F18*$G$5)*Главная!$F$7</f>
        <v>249.02640000000002</v>
      </c>
      <c r="H18" s="140"/>
      <c r="I18" s="52">
        <f t="shared" si="1"/>
        <v>0</v>
      </c>
    </row>
    <row r="19" spans="1:9" s="64" customFormat="1" x14ac:dyDescent="0.25">
      <c r="A19" s="74" t="s">
        <v>3844</v>
      </c>
      <c r="B19" s="77" t="s">
        <v>3845</v>
      </c>
      <c r="C19" s="45" t="s">
        <v>3524</v>
      </c>
      <c r="D19" s="46">
        <v>5</v>
      </c>
      <c r="E19" s="46">
        <v>120</v>
      </c>
      <c r="F19" s="46">
        <v>2.81</v>
      </c>
      <c r="G19" s="143">
        <f>(F19-F19*$G$5)*Главная!$F$7</f>
        <v>191.19240000000002</v>
      </c>
      <c r="H19" s="140"/>
      <c r="I19" s="52">
        <f t="shared" si="1"/>
        <v>0</v>
      </c>
    </row>
    <row r="20" spans="1:9" s="64" customFormat="1" x14ac:dyDescent="0.25">
      <c r="A20" s="74" t="s">
        <v>3846</v>
      </c>
      <c r="B20" s="77" t="s">
        <v>3847</v>
      </c>
      <c r="C20" s="45" t="s">
        <v>3849</v>
      </c>
      <c r="D20" s="46">
        <v>5</v>
      </c>
      <c r="E20" s="46">
        <v>50</v>
      </c>
      <c r="F20" s="46">
        <v>4.1900000000000004</v>
      </c>
      <c r="G20" s="143">
        <f>(F20-F20*$G$5)*Главная!$F$7</f>
        <v>285.08760000000007</v>
      </c>
      <c r="H20" s="140"/>
      <c r="I20" s="52">
        <f t="shared" si="1"/>
        <v>0</v>
      </c>
    </row>
    <row r="21" spans="1:9" s="64" customFormat="1" x14ac:dyDescent="0.25">
      <c r="A21" s="74"/>
      <c r="B21" s="57"/>
      <c r="C21" s="10" t="s">
        <v>3805</v>
      </c>
      <c r="D21" s="10"/>
      <c r="E21" s="10"/>
      <c r="F21" s="78"/>
      <c r="G21" s="119"/>
      <c r="H21" s="141"/>
      <c r="I21" s="17"/>
    </row>
    <row r="22" spans="1:9" s="64" customFormat="1" x14ac:dyDescent="0.25">
      <c r="A22" s="74" t="s">
        <v>3850</v>
      </c>
      <c r="B22" s="77" t="s">
        <v>3851</v>
      </c>
      <c r="C22" s="45" t="s">
        <v>3531</v>
      </c>
      <c r="D22" s="46">
        <v>100</v>
      </c>
      <c r="E22" s="46">
        <v>1500</v>
      </c>
      <c r="F22" s="72">
        <v>0.17</v>
      </c>
      <c r="G22" s="143">
        <f>(F22-F22*$G$5)*Главная!$F$7</f>
        <v>11.566800000000002</v>
      </c>
      <c r="H22" s="140"/>
      <c r="I22" s="52">
        <f>G22*H22</f>
        <v>0</v>
      </c>
    </row>
    <row r="23" spans="1:9" s="64" customFormat="1" x14ac:dyDescent="0.25">
      <c r="A23" s="74" t="s">
        <v>3852</v>
      </c>
      <c r="B23" s="77" t="s">
        <v>3853</v>
      </c>
      <c r="C23" s="45" t="s">
        <v>4262</v>
      </c>
      <c r="D23" s="46">
        <v>100</v>
      </c>
      <c r="E23" s="46">
        <v>600</v>
      </c>
      <c r="F23" s="72">
        <v>0.31</v>
      </c>
      <c r="G23" s="143">
        <f>(F23-F23*$G$5)*Главная!$F$7</f>
        <v>21.092400000000001</v>
      </c>
      <c r="H23" s="140"/>
      <c r="I23" s="52">
        <f t="shared" ref="I23:I30" si="2">G23*H23</f>
        <v>0</v>
      </c>
    </row>
    <row r="24" spans="1:9" s="64" customFormat="1" x14ac:dyDescent="0.25">
      <c r="A24" s="74" t="s">
        <v>3854</v>
      </c>
      <c r="B24" s="77" t="s">
        <v>3855</v>
      </c>
      <c r="C24" s="49" t="s">
        <v>3533</v>
      </c>
      <c r="D24" s="46">
        <v>50</v>
      </c>
      <c r="E24" s="46">
        <v>700</v>
      </c>
      <c r="F24" s="72">
        <v>0.38</v>
      </c>
      <c r="G24" s="143">
        <f>(F24-F24*$G$5)*Главная!$F$7</f>
        <v>25.855200000000004</v>
      </c>
      <c r="H24" s="140"/>
      <c r="I24" s="52">
        <f t="shared" si="2"/>
        <v>0</v>
      </c>
    </row>
    <row r="25" spans="1:9" s="64" customFormat="1" x14ac:dyDescent="0.25">
      <c r="A25" s="74" t="s">
        <v>3856</v>
      </c>
      <c r="B25" s="77" t="s">
        <v>3857</v>
      </c>
      <c r="C25" s="49" t="s">
        <v>4263</v>
      </c>
      <c r="D25" s="46">
        <v>50</v>
      </c>
      <c r="E25" s="46">
        <v>300</v>
      </c>
      <c r="F25" s="72">
        <v>0.53</v>
      </c>
      <c r="G25" s="143">
        <f>(F25-F25*$G$5)*Главная!$F$7</f>
        <v>36.061200000000007</v>
      </c>
      <c r="H25" s="140"/>
      <c r="I25" s="52">
        <f t="shared" si="2"/>
        <v>0</v>
      </c>
    </row>
    <row r="26" spans="1:9" s="64" customFormat="1" x14ac:dyDescent="0.25">
      <c r="A26" s="74" t="s">
        <v>3858</v>
      </c>
      <c r="B26" s="77" t="s">
        <v>3859</v>
      </c>
      <c r="C26" s="49" t="s">
        <v>3535</v>
      </c>
      <c r="D26" s="46">
        <v>10</v>
      </c>
      <c r="E26" s="46">
        <v>300</v>
      </c>
      <c r="F26" s="72">
        <v>0.6</v>
      </c>
      <c r="G26" s="143">
        <f>(F26-F26*$G$5)*Главная!$F$7</f>
        <v>40.824000000000005</v>
      </c>
      <c r="H26" s="140"/>
      <c r="I26" s="52">
        <f t="shared" si="2"/>
        <v>0</v>
      </c>
    </row>
    <row r="27" spans="1:9" s="64" customFormat="1" x14ac:dyDescent="0.25">
      <c r="A27" s="74" t="s">
        <v>3860</v>
      </c>
      <c r="B27" s="77" t="s">
        <v>3861</v>
      </c>
      <c r="C27" s="49" t="s">
        <v>4267</v>
      </c>
      <c r="D27" s="46">
        <v>10</v>
      </c>
      <c r="E27" s="46">
        <v>100</v>
      </c>
      <c r="F27" s="72">
        <v>1.32</v>
      </c>
      <c r="G27" s="143">
        <f>(F27-F27*$G$5)*Главная!$F$7</f>
        <v>89.81280000000001</v>
      </c>
      <c r="H27" s="140"/>
      <c r="I27" s="52">
        <f t="shared" si="2"/>
        <v>0</v>
      </c>
    </row>
    <row r="28" spans="1:9" s="64" customFormat="1" x14ac:dyDescent="0.25">
      <c r="A28" s="74" t="s">
        <v>3862</v>
      </c>
      <c r="B28" s="77" t="s">
        <v>3863</v>
      </c>
      <c r="C28" s="49" t="s">
        <v>4266</v>
      </c>
      <c r="D28" s="46">
        <v>5</v>
      </c>
      <c r="E28" s="46">
        <v>180</v>
      </c>
      <c r="F28" s="72">
        <v>0.83</v>
      </c>
      <c r="G28" s="143">
        <f>(F28-F28*$G$5)*Главная!$F$7</f>
        <v>56.473200000000006</v>
      </c>
      <c r="H28" s="140"/>
      <c r="I28" s="52">
        <f t="shared" si="2"/>
        <v>0</v>
      </c>
    </row>
    <row r="29" spans="1:9" s="64" customFormat="1" x14ac:dyDescent="0.25">
      <c r="A29" s="74" t="s">
        <v>3864</v>
      </c>
      <c r="B29" s="77" t="s">
        <v>3865</v>
      </c>
      <c r="C29" s="49" t="s">
        <v>4264</v>
      </c>
      <c r="D29" s="46">
        <v>5</v>
      </c>
      <c r="E29" s="46">
        <v>130</v>
      </c>
      <c r="F29" s="72">
        <v>2.21</v>
      </c>
      <c r="G29" s="143">
        <f>(F29-F29*$G$5)*Главная!$F$7</f>
        <v>150.36840000000001</v>
      </c>
      <c r="H29" s="140"/>
      <c r="I29" s="52">
        <f t="shared" si="2"/>
        <v>0</v>
      </c>
    </row>
    <row r="30" spans="1:9" s="64" customFormat="1" x14ac:dyDescent="0.25">
      <c r="A30" s="74" t="s">
        <v>3866</v>
      </c>
      <c r="B30" s="77" t="s">
        <v>3867</v>
      </c>
      <c r="C30" s="49" t="s">
        <v>4265</v>
      </c>
      <c r="D30" s="46">
        <v>10</v>
      </c>
      <c r="E30" s="46">
        <v>80</v>
      </c>
      <c r="F30" s="72">
        <v>1.94</v>
      </c>
      <c r="G30" s="143">
        <f>(F30-F30*$G$5)*Главная!$F$7</f>
        <v>131.99760000000001</v>
      </c>
      <c r="H30" s="140"/>
      <c r="I30" s="52">
        <f t="shared" si="2"/>
        <v>0</v>
      </c>
    </row>
    <row r="31" spans="1:9" s="64" customFormat="1" x14ac:dyDescent="0.25">
      <c r="A31" s="74"/>
      <c r="B31" s="57"/>
      <c r="C31" s="10" t="s">
        <v>1212</v>
      </c>
      <c r="D31" s="10"/>
      <c r="E31" s="10"/>
      <c r="F31" s="78"/>
      <c r="G31" s="119"/>
      <c r="H31" s="141"/>
      <c r="I31" s="17"/>
    </row>
    <row r="32" spans="1:9" s="64" customFormat="1" x14ac:dyDescent="0.25">
      <c r="A32" s="74" t="s">
        <v>3868</v>
      </c>
      <c r="B32" s="77" t="s">
        <v>3869</v>
      </c>
      <c r="C32" s="49" t="s">
        <v>3870</v>
      </c>
      <c r="D32" s="46">
        <v>10</v>
      </c>
      <c r="E32" s="46">
        <v>100</v>
      </c>
      <c r="F32" s="72">
        <v>1.73</v>
      </c>
      <c r="G32" s="143">
        <f>(F32-F32*$G$5)*Главная!$F$7</f>
        <v>117.70920000000001</v>
      </c>
      <c r="H32" s="140"/>
      <c r="I32" s="52">
        <f>G32*H32</f>
        <v>0</v>
      </c>
    </row>
    <row r="33" spans="1:9" s="64" customFormat="1" x14ac:dyDescent="0.25">
      <c r="A33" s="74" t="s">
        <v>3871</v>
      </c>
      <c r="B33" s="77" t="s">
        <v>3872</v>
      </c>
      <c r="C33" s="49" t="s">
        <v>3545</v>
      </c>
      <c r="D33" s="46">
        <v>5</v>
      </c>
      <c r="E33" s="46">
        <v>50</v>
      </c>
      <c r="F33" s="72">
        <v>2.99</v>
      </c>
      <c r="G33" s="143">
        <f>(F33-F33*$G$5)*Главная!$F$7</f>
        <v>203.43960000000004</v>
      </c>
      <c r="H33" s="140"/>
      <c r="I33" s="52">
        <f t="shared" ref="I33" si="3">G33*H33</f>
        <v>0</v>
      </c>
    </row>
    <row r="34" spans="1:9" s="64" customFormat="1" x14ac:dyDescent="0.25">
      <c r="A34" s="74"/>
      <c r="B34" s="57"/>
      <c r="C34" s="10" t="s">
        <v>3807</v>
      </c>
      <c r="D34" s="10"/>
      <c r="E34" s="10"/>
      <c r="F34" s="78"/>
      <c r="G34" s="119"/>
      <c r="H34" s="141"/>
      <c r="I34" s="17"/>
    </row>
    <row r="35" spans="1:9" s="64" customFormat="1" x14ac:dyDescent="0.25">
      <c r="A35" s="74" t="s">
        <v>3873</v>
      </c>
      <c r="B35" s="77" t="s">
        <v>3874</v>
      </c>
      <c r="C35" s="49" t="s">
        <v>3550</v>
      </c>
      <c r="D35" s="46">
        <v>10</v>
      </c>
      <c r="E35" s="46">
        <v>300</v>
      </c>
      <c r="F35" s="72">
        <v>0.62</v>
      </c>
      <c r="G35" s="143">
        <f>(F35-F35*$G$5)*Главная!$F$7</f>
        <v>42.184800000000003</v>
      </c>
      <c r="H35" s="140"/>
      <c r="I35" s="52">
        <f>G35*H35</f>
        <v>0</v>
      </c>
    </row>
    <row r="36" spans="1:9" s="64" customFormat="1" x14ac:dyDescent="0.25">
      <c r="A36" s="74" t="s">
        <v>3875</v>
      </c>
      <c r="B36" s="77" t="s">
        <v>3876</v>
      </c>
      <c r="C36" s="49" t="s">
        <v>3552</v>
      </c>
      <c r="D36" s="46">
        <v>10</v>
      </c>
      <c r="E36" s="46">
        <v>150</v>
      </c>
      <c r="F36" s="72">
        <v>1.0900000000000001</v>
      </c>
      <c r="G36" s="143">
        <f>(F36-F36*$G$5)*Главная!$F$7</f>
        <v>74.163600000000017</v>
      </c>
      <c r="H36" s="140"/>
      <c r="I36" s="52">
        <f t="shared" ref="I36:I40" si="4">G36*H36</f>
        <v>0</v>
      </c>
    </row>
    <row r="37" spans="1:9" s="64" customFormat="1" x14ac:dyDescent="0.25">
      <c r="A37" s="74" t="s">
        <v>3877</v>
      </c>
      <c r="B37" s="77" t="s">
        <v>3878</v>
      </c>
      <c r="C37" s="45" t="s">
        <v>3554</v>
      </c>
      <c r="D37" s="46">
        <v>5</v>
      </c>
      <c r="E37" s="46">
        <v>100</v>
      </c>
      <c r="F37" s="72">
        <v>1.97</v>
      </c>
      <c r="G37" s="143">
        <f>(F37-F37*$G$5)*Главная!$F$7</f>
        <v>134.03880000000001</v>
      </c>
      <c r="H37" s="140"/>
      <c r="I37" s="52">
        <f t="shared" si="4"/>
        <v>0</v>
      </c>
    </row>
    <row r="38" spans="1:9" s="64" customFormat="1" x14ac:dyDescent="0.25">
      <c r="A38" s="74" t="s">
        <v>3879</v>
      </c>
      <c r="B38" s="77" t="s">
        <v>3880</v>
      </c>
      <c r="C38" s="49" t="s">
        <v>3556</v>
      </c>
      <c r="D38" s="46">
        <v>5</v>
      </c>
      <c r="E38" s="46">
        <v>50</v>
      </c>
      <c r="F38" s="72">
        <v>3.64</v>
      </c>
      <c r="G38" s="143">
        <f>(F38-F38*$G$5)*Главная!$F$7</f>
        <v>247.66560000000004</v>
      </c>
      <c r="H38" s="140"/>
      <c r="I38" s="52">
        <f t="shared" si="4"/>
        <v>0</v>
      </c>
    </row>
    <row r="39" spans="1:9" s="64" customFormat="1" x14ac:dyDescent="0.25">
      <c r="A39" s="74" t="s">
        <v>3881</v>
      </c>
      <c r="B39" s="77" t="s">
        <v>3882</v>
      </c>
      <c r="C39" s="49" t="s">
        <v>3558</v>
      </c>
      <c r="D39" s="46">
        <v>5</v>
      </c>
      <c r="E39" s="46">
        <v>40</v>
      </c>
      <c r="F39" s="72">
        <v>4.1100000000000003</v>
      </c>
      <c r="G39" s="143">
        <f>(F39-F39*$G$5)*Главная!$F$7</f>
        <v>279.64440000000008</v>
      </c>
      <c r="H39" s="140"/>
      <c r="I39" s="52">
        <f t="shared" si="4"/>
        <v>0</v>
      </c>
    </row>
    <row r="40" spans="1:9" s="64" customFormat="1" x14ac:dyDescent="0.25">
      <c r="A40" s="74" t="s">
        <v>3883</v>
      </c>
      <c r="B40" s="77" t="s">
        <v>3884</v>
      </c>
      <c r="C40" s="49" t="s">
        <v>3560</v>
      </c>
      <c r="D40" s="46">
        <v>5</v>
      </c>
      <c r="E40" s="46">
        <v>25</v>
      </c>
      <c r="F40" s="72">
        <v>5.88</v>
      </c>
      <c r="G40" s="143">
        <f>(F40-F40*$G$5)*Главная!$F$7</f>
        <v>400.07520000000005</v>
      </c>
      <c r="H40" s="140"/>
      <c r="I40" s="52">
        <f t="shared" si="4"/>
        <v>0</v>
      </c>
    </row>
    <row r="41" spans="1:9" s="64" customFormat="1" x14ac:dyDescent="0.25">
      <c r="A41" s="74"/>
      <c r="B41" s="57"/>
      <c r="C41" s="10" t="s">
        <v>3808</v>
      </c>
      <c r="D41" s="10"/>
      <c r="E41" s="10"/>
      <c r="F41" s="78"/>
      <c r="G41" s="119"/>
      <c r="H41" s="141"/>
      <c r="I41" s="17"/>
    </row>
    <row r="42" spans="1:9" s="64" customFormat="1" x14ac:dyDescent="0.25">
      <c r="A42" s="74" t="s">
        <v>3885</v>
      </c>
      <c r="B42" s="77" t="s">
        <v>3886</v>
      </c>
      <c r="C42" s="49" t="s">
        <v>4268</v>
      </c>
      <c r="D42" s="46">
        <v>10</v>
      </c>
      <c r="E42" s="46">
        <v>300</v>
      </c>
      <c r="F42" s="72">
        <v>0.7</v>
      </c>
      <c r="G42" s="143">
        <f>(F42-F42*$G$5)*Главная!$F$7</f>
        <v>47.628</v>
      </c>
      <c r="H42" s="140"/>
      <c r="I42" s="52">
        <f>G42*H42</f>
        <v>0</v>
      </c>
    </row>
    <row r="43" spans="1:9" s="64" customFormat="1" x14ac:dyDescent="0.25">
      <c r="A43" s="74" t="s">
        <v>3887</v>
      </c>
      <c r="B43" s="77" t="s">
        <v>3888</v>
      </c>
      <c r="C43" s="49" t="s">
        <v>3565</v>
      </c>
      <c r="D43" s="46">
        <v>10</v>
      </c>
      <c r="E43" s="46">
        <v>200</v>
      </c>
      <c r="F43" s="72">
        <v>1.1000000000000001</v>
      </c>
      <c r="G43" s="143">
        <f>(F43-F43*$G$5)*Главная!$F$7</f>
        <v>74.844000000000008</v>
      </c>
      <c r="H43" s="140"/>
      <c r="I43" s="52">
        <f t="shared" ref="I43:I53" si="5">G43*H43</f>
        <v>0</v>
      </c>
    </row>
    <row r="44" spans="1:9" s="64" customFormat="1" x14ac:dyDescent="0.25">
      <c r="A44" s="74" t="s">
        <v>3889</v>
      </c>
      <c r="B44" s="77" t="s">
        <v>3890</v>
      </c>
      <c r="C44" s="45" t="s">
        <v>3567</v>
      </c>
      <c r="D44" s="46">
        <v>10</v>
      </c>
      <c r="E44" s="46">
        <v>150</v>
      </c>
      <c r="F44" s="72">
        <v>1.55</v>
      </c>
      <c r="G44" s="143">
        <f>(F44-F44*$G$5)*Главная!$F$7</f>
        <v>105.46200000000002</v>
      </c>
      <c r="H44" s="140"/>
      <c r="I44" s="52">
        <f t="shared" si="5"/>
        <v>0</v>
      </c>
    </row>
    <row r="45" spans="1:9" s="64" customFormat="1" x14ac:dyDescent="0.25">
      <c r="A45" s="74" t="s">
        <v>3891</v>
      </c>
      <c r="B45" s="77" t="s">
        <v>3892</v>
      </c>
      <c r="C45" s="45" t="s">
        <v>3569</v>
      </c>
      <c r="D45" s="46">
        <v>10</v>
      </c>
      <c r="E45" s="46">
        <v>120</v>
      </c>
      <c r="F45" s="72">
        <v>1.7</v>
      </c>
      <c r="G45" s="143">
        <f>(F45-F45*$G$5)*Главная!$F$7</f>
        <v>115.66800000000001</v>
      </c>
      <c r="H45" s="140"/>
      <c r="I45" s="52">
        <f t="shared" si="5"/>
        <v>0</v>
      </c>
    </row>
    <row r="46" spans="1:9" s="64" customFormat="1" x14ac:dyDescent="0.25">
      <c r="A46" s="74" t="s">
        <v>3893</v>
      </c>
      <c r="B46" s="77" t="s">
        <v>3894</v>
      </c>
      <c r="C46" s="45" t="s">
        <v>3573</v>
      </c>
      <c r="D46" s="46">
        <v>5</v>
      </c>
      <c r="E46" s="46">
        <v>80</v>
      </c>
      <c r="F46" s="72">
        <v>2.66</v>
      </c>
      <c r="G46" s="143">
        <f>(F46-F46*$G$5)*Главная!$F$7</f>
        <v>180.98640000000003</v>
      </c>
      <c r="H46" s="140"/>
      <c r="I46" s="52">
        <f t="shared" si="5"/>
        <v>0</v>
      </c>
    </row>
    <row r="47" spans="1:9" s="64" customFormat="1" x14ac:dyDescent="0.25">
      <c r="A47" s="74" t="s">
        <v>3895</v>
      </c>
      <c r="B47" s="77" t="s">
        <v>3896</v>
      </c>
      <c r="C47" s="45" t="s">
        <v>3575</v>
      </c>
      <c r="D47" s="46">
        <v>5</v>
      </c>
      <c r="E47" s="46">
        <v>80</v>
      </c>
      <c r="F47" s="72">
        <v>2.88</v>
      </c>
      <c r="G47" s="143">
        <f>(F47-F47*$G$5)*Главная!$F$7</f>
        <v>195.95520000000002</v>
      </c>
      <c r="H47" s="140"/>
      <c r="I47" s="52">
        <f t="shared" si="5"/>
        <v>0</v>
      </c>
    </row>
    <row r="48" spans="1:9" s="64" customFormat="1" x14ac:dyDescent="0.25">
      <c r="A48" s="74" t="s">
        <v>3897</v>
      </c>
      <c r="B48" s="77" t="s">
        <v>3898</v>
      </c>
      <c r="C48" s="45" t="s">
        <v>3899</v>
      </c>
      <c r="D48" s="46">
        <v>5</v>
      </c>
      <c r="E48" s="46">
        <v>60</v>
      </c>
      <c r="F48" s="72">
        <v>3.39</v>
      </c>
      <c r="G48" s="143">
        <f>(F48-F48*$G$5)*Главная!$F$7</f>
        <v>230.65560000000002</v>
      </c>
      <c r="H48" s="140"/>
      <c r="I48" s="52">
        <f t="shared" si="5"/>
        <v>0</v>
      </c>
    </row>
    <row r="49" spans="1:9" s="64" customFormat="1" x14ac:dyDescent="0.25">
      <c r="A49" s="74" t="s">
        <v>3900</v>
      </c>
      <c r="B49" s="77" t="s">
        <v>3901</v>
      </c>
      <c r="C49" s="45" t="s">
        <v>3902</v>
      </c>
      <c r="D49" s="46">
        <v>5</v>
      </c>
      <c r="E49" s="46">
        <v>50</v>
      </c>
      <c r="F49" s="72">
        <v>3.45</v>
      </c>
      <c r="G49" s="143">
        <f>(F49-F49*$G$5)*Главная!$F$7</f>
        <v>234.73800000000003</v>
      </c>
      <c r="H49" s="140"/>
      <c r="I49" s="52">
        <f t="shared" si="5"/>
        <v>0</v>
      </c>
    </row>
    <row r="50" spans="1:9" s="64" customFormat="1" x14ac:dyDescent="0.25">
      <c r="A50" s="74" t="s">
        <v>3903</v>
      </c>
      <c r="B50" s="77" t="s">
        <v>3904</v>
      </c>
      <c r="C50" s="45" t="s">
        <v>4269</v>
      </c>
      <c r="D50" s="46">
        <v>5</v>
      </c>
      <c r="E50" s="46">
        <v>40</v>
      </c>
      <c r="F50" s="72">
        <v>3.46</v>
      </c>
      <c r="G50" s="143">
        <f>(F50-F50*$G$5)*Главная!$F$7</f>
        <v>235.41840000000002</v>
      </c>
      <c r="H50" s="140"/>
      <c r="I50" s="52">
        <f t="shared" si="5"/>
        <v>0</v>
      </c>
    </row>
    <row r="51" spans="1:9" s="64" customFormat="1" x14ac:dyDescent="0.25">
      <c r="A51" s="74" t="s">
        <v>3905</v>
      </c>
      <c r="B51" s="77" t="s">
        <v>3906</v>
      </c>
      <c r="C51" s="45" t="s">
        <v>3907</v>
      </c>
      <c r="D51" s="46">
        <v>5</v>
      </c>
      <c r="E51" s="46">
        <v>40</v>
      </c>
      <c r="F51" s="72">
        <v>5.25</v>
      </c>
      <c r="G51" s="143">
        <f>(F51-F51*$G$5)*Главная!$F$7</f>
        <v>357.21000000000004</v>
      </c>
      <c r="H51" s="140"/>
      <c r="I51" s="52">
        <f t="shared" si="5"/>
        <v>0</v>
      </c>
    </row>
    <row r="52" spans="1:9" s="64" customFormat="1" x14ac:dyDescent="0.25">
      <c r="A52" s="74" t="s">
        <v>3908</v>
      </c>
      <c r="B52" s="77" t="s">
        <v>3909</v>
      </c>
      <c r="C52" s="45" t="s">
        <v>3579</v>
      </c>
      <c r="D52" s="46">
        <v>5</v>
      </c>
      <c r="E52" s="46">
        <v>40</v>
      </c>
      <c r="F52" s="72">
        <v>4.9400000000000004</v>
      </c>
      <c r="G52" s="143">
        <f>(F52-F52*$G$5)*Главная!$F$7</f>
        <v>336.11760000000004</v>
      </c>
      <c r="H52" s="140"/>
      <c r="I52" s="52">
        <f t="shared" si="5"/>
        <v>0</v>
      </c>
    </row>
    <row r="53" spans="1:9" s="64" customFormat="1" x14ac:dyDescent="0.25">
      <c r="A53" s="74" t="s">
        <v>3910</v>
      </c>
      <c r="B53" s="77" t="s">
        <v>3911</v>
      </c>
      <c r="C53" s="45" t="s">
        <v>3581</v>
      </c>
      <c r="D53" s="46">
        <v>5</v>
      </c>
      <c r="E53" s="46">
        <v>40</v>
      </c>
      <c r="F53" s="72">
        <v>4.9800000000000004</v>
      </c>
      <c r="G53" s="143">
        <f>(F53-F53*$G$5)*Главная!$F$7</f>
        <v>338.83920000000006</v>
      </c>
      <c r="H53" s="140"/>
      <c r="I53" s="52">
        <f t="shared" si="5"/>
        <v>0</v>
      </c>
    </row>
    <row r="54" spans="1:9" s="64" customFormat="1" x14ac:dyDescent="0.25">
      <c r="A54" s="74"/>
      <c r="B54" s="57"/>
      <c r="C54" s="10" t="s">
        <v>3809</v>
      </c>
      <c r="D54" s="10"/>
      <c r="E54" s="10"/>
      <c r="F54" s="78"/>
      <c r="G54" s="119"/>
      <c r="H54" s="141"/>
      <c r="I54" s="17"/>
    </row>
    <row r="55" spans="1:9" s="64" customFormat="1" x14ac:dyDescent="0.25">
      <c r="A55" s="74" t="s">
        <v>3912</v>
      </c>
      <c r="B55" s="77" t="s">
        <v>3913</v>
      </c>
      <c r="C55" s="45" t="s">
        <v>3586</v>
      </c>
      <c r="D55" s="46">
        <v>10</v>
      </c>
      <c r="E55" s="46">
        <v>400</v>
      </c>
      <c r="F55" s="72">
        <v>0.53</v>
      </c>
      <c r="G55" s="143">
        <f>(F55-F55*$G$5)*Главная!$F$7</f>
        <v>36.061200000000007</v>
      </c>
      <c r="H55" s="140"/>
      <c r="I55" s="52">
        <f>G55*H55</f>
        <v>0</v>
      </c>
    </row>
    <row r="56" spans="1:9" s="64" customFormat="1" x14ac:dyDescent="0.25">
      <c r="A56" s="74" t="s">
        <v>3914</v>
      </c>
      <c r="B56" s="77" t="s">
        <v>3915</v>
      </c>
      <c r="C56" s="45" t="s">
        <v>3588</v>
      </c>
      <c r="D56" s="46">
        <v>10</v>
      </c>
      <c r="E56" s="46">
        <v>250</v>
      </c>
      <c r="F56" s="72">
        <v>0.84</v>
      </c>
      <c r="G56" s="143">
        <f>(F56-F56*$G$5)*Главная!$F$7</f>
        <v>57.153600000000004</v>
      </c>
      <c r="H56" s="140"/>
      <c r="I56" s="52">
        <f t="shared" ref="I56:I62" si="6">G56*H56</f>
        <v>0</v>
      </c>
    </row>
    <row r="57" spans="1:9" s="64" customFormat="1" x14ac:dyDescent="0.25">
      <c r="A57" s="74" t="s">
        <v>3916</v>
      </c>
      <c r="B57" s="77" t="s">
        <v>3917</v>
      </c>
      <c r="C57" s="45" t="s">
        <v>3590</v>
      </c>
      <c r="D57" s="46">
        <v>10</v>
      </c>
      <c r="E57" s="46">
        <v>130</v>
      </c>
      <c r="F57" s="72">
        <v>1.54</v>
      </c>
      <c r="G57" s="143">
        <f>(F57-F57*$G$5)*Главная!$F$7</f>
        <v>104.78160000000001</v>
      </c>
      <c r="H57" s="140"/>
      <c r="I57" s="52">
        <f t="shared" si="6"/>
        <v>0</v>
      </c>
    </row>
    <row r="58" spans="1:9" s="64" customFormat="1" x14ac:dyDescent="0.25">
      <c r="A58" s="74" t="s">
        <v>3918</v>
      </c>
      <c r="B58" s="77" t="s">
        <v>3919</v>
      </c>
      <c r="C58" s="45" t="s">
        <v>3920</v>
      </c>
      <c r="D58" s="46">
        <v>5</v>
      </c>
      <c r="E58" s="46">
        <v>80</v>
      </c>
      <c r="F58" s="72">
        <v>2.85</v>
      </c>
      <c r="G58" s="143">
        <f>(F58-F58*$G$5)*Главная!$F$7</f>
        <v>193.91400000000002</v>
      </c>
      <c r="H58" s="140"/>
      <c r="I58" s="52">
        <f t="shared" si="6"/>
        <v>0</v>
      </c>
    </row>
    <row r="59" spans="1:9" s="64" customFormat="1" x14ac:dyDescent="0.25">
      <c r="A59" s="74" t="s">
        <v>3921</v>
      </c>
      <c r="B59" s="77" t="s">
        <v>3922</v>
      </c>
      <c r="C59" s="45" t="s">
        <v>3592</v>
      </c>
      <c r="D59" s="46">
        <v>5</v>
      </c>
      <c r="E59" s="46">
        <v>40</v>
      </c>
      <c r="F59" s="72">
        <v>3.69</v>
      </c>
      <c r="G59" s="143">
        <f>(F59-F59*$G$5)*Главная!$F$7</f>
        <v>251.06760000000003</v>
      </c>
      <c r="H59" s="140"/>
      <c r="I59" s="52">
        <f t="shared" si="6"/>
        <v>0</v>
      </c>
    </row>
    <row r="60" spans="1:9" s="64" customFormat="1" x14ac:dyDescent="0.25">
      <c r="A60" s="74" t="s">
        <v>3923</v>
      </c>
      <c r="B60" s="77" t="s">
        <v>3924</v>
      </c>
      <c r="C60" s="45" t="s">
        <v>3925</v>
      </c>
      <c r="D60" s="46">
        <v>5</v>
      </c>
      <c r="E60" s="46">
        <v>30</v>
      </c>
      <c r="F60" s="72">
        <v>5.01</v>
      </c>
      <c r="G60" s="143">
        <f>(F60-F60*$G$5)*Главная!$F$7</f>
        <v>340.88040000000001</v>
      </c>
      <c r="H60" s="140"/>
      <c r="I60" s="52">
        <f t="shared" si="6"/>
        <v>0</v>
      </c>
    </row>
    <row r="61" spans="1:9" s="64" customFormat="1" x14ac:dyDescent="0.25">
      <c r="A61" s="74" t="s">
        <v>3954</v>
      </c>
      <c r="B61" s="77" t="s">
        <v>3955</v>
      </c>
      <c r="C61" s="45" t="s">
        <v>4270</v>
      </c>
      <c r="D61" s="46">
        <v>10</v>
      </c>
      <c r="E61" s="46">
        <v>400</v>
      </c>
      <c r="F61" s="72">
        <v>0.54</v>
      </c>
      <c r="G61" s="143">
        <f>(F61-F61*$G$5)*Главная!$F$7</f>
        <v>36.741600000000005</v>
      </c>
      <c r="H61" s="140"/>
      <c r="I61" s="52">
        <f t="shared" si="6"/>
        <v>0</v>
      </c>
    </row>
    <row r="62" spans="1:9" s="64" customFormat="1" x14ac:dyDescent="0.25">
      <c r="A62" s="74" t="s">
        <v>3956</v>
      </c>
      <c r="B62" s="77" t="s">
        <v>3957</v>
      </c>
      <c r="C62" s="45" t="s">
        <v>4271</v>
      </c>
      <c r="D62" s="46">
        <v>10</v>
      </c>
      <c r="E62" s="46">
        <v>200</v>
      </c>
      <c r="F62" s="72">
        <v>0.86</v>
      </c>
      <c r="G62" s="143">
        <f>(F62-F62*$G$5)*Главная!$F$7</f>
        <v>58.514400000000002</v>
      </c>
      <c r="H62" s="140"/>
      <c r="I62" s="52">
        <f t="shared" si="6"/>
        <v>0</v>
      </c>
    </row>
    <row r="63" spans="1:9" s="64" customFormat="1" x14ac:dyDescent="0.25">
      <c r="A63" s="74"/>
      <c r="B63" s="57"/>
      <c r="C63" s="10" t="s">
        <v>3810</v>
      </c>
      <c r="D63" s="10"/>
      <c r="E63" s="10"/>
      <c r="F63" s="78"/>
      <c r="G63" s="119"/>
      <c r="H63" s="141"/>
      <c r="I63" s="17"/>
    </row>
    <row r="64" spans="1:9" s="64" customFormat="1" x14ac:dyDescent="0.25">
      <c r="A64" s="74" t="s">
        <v>3926</v>
      </c>
      <c r="B64" s="77" t="s">
        <v>3927</v>
      </c>
      <c r="C64" s="45" t="s">
        <v>3601</v>
      </c>
      <c r="D64" s="46">
        <v>10</v>
      </c>
      <c r="E64" s="46">
        <v>400</v>
      </c>
      <c r="F64" s="72">
        <v>0.5</v>
      </c>
      <c r="G64" s="143">
        <f>(F64-F64*$G$5)*Главная!$F$7</f>
        <v>34.020000000000003</v>
      </c>
      <c r="H64" s="140"/>
      <c r="I64" s="52">
        <f>G64*H64</f>
        <v>0</v>
      </c>
    </row>
    <row r="65" spans="1:9" s="64" customFormat="1" x14ac:dyDescent="0.25">
      <c r="A65" s="74" t="s">
        <v>3928</v>
      </c>
      <c r="B65" s="77" t="s">
        <v>3929</v>
      </c>
      <c r="C65" s="45" t="s">
        <v>3603</v>
      </c>
      <c r="D65" s="46">
        <v>10</v>
      </c>
      <c r="E65" s="46">
        <v>300</v>
      </c>
      <c r="F65" s="72">
        <v>0.72</v>
      </c>
      <c r="G65" s="143">
        <f>(F65-F65*$G$5)*Главная!$F$7</f>
        <v>48.988800000000005</v>
      </c>
      <c r="H65" s="140"/>
      <c r="I65" s="52">
        <f t="shared" ref="I65:I77" si="7">G65*H65</f>
        <v>0</v>
      </c>
    </row>
    <row r="66" spans="1:9" s="64" customFormat="1" x14ac:dyDescent="0.25">
      <c r="A66" s="74" t="s">
        <v>3930</v>
      </c>
      <c r="B66" s="77" t="s">
        <v>3931</v>
      </c>
      <c r="C66" s="45" t="s">
        <v>3605</v>
      </c>
      <c r="D66" s="46">
        <v>10</v>
      </c>
      <c r="E66" s="46">
        <v>180</v>
      </c>
      <c r="F66" s="72">
        <v>1.1499999999999999</v>
      </c>
      <c r="G66" s="143">
        <f>(F66-F66*$G$5)*Главная!$F$7</f>
        <v>78.245999999999995</v>
      </c>
      <c r="H66" s="140"/>
      <c r="I66" s="52">
        <f t="shared" si="7"/>
        <v>0</v>
      </c>
    </row>
    <row r="67" spans="1:9" s="64" customFormat="1" x14ac:dyDescent="0.25">
      <c r="A67" s="74" t="s">
        <v>3932</v>
      </c>
      <c r="B67" s="77" t="s">
        <v>3933</v>
      </c>
      <c r="C67" s="45" t="s">
        <v>3607</v>
      </c>
      <c r="D67" s="46">
        <v>10</v>
      </c>
      <c r="E67" s="46">
        <v>150</v>
      </c>
      <c r="F67" s="72">
        <v>1.24</v>
      </c>
      <c r="G67" s="143">
        <f>(F67-F67*$G$5)*Главная!$F$7</f>
        <v>84.369600000000005</v>
      </c>
      <c r="H67" s="140"/>
      <c r="I67" s="52">
        <f t="shared" si="7"/>
        <v>0</v>
      </c>
    </row>
    <row r="68" spans="1:9" s="64" customFormat="1" x14ac:dyDescent="0.25">
      <c r="A68" s="68" t="s">
        <v>3934</v>
      </c>
      <c r="B68" s="77" t="s">
        <v>3935</v>
      </c>
      <c r="C68" s="45" t="s">
        <v>4276</v>
      </c>
      <c r="D68" s="46">
        <v>5</v>
      </c>
      <c r="E68" s="46">
        <v>100</v>
      </c>
      <c r="F68" s="72">
        <v>2.19</v>
      </c>
      <c r="G68" s="143">
        <f>(F68-F68*$G$5)*Главная!$F$7</f>
        <v>149.0076</v>
      </c>
      <c r="H68" s="140"/>
      <c r="I68" s="52">
        <f t="shared" si="7"/>
        <v>0</v>
      </c>
    </row>
    <row r="69" spans="1:9" s="64" customFormat="1" x14ac:dyDescent="0.25">
      <c r="A69" s="68" t="s">
        <v>3936</v>
      </c>
      <c r="B69" s="77" t="s">
        <v>3937</v>
      </c>
      <c r="C69" s="45" t="s">
        <v>3611</v>
      </c>
      <c r="D69" s="46">
        <v>5</v>
      </c>
      <c r="E69" s="46">
        <v>100</v>
      </c>
      <c r="F69" s="72">
        <v>2.42</v>
      </c>
      <c r="G69" s="143">
        <f>(F69-F69*$G$5)*Главная!$F$7</f>
        <v>164.6568</v>
      </c>
      <c r="H69" s="140"/>
      <c r="I69" s="52">
        <f t="shared" si="7"/>
        <v>0</v>
      </c>
    </row>
    <row r="70" spans="1:9" s="64" customFormat="1" x14ac:dyDescent="0.25">
      <c r="A70" s="68" t="s">
        <v>3938</v>
      </c>
      <c r="B70" s="77" t="s">
        <v>3939</v>
      </c>
      <c r="C70" s="45" t="s">
        <v>3613</v>
      </c>
      <c r="D70" s="46">
        <v>5</v>
      </c>
      <c r="E70" s="46">
        <v>80</v>
      </c>
      <c r="F70" s="72">
        <v>2.48</v>
      </c>
      <c r="G70" s="143">
        <f>(F70-F70*$G$5)*Главная!$F$7</f>
        <v>168.73920000000001</v>
      </c>
      <c r="H70" s="140"/>
      <c r="I70" s="52">
        <f t="shared" si="7"/>
        <v>0</v>
      </c>
    </row>
    <row r="71" spans="1:9" s="64" customFormat="1" x14ac:dyDescent="0.25">
      <c r="A71" s="74" t="s">
        <v>3940</v>
      </c>
      <c r="B71" s="77" t="s">
        <v>3941</v>
      </c>
      <c r="C71" s="45" t="s">
        <v>4277</v>
      </c>
      <c r="D71" s="46">
        <v>5</v>
      </c>
      <c r="E71" s="46">
        <v>50</v>
      </c>
      <c r="F71" s="72">
        <v>3.01</v>
      </c>
      <c r="G71" s="143">
        <f>(F71-F71*$G$5)*Главная!$F$7</f>
        <v>204.8004</v>
      </c>
      <c r="H71" s="140"/>
      <c r="I71" s="52">
        <f t="shared" si="7"/>
        <v>0</v>
      </c>
    </row>
    <row r="72" spans="1:9" s="64" customFormat="1" x14ac:dyDescent="0.25">
      <c r="A72" s="74" t="s">
        <v>3942</v>
      </c>
      <c r="B72" s="77" t="s">
        <v>3943</v>
      </c>
      <c r="C72" s="45" t="s">
        <v>4278</v>
      </c>
      <c r="D72" s="46">
        <v>5</v>
      </c>
      <c r="E72" s="46">
        <v>50</v>
      </c>
      <c r="F72" s="72">
        <v>3.12</v>
      </c>
      <c r="G72" s="143">
        <f>(F72-F72*$G$5)*Главная!$F$7</f>
        <v>212.28480000000002</v>
      </c>
      <c r="H72" s="140"/>
      <c r="I72" s="52">
        <f t="shared" si="7"/>
        <v>0</v>
      </c>
    </row>
    <row r="73" spans="1:9" s="64" customFormat="1" x14ac:dyDescent="0.25">
      <c r="A73" s="74" t="s">
        <v>3944</v>
      </c>
      <c r="B73" s="77" t="s">
        <v>3945</v>
      </c>
      <c r="C73" s="45" t="s">
        <v>3617</v>
      </c>
      <c r="D73" s="46">
        <v>5</v>
      </c>
      <c r="E73" s="46">
        <v>45</v>
      </c>
      <c r="F73" s="72">
        <v>3.46</v>
      </c>
      <c r="G73" s="143">
        <f>(F73-F73*$G$5)*Главная!$F$7</f>
        <v>235.41840000000002</v>
      </c>
      <c r="H73" s="140"/>
      <c r="I73" s="52">
        <f t="shared" si="7"/>
        <v>0</v>
      </c>
    </row>
    <row r="74" spans="1:9" s="64" customFormat="1" x14ac:dyDescent="0.25">
      <c r="A74" s="74" t="s">
        <v>3946</v>
      </c>
      <c r="B74" s="77" t="s">
        <v>3947</v>
      </c>
      <c r="C74" s="45" t="s">
        <v>4272</v>
      </c>
      <c r="D74" s="46">
        <v>5</v>
      </c>
      <c r="E74" s="46">
        <v>40</v>
      </c>
      <c r="F74" s="72">
        <v>5.07</v>
      </c>
      <c r="G74" s="143">
        <f>(F74-F74*$G$5)*Главная!$F$7</f>
        <v>344.96280000000007</v>
      </c>
      <c r="H74" s="140"/>
      <c r="I74" s="52">
        <f t="shared" si="7"/>
        <v>0</v>
      </c>
    </row>
    <row r="75" spans="1:9" s="64" customFormat="1" x14ac:dyDescent="0.25">
      <c r="A75" s="74" t="s">
        <v>3948</v>
      </c>
      <c r="B75" s="77" t="s">
        <v>3949</v>
      </c>
      <c r="C75" s="45" t="s">
        <v>4273</v>
      </c>
      <c r="D75" s="46">
        <v>5</v>
      </c>
      <c r="E75" s="46">
        <v>40</v>
      </c>
      <c r="F75" s="72">
        <v>4.95</v>
      </c>
      <c r="G75" s="143">
        <f>(F75-F75*$G$5)*Главная!$F$7</f>
        <v>336.79800000000006</v>
      </c>
      <c r="H75" s="140"/>
      <c r="I75" s="52">
        <f t="shared" si="7"/>
        <v>0</v>
      </c>
    </row>
    <row r="76" spans="1:9" s="64" customFormat="1" x14ac:dyDescent="0.25">
      <c r="A76" s="74" t="s">
        <v>3950</v>
      </c>
      <c r="B76" s="77" t="s">
        <v>3951</v>
      </c>
      <c r="C76" s="45" t="s">
        <v>4274</v>
      </c>
      <c r="D76" s="46">
        <v>5</v>
      </c>
      <c r="E76" s="46">
        <v>35</v>
      </c>
      <c r="F76" s="72">
        <v>4.9000000000000004</v>
      </c>
      <c r="G76" s="143">
        <f>(F76-F76*$G$5)*Главная!$F$7</f>
        <v>333.39600000000007</v>
      </c>
      <c r="H76" s="140"/>
      <c r="I76" s="52">
        <f t="shared" si="7"/>
        <v>0</v>
      </c>
    </row>
    <row r="77" spans="1:9" s="64" customFormat="1" x14ac:dyDescent="0.25">
      <c r="A77" s="74" t="s">
        <v>3952</v>
      </c>
      <c r="B77" s="77" t="s">
        <v>3953</v>
      </c>
      <c r="C77" s="45" t="s">
        <v>4275</v>
      </c>
      <c r="D77" s="46">
        <v>5</v>
      </c>
      <c r="E77" s="46">
        <v>35</v>
      </c>
      <c r="F77" s="72">
        <v>5.19</v>
      </c>
      <c r="G77" s="143">
        <f>(F77-F77*$G$5)*Главная!$F$7</f>
        <v>353.12760000000009</v>
      </c>
      <c r="H77" s="140"/>
      <c r="I77" s="52">
        <f t="shared" si="7"/>
        <v>0</v>
      </c>
    </row>
    <row r="78" spans="1:9" s="64" customFormat="1" x14ac:dyDescent="0.25">
      <c r="A78" s="74"/>
      <c r="B78" s="57"/>
      <c r="C78" s="10" t="s">
        <v>3811</v>
      </c>
      <c r="D78" s="10"/>
      <c r="E78" s="10"/>
      <c r="F78" s="78"/>
      <c r="G78" s="119"/>
      <c r="H78" s="141"/>
      <c r="I78" s="17"/>
    </row>
    <row r="79" spans="1:9" s="64" customFormat="1" x14ac:dyDescent="0.25">
      <c r="A79" s="80" t="s">
        <v>3958</v>
      </c>
      <c r="B79" s="45" t="s">
        <v>3959</v>
      </c>
      <c r="C79" s="81" t="s">
        <v>4286</v>
      </c>
      <c r="D79" s="46">
        <v>10</v>
      </c>
      <c r="E79" s="46">
        <v>400</v>
      </c>
      <c r="F79" s="46">
        <v>0.5</v>
      </c>
      <c r="G79" s="143">
        <f>(F79-F79*$G$5)*Главная!$F$7</f>
        <v>34.020000000000003</v>
      </c>
      <c r="H79" s="145"/>
      <c r="I79" s="52">
        <f t="shared" ref="I79:I86" si="8">G79*H79</f>
        <v>0</v>
      </c>
    </row>
    <row r="80" spans="1:9" s="64" customFormat="1" x14ac:dyDescent="0.25">
      <c r="A80" s="80" t="s">
        <v>3960</v>
      </c>
      <c r="B80" s="45" t="s">
        <v>3961</v>
      </c>
      <c r="C80" s="81" t="s">
        <v>4285</v>
      </c>
      <c r="D80" s="46">
        <v>10</v>
      </c>
      <c r="E80" s="46">
        <v>300</v>
      </c>
      <c r="F80" s="46">
        <v>0.73</v>
      </c>
      <c r="G80" s="143">
        <f>(F80-F80*$G$5)*Главная!$F$7</f>
        <v>49.669200000000004</v>
      </c>
      <c r="H80" s="145"/>
      <c r="I80" s="52">
        <f t="shared" si="8"/>
        <v>0</v>
      </c>
    </row>
    <row r="81" spans="1:9" s="64" customFormat="1" x14ac:dyDescent="0.25">
      <c r="A81" s="80" t="s">
        <v>3962</v>
      </c>
      <c r="B81" s="45" t="s">
        <v>3963</v>
      </c>
      <c r="C81" s="81" t="s">
        <v>3964</v>
      </c>
      <c r="D81" s="46">
        <v>10</v>
      </c>
      <c r="E81" s="46">
        <v>200</v>
      </c>
      <c r="F81" s="46">
        <v>0.78</v>
      </c>
      <c r="G81" s="143">
        <f>(F81-F81*$G$5)*Главная!$F$7</f>
        <v>53.071200000000005</v>
      </c>
      <c r="H81" s="145"/>
      <c r="I81" s="52">
        <f t="shared" si="8"/>
        <v>0</v>
      </c>
    </row>
    <row r="82" spans="1:9" s="64" customFormat="1" x14ac:dyDescent="0.25">
      <c r="A82" s="80" t="s">
        <v>3965</v>
      </c>
      <c r="B82" s="45" t="s">
        <v>3966</v>
      </c>
      <c r="C82" s="81" t="s">
        <v>3967</v>
      </c>
      <c r="D82" s="46">
        <v>10</v>
      </c>
      <c r="E82" s="46">
        <v>200</v>
      </c>
      <c r="F82" s="46">
        <v>1.1499999999999999</v>
      </c>
      <c r="G82" s="143">
        <f>(F82-F82*$G$5)*Главная!$F$7</f>
        <v>78.245999999999995</v>
      </c>
      <c r="H82" s="145"/>
      <c r="I82" s="52">
        <f t="shared" si="8"/>
        <v>0</v>
      </c>
    </row>
    <row r="83" spans="1:9" s="64" customFormat="1" x14ac:dyDescent="0.25">
      <c r="A83" s="80" t="s">
        <v>3968</v>
      </c>
      <c r="B83" s="45" t="s">
        <v>3969</v>
      </c>
      <c r="C83" s="81" t="s">
        <v>3970</v>
      </c>
      <c r="D83" s="46">
        <v>10</v>
      </c>
      <c r="E83" s="46">
        <v>150</v>
      </c>
      <c r="F83" s="46">
        <v>1.49</v>
      </c>
      <c r="G83" s="143">
        <f>(F83-F83*$G$5)*Главная!$F$7</f>
        <v>101.37960000000001</v>
      </c>
      <c r="H83" s="145"/>
      <c r="I83" s="52">
        <f t="shared" si="8"/>
        <v>0</v>
      </c>
    </row>
    <row r="84" spans="1:9" s="64" customFormat="1" x14ac:dyDescent="0.25">
      <c r="A84" s="80" t="s">
        <v>3971</v>
      </c>
      <c r="B84" s="45" t="s">
        <v>3972</v>
      </c>
      <c r="C84" s="81" t="s">
        <v>3973</v>
      </c>
      <c r="D84" s="46">
        <v>10</v>
      </c>
      <c r="E84" s="46">
        <v>120</v>
      </c>
      <c r="F84" s="46">
        <v>1.62</v>
      </c>
      <c r="G84" s="143">
        <f>(F84-F84*$G$5)*Главная!$F$7</f>
        <v>110.22480000000002</v>
      </c>
      <c r="H84" s="145"/>
      <c r="I84" s="52">
        <f t="shared" si="8"/>
        <v>0</v>
      </c>
    </row>
    <row r="85" spans="1:9" s="64" customFormat="1" x14ac:dyDescent="0.25">
      <c r="A85" s="80" t="s">
        <v>3974</v>
      </c>
      <c r="B85" s="45" t="s">
        <v>3975</v>
      </c>
      <c r="C85" s="81" t="s">
        <v>4282</v>
      </c>
      <c r="D85" s="46">
        <v>5</v>
      </c>
      <c r="E85" s="46">
        <v>80</v>
      </c>
      <c r="F85" s="46">
        <v>2.62</v>
      </c>
      <c r="G85" s="143">
        <f>(F85-F85*$G$5)*Главная!$F$7</f>
        <v>178.26480000000004</v>
      </c>
      <c r="H85" s="145"/>
      <c r="I85" s="52">
        <f t="shared" si="8"/>
        <v>0</v>
      </c>
    </row>
    <row r="86" spans="1:9" s="64" customFormat="1" x14ac:dyDescent="0.25">
      <c r="A86" s="80" t="s">
        <v>3976</v>
      </c>
      <c r="B86" s="45" t="s">
        <v>3977</v>
      </c>
      <c r="C86" s="81" t="s">
        <v>3978</v>
      </c>
      <c r="D86" s="46">
        <v>5</v>
      </c>
      <c r="E86" s="46">
        <v>100</v>
      </c>
      <c r="F86" s="46">
        <v>2.78</v>
      </c>
      <c r="G86" s="143">
        <f>(F86-F86*$G$5)*Главная!$F$7</f>
        <v>189.15120000000002</v>
      </c>
      <c r="H86" s="145"/>
      <c r="I86" s="52">
        <f t="shared" si="8"/>
        <v>0</v>
      </c>
    </row>
    <row r="87" spans="1:9" s="64" customFormat="1" x14ac:dyDescent="0.25">
      <c r="A87" s="80" t="s">
        <v>3979</v>
      </c>
      <c r="B87" s="77" t="s">
        <v>3980</v>
      </c>
      <c r="C87" s="45" t="s">
        <v>3981</v>
      </c>
      <c r="D87" s="46">
        <v>5</v>
      </c>
      <c r="E87" s="46">
        <v>70</v>
      </c>
      <c r="F87" s="46">
        <v>2.88</v>
      </c>
      <c r="G87" s="143">
        <f>(F87-F87*$G$5)*Главная!$F$7</f>
        <v>195.95520000000002</v>
      </c>
      <c r="H87" s="140"/>
      <c r="I87" s="52">
        <f>G87*H87</f>
        <v>0</v>
      </c>
    </row>
    <row r="88" spans="1:9" s="64" customFormat="1" x14ac:dyDescent="0.25">
      <c r="A88" s="80" t="s">
        <v>3982</v>
      </c>
      <c r="B88" s="77" t="s">
        <v>3983</v>
      </c>
      <c r="C88" s="45" t="s">
        <v>4283</v>
      </c>
      <c r="D88" s="46">
        <v>5</v>
      </c>
      <c r="E88" s="46">
        <v>50</v>
      </c>
      <c r="F88" s="46">
        <v>3.4</v>
      </c>
      <c r="G88" s="143">
        <f>(F88-F88*$G$5)*Главная!$F$7</f>
        <v>231.33600000000001</v>
      </c>
      <c r="H88" s="140"/>
      <c r="I88" s="52">
        <f t="shared" ref="I88:I93" si="9">G88*H88</f>
        <v>0</v>
      </c>
    </row>
    <row r="89" spans="1:9" s="64" customFormat="1" x14ac:dyDescent="0.25">
      <c r="A89" s="80" t="s">
        <v>3984</v>
      </c>
      <c r="B89" s="77" t="s">
        <v>3985</v>
      </c>
      <c r="C89" s="45" t="s">
        <v>4284</v>
      </c>
      <c r="D89" s="46">
        <v>5</v>
      </c>
      <c r="E89" s="46">
        <v>50</v>
      </c>
      <c r="F89" s="46">
        <v>3.51</v>
      </c>
      <c r="G89" s="143">
        <f>(F89-F89*$G$5)*Главная!$F$7</f>
        <v>238.82040000000001</v>
      </c>
      <c r="H89" s="140"/>
      <c r="I89" s="52">
        <f t="shared" si="9"/>
        <v>0</v>
      </c>
    </row>
    <row r="90" spans="1:9" s="64" customFormat="1" x14ac:dyDescent="0.25">
      <c r="A90" s="80" t="s">
        <v>3986</v>
      </c>
      <c r="B90" s="77" t="s">
        <v>3987</v>
      </c>
      <c r="C90" s="45" t="s">
        <v>3988</v>
      </c>
      <c r="D90" s="46">
        <v>5</v>
      </c>
      <c r="E90" s="46">
        <v>45</v>
      </c>
      <c r="F90" s="46">
        <v>3.44</v>
      </c>
      <c r="G90" s="143">
        <f>(F90-F90*$G$5)*Главная!$F$7</f>
        <v>234.05760000000001</v>
      </c>
      <c r="H90" s="140"/>
      <c r="I90" s="52">
        <f t="shared" si="9"/>
        <v>0</v>
      </c>
    </row>
    <row r="91" spans="1:9" s="64" customFormat="1" x14ac:dyDescent="0.25">
      <c r="A91" s="80" t="s">
        <v>3989</v>
      </c>
      <c r="B91" s="77" t="s">
        <v>3990</v>
      </c>
      <c r="C91" s="45" t="s">
        <v>4281</v>
      </c>
      <c r="D91" s="46">
        <v>5</v>
      </c>
      <c r="E91" s="46">
        <v>30</v>
      </c>
      <c r="F91" s="46">
        <v>5.03</v>
      </c>
      <c r="G91" s="143">
        <f>(F91-F91*$G$5)*Главная!$F$7</f>
        <v>342.24120000000005</v>
      </c>
      <c r="H91" s="140"/>
      <c r="I91" s="52">
        <f t="shared" si="9"/>
        <v>0</v>
      </c>
    </row>
    <row r="92" spans="1:9" s="64" customFormat="1" x14ac:dyDescent="0.25">
      <c r="A92" s="80" t="s">
        <v>3991</v>
      </c>
      <c r="B92" s="77" t="s">
        <v>3992</v>
      </c>
      <c r="C92" s="45" t="s">
        <v>4280</v>
      </c>
      <c r="D92" s="46">
        <v>5</v>
      </c>
      <c r="E92" s="46">
        <v>30</v>
      </c>
      <c r="F92" s="46">
        <v>5.24</v>
      </c>
      <c r="G92" s="143">
        <f>(F92-F92*$G$5)*Главная!$F$7</f>
        <v>356.52960000000007</v>
      </c>
      <c r="H92" s="140"/>
      <c r="I92" s="52">
        <f t="shared" si="9"/>
        <v>0</v>
      </c>
    </row>
    <row r="93" spans="1:9" s="64" customFormat="1" x14ac:dyDescent="0.25">
      <c r="A93" s="80" t="s">
        <v>3993</v>
      </c>
      <c r="B93" s="77" t="s">
        <v>3994</v>
      </c>
      <c r="C93" s="45" t="s">
        <v>4279</v>
      </c>
      <c r="D93" s="46">
        <v>5</v>
      </c>
      <c r="E93" s="46">
        <v>30</v>
      </c>
      <c r="F93" s="46">
        <v>5.63</v>
      </c>
      <c r="G93" s="143">
        <f>(F93-F93*$G$5)*Главная!$F$7</f>
        <v>383.0652</v>
      </c>
      <c r="H93" s="140"/>
      <c r="I93" s="52">
        <f t="shared" si="9"/>
        <v>0</v>
      </c>
    </row>
    <row r="94" spans="1:9" s="64" customFormat="1" x14ac:dyDescent="0.25">
      <c r="A94" s="74"/>
      <c r="B94" s="57"/>
      <c r="C94" s="10" t="s">
        <v>3812</v>
      </c>
      <c r="D94" s="10"/>
      <c r="E94" s="10"/>
      <c r="F94" s="78"/>
      <c r="G94" s="119"/>
      <c r="H94" s="141"/>
      <c r="I94" s="17"/>
    </row>
    <row r="95" spans="1:9" s="64" customFormat="1" x14ac:dyDescent="0.25">
      <c r="A95" s="74" t="s">
        <v>3995</v>
      </c>
      <c r="B95" s="77" t="s">
        <v>3996</v>
      </c>
      <c r="C95" s="45" t="s">
        <v>3647</v>
      </c>
      <c r="D95" s="46">
        <v>10</v>
      </c>
      <c r="E95" s="46">
        <v>150</v>
      </c>
      <c r="F95" s="72">
        <v>1.83</v>
      </c>
      <c r="G95" s="143">
        <f>(F95-F95*$G$5)*Главная!$F$7</f>
        <v>124.51320000000001</v>
      </c>
      <c r="H95" s="140"/>
      <c r="I95" s="52">
        <f>G95*H95</f>
        <v>0</v>
      </c>
    </row>
    <row r="96" spans="1:9" s="64" customFormat="1" x14ac:dyDescent="0.25">
      <c r="A96" s="74" t="s">
        <v>3997</v>
      </c>
      <c r="B96" s="77" t="s">
        <v>3998</v>
      </c>
      <c r="C96" s="45" t="s">
        <v>3649</v>
      </c>
      <c r="D96" s="46">
        <v>10</v>
      </c>
      <c r="E96" s="46">
        <v>90</v>
      </c>
      <c r="F96" s="72">
        <v>2.77</v>
      </c>
      <c r="G96" s="143">
        <f>(F96-F96*$G$5)*Главная!$F$7</f>
        <v>188.47080000000003</v>
      </c>
      <c r="H96" s="140"/>
      <c r="I96" s="52">
        <f t="shared" ref="I96:I100" si="10">G96*H96</f>
        <v>0</v>
      </c>
    </row>
    <row r="97" spans="1:9" s="64" customFormat="1" x14ac:dyDescent="0.25">
      <c r="A97" s="74" t="s">
        <v>3999</v>
      </c>
      <c r="B97" s="77" t="s">
        <v>4000</v>
      </c>
      <c r="C97" s="45" t="s">
        <v>3651</v>
      </c>
      <c r="D97" s="46">
        <v>5</v>
      </c>
      <c r="E97" s="46">
        <v>40</v>
      </c>
      <c r="F97" s="72">
        <v>5.24</v>
      </c>
      <c r="G97" s="143">
        <f>(F97-F97*$G$5)*Главная!$F$7</f>
        <v>356.52960000000007</v>
      </c>
      <c r="H97" s="140"/>
      <c r="I97" s="52">
        <f t="shared" si="10"/>
        <v>0</v>
      </c>
    </row>
    <row r="98" spans="1:9" s="64" customFormat="1" x14ac:dyDescent="0.25">
      <c r="A98" s="74" t="s">
        <v>4001</v>
      </c>
      <c r="B98" s="77" t="s">
        <v>4002</v>
      </c>
      <c r="C98" s="45" t="s">
        <v>3653</v>
      </c>
      <c r="D98" s="46">
        <v>5</v>
      </c>
      <c r="E98" s="46">
        <v>30</v>
      </c>
      <c r="F98" s="72">
        <v>7.8</v>
      </c>
      <c r="G98" s="143">
        <f>(F98-F98*$G$5)*Главная!$F$7</f>
        <v>530.71199999999999</v>
      </c>
      <c r="H98" s="140"/>
      <c r="I98" s="52">
        <f t="shared" si="10"/>
        <v>0</v>
      </c>
    </row>
    <row r="99" spans="1:9" s="64" customFormat="1" x14ac:dyDescent="0.25">
      <c r="A99" s="74" t="s">
        <v>4003</v>
      </c>
      <c r="B99" s="77" t="s">
        <v>4004</v>
      </c>
      <c r="C99" s="45" t="s">
        <v>3655</v>
      </c>
      <c r="D99" s="46">
        <v>5</v>
      </c>
      <c r="E99" s="46">
        <v>20</v>
      </c>
      <c r="F99" s="72">
        <v>10.220000000000001</v>
      </c>
      <c r="G99" s="143">
        <f>(F99-F99*$G$5)*Главная!$F$7</f>
        <v>695.36880000000008</v>
      </c>
      <c r="H99" s="140"/>
      <c r="I99" s="52">
        <f t="shared" si="10"/>
        <v>0</v>
      </c>
    </row>
    <row r="100" spans="1:9" s="64" customFormat="1" x14ac:dyDescent="0.25">
      <c r="A100" s="74" t="s">
        <v>4005</v>
      </c>
      <c r="B100" s="77" t="s">
        <v>4006</v>
      </c>
      <c r="C100" s="45" t="s">
        <v>3657</v>
      </c>
      <c r="D100" s="46">
        <v>1</v>
      </c>
      <c r="E100" s="46">
        <v>12</v>
      </c>
      <c r="F100" s="72">
        <v>13.13</v>
      </c>
      <c r="G100" s="143">
        <f>(F100-F100*$G$5)*Главная!$F$7</f>
        <v>893.36520000000019</v>
      </c>
      <c r="H100" s="140"/>
      <c r="I100" s="52">
        <f t="shared" si="10"/>
        <v>0</v>
      </c>
    </row>
    <row r="101" spans="1:9" s="64" customFormat="1" x14ac:dyDescent="0.25">
      <c r="A101" s="74"/>
      <c r="B101" s="57"/>
      <c r="C101" s="10" t="s">
        <v>3813</v>
      </c>
      <c r="D101" s="10"/>
      <c r="E101" s="10"/>
      <c r="F101" s="78"/>
      <c r="G101" s="119"/>
      <c r="H101" s="141"/>
      <c r="I101" s="17"/>
    </row>
    <row r="102" spans="1:9" s="64" customFormat="1" x14ac:dyDescent="0.25">
      <c r="A102" s="74" t="s">
        <v>4007</v>
      </c>
      <c r="B102" s="77" t="s">
        <v>4008</v>
      </c>
      <c r="C102" s="45" t="s">
        <v>4287</v>
      </c>
      <c r="D102" s="46">
        <v>5</v>
      </c>
      <c r="E102" s="46">
        <v>100</v>
      </c>
      <c r="F102" s="72">
        <v>2.38</v>
      </c>
      <c r="G102" s="143">
        <f>(F102-F102*$G$5)*Главная!$F$7</f>
        <v>161.93520000000001</v>
      </c>
      <c r="H102" s="140"/>
      <c r="I102" s="52">
        <f>G102*H102</f>
        <v>0</v>
      </c>
    </row>
    <row r="103" spans="1:9" s="64" customFormat="1" x14ac:dyDescent="0.25">
      <c r="A103" s="74" t="s">
        <v>4009</v>
      </c>
      <c r="B103" s="77" t="s">
        <v>4010</v>
      </c>
      <c r="C103" s="45" t="s">
        <v>4288</v>
      </c>
      <c r="D103" s="46">
        <v>10</v>
      </c>
      <c r="E103" s="46">
        <v>60</v>
      </c>
      <c r="F103" s="72">
        <v>3.94</v>
      </c>
      <c r="G103" s="143">
        <f>(F103-F103*$G$5)*Главная!$F$7</f>
        <v>268.07760000000002</v>
      </c>
      <c r="H103" s="140"/>
      <c r="I103" s="52">
        <f t="shared" ref="I103:I105" si="11">G103*H103</f>
        <v>0</v>
      </c>
    </row>
    <row r="104" spans="1:9" s="64" customFormat="1" x14ac:dyDescent="0.25">
      <c r="A104" s="74" t="s">
        <v>4011</v>
      </c>
      <c r="B104" s="77" t="s">
        <v>4012</v>
      </c>
      <c r="C104" s="45" t="s">
        <v>4289</v>
      </c>
      <c r="D104" s="46">
        <v>5</v>
      </c>
      <c r="E104" s="46">
        <v>40</v>
      </c>
      <c r="F104" s="72">
        <v>7.16</v>
      </c>
      <c r="G104" s="143">
        <f>(F104-F104*$G$5)*Главная!$F$7</f>
        <v>487.16640000000007</v>
      </c>
      <c r="H104" s="140"/>
      <c r="I104" s="52">
        <f t="shared" si="11"/>
        <v>0</v>
      </c>
    </row>
    <row r="105" spans="1:9" s="64" customFormat="1" x14ac:dyDescent="0.25">
      <c r="A105" s="74" t="s">
        <v>4013</v>
      </c>
      <c r="B105" s="77" t="s">
        <v>4014</v>
      </c>
      <c r="C105" s="45" t="s">
        <v>4290</v>
      </c>
      <c r="D105" s="46">
        <v>1</v>
      </c>
      <c r="E105" s="46">
        <v>25</v>
      </c>
      <c r="F105" s="72">
        <v>592</v>
      </c>
      <c r="G105" s="143">
        <f>(F105-F105*$G$5)</f>
        <v>592</v>
      </c>
      <c r="H105" s="140"/>
      <c r="I105" s="52">
        <f t="shared" si="11"/>
        <v>0</v>
      </c>
    </row>
    <row r="106" spans="1:9" s="64" customFormat="1" x14ac:dyDescent="0.25">
      <c r="A106" s="74"/>
      <c r="B106" s="57"/>
      <c r="C106" s="10" t="s">
        <v>3814</v>
      </c>
      <c r="D106" s="10"/>
      <c r="E106" s="10"/>
      <c r="F106" s="78"/>
      <c r="G106" s="119"/>
      <c r="H106" s="141"/>
      <c r="I106" s="17"/>
    </row>
    <row r="107" spans="1:9" s="64" customFormat="1" x14ac:dyDescent="0.25">
      <c r="A107" s="74" t="s">
        <v>4015</v>
      </c>
      <c r="B107" s="77" t="s">
        <v>4016</v>
      </c>
      <c r="C107" s="45" t="s">
        <v>3675</v>
      </c>
      <c r="D107" s="46">
        <v>10</v>
      </c>
      <c r="E107" s="46">
        <v>140</v>
      </c>
      <c r="F107" s="72">
        <v>1.24</v>
      </c>
      <c r="G107" s="143">
        <f>(F107-F107*$G$5)*Главная!$F$7</f>
        <v>84.369600000000005</v>
      </c>
      <c r="H107" s="140"/>
      <c r="I107" s="52">
        <f>G107*H107</f>
        <v>0</v>
      </c>
    </row>
    <row r="108" spans="1:9" s="64" customFormat="1" x14ac:dyDescent="0.25">
      <c r="A108" s="74" t="s">
        <v>4017</v>
      </c>
      <c r="B108" s="77" t="s">
        <v>4018</v>
      </c>
      <c r="C108" s="45" t="s">
        <v>3677</v>
      </c>
      <c r="D108" s="46">
        <v>10</v>
      </c>
      <c r="E108" s="46">
        <v>70</v>
      </c>
      <c r="F108" s="72">
        <v>2.02</v>
      </c>
      <c r="G108" s="143">
        <f>(F108-F108*$G$5)*Главная!$F$7</f>
        <v>137.44080000000002</v>
      </c>
      <c r="H108" s="140"/>
      <c r="I108" s="52">
        <f t="shared" ref="I108:I112" si="12">G108*H108</f>
        <v>0</v>
      </c>
    </row>
    <row r="109" spans="1:9" s="64" customFormat="1" x14ac:dyDescent="0.25">
      <c r="A109" s="74" t="s">
        <v>4019</v>
      </c>
      <c r="B109" s="77" t="s">
        <v>4020</v>
      </c>
      <c r="C109" s="45" t="s">
        <v>3679</v>
      </c>
      <c r="D109" s="46">
        <v>10</v>
      </c>
      <c r="E109" s="46">
        <v>40</v>
      </c>
      <c r="F109" s="72">
        <v>4.17</v>
      </c>
      <c r="G109" s="143">
        <f>(F109-F109*$G$5)*Главная!$F$7</f>
        <v>283.72680000000003</v>
      </c>
      <c r="H109" s="140"/>
      <c r="I109" s="52">
        <f t="shared" si="12"/>
        <v>0</v>
      </c>
    </row>
    <row r="110" spans="1:9" s="64" customFormat="1" x14ac:dyDescent="0.25">
      <c r="A110" s="74" t="s">
        <v>4021</v>
      </c>
      <c r="B110" s="77" t="s">
        <v>4022</v>
      </c>
      <c r="C110" s="45" t="s">
        <v>3681</v>
      </c>
      <c r="D110" s="46">
        <v>5</v>
      </c>
      <c r="E110" s="46">
        <v>20</v>
      </c>
      <c r="F110" s="72">
        <v>6.06</v>
      </c>
      <c r="G110" s="143">
        <f>(F110-F110*$G$5)*Главная!$F$7</f>
        <v>412.32240000000002</v>
      </c>
      <c r="H110" s="140"/>
      <c r="I110" s="52">
        <f t="shared" si="12"/>
        <v>0</v>
      </c>
    </row>
    <row r="111" spans="1:9" s="64" customFormat="1" x14ac:dyDescent="0.25">
      <c r="A111" s="74" t="s">
        <v>4023</v>
      </c>
      <c r="B111" s="77" t="s">
        <v>4024</v>
      </c>
      <c r="C111" s="45" t="s">
        <v>3683</v>
      </c>
      <c r="D111" s="46">
        <v>5</v>
      </c>
      <c r="E111" s="46">
        <v>15</v>
      </c>
      <c r="F111" s="72">
        <v>8.4499999999999993</v>
      </c>
      <c r="G111" s="143">
        <f>(F111-F111*$G$5)*Главная!$F$7</f>
        <v>574.93799999999999</v>
      </c>
      <c r="H111" s="140"/>
      <c r="I111" s="52">
        <f t="shared" si="12"/>
        <v>0</v>
      </c>
    </row>
    <row r="112" spans="1:9" s="64" customFormat="1" x14ac:dyDescent="0.25">
      <c r="A112" s="74" t="s">
        <v>4025</v>
      </c>
      <c r="B112" s="77" t="s">
        <v>4026</v>
      </c>
      <c r="C112" s="45" t="s">
        <v>4291</v>
      </c>
      <c r="D112" s="46">
        <v>2</v>
      </c>
      <c r="E112" s="46">
        <v>10</v>
      </c>
      <c r="F112" s="72">
        <v>995.45</v>
      </c>
      <c r="G112" s="143">
        <f>(F112-F112*$G$5)</f>
        <v>995.45</v>
      </c>
      <c r="H112" s="140"/>
      <c r="I112" s="52">
        <f t="shared" si="12"/>
        <v>0</v>
      </c>
    </row>
    <row r="113" spans="1:9" s="64" customFormat="1" x14ac:dyDescent="0.25">
      <c r="A113" s="74"/>
      <c r="B113" s="57"/>
      <c r="C113" s="10" t="s">
        <v>313</v>
      </c>
      <c r="D113" s="10"/>
      <c r="E113" s="10"/>
      <c r="F113" s="78"/>
      <c r="G113" s="119"/>
      <c r="H113" s="141"/>
      <c r="I113" s="17"/>
    </row>
    <row r="114" spans="1:9" s="64" customFormat="1" x14ac:dyDescent="0.25">
      <c r="A114" s="80" t="s">
        <v>4027</v>
      </c>
      <c r="B114" s="45" t="s">
        <v>4028</v>
      </c>
      <c r="C114" s="45" t="s">
        <v>4292</v>
      </c>
      <c r="D114" s="46">
        <v>10</v>
      </c>
      <c r="E114" s="46">
        <v>120</v>
      </c>
      <c r="F114" s="46">
        <v>1.85</v>
      </c>
      <c r="G114" s="143">
        <f>(F114-F114*$G$5)*Главная!$F$7</f>
        <v>125.87400000000002</v>
      </c>
      <c r="H114" s="145"/>
      <c r="I114" s="52">
        <f t="shared" ref="I114:I118" si="13">G114*H114</f>
        <v>0</v>
      </c>
    </row>
    <row r="115" spans="1:9" s="64" customFormat="1" x14ac:dyDescent="0.25">
      <c r="A115" s="80" t="s">
        <v>4029</v>
      </c>
      <c r="B115" s="45" t="s">
        <v>4030</v>
      </c>
      <c r="C115" s="45" t="s">
        <v>3688</v>
      </c>
      <c r="D115" s="46">
        <v>10</v>
      </c>
      <c r="E115" s="46">
        <v>120</v>
      </c>
      <c r="F115" s="46">
        <v>1.57</v>
      </c>
      <c r="G115" s="143">
        <f>(F115-F115*$G$5)*Главная!$F$7</f>
        <v>106.82280000000002</v>
      </c>
      <c r="H115" s="145"/>
      <c r="I115" s="52">
        <f t="shared" si="13"/>
        <v>0</v>
      </c>
    </row>
    <row r="116" spans="1:9" s="64" customFormat="1" x14ac:dyDescent="0.25">
      <c r="A116" s="80" t="s">
        <v>4031</v>
      </c>
      <c r="B116" s="45" t="s">
        <v>4032</v>
      </c>
      <c r="C116" s="45" t="s">
        <v>4293</v>
      </c>
      <c r="D116" s="46">
        <v>10</v>
      </c>
      <c r="E116" s="46">
        <v>80</v>
      </c>
      <c r="F116" s="46">
        <v>2.16</v>
      </c>
      <c r="G116" s="143">
        <f>(F116-F116*$G$5)*Главная!$F$7</f>
        <v>146.96640000000002</v>
      </c>
      <c r="H116" s="145"/>
      <c r="I116" s="52">
        <f t="shared" si="13"/>
        <v>0</v>
      </c>
    </row>
    <row r="117" spans="1:9" s="64" customFormat="1" x14ac:dyDescent="0.25">
      <c r="A117" s="80" t="s">
        <v>4033</v>
      </c>
      <c r="B117" s="45" t="s">
        <v>4034</v>
      </c>
      <c r="C117" s="45" t="s">
        <v>4294</v>
      </c>
      <c r="D117" s="46">
        <v>10</v>
      </c>
      <c r="E117" s="46">
        <v>100</v>
      </c>
      <c r="F117" s="46">
        <v>1.98</v>
      </c>
      <c r="G117" s="143">
        <f>(F117-F117*$G$5)*Главная!$F$7</f>
        <v>134.7192</v>
      </c>
      <c r="H117" s="145"/>
      <c r="I117" s="52">
        <f t="shared" si="13"/>
        <v>0</v>
      </c>
    </row>
    <row r="118" spans="1:9" s="64" customFormat="1" x14ac:dyDescent="0.25">
      <c r="A118" s="80" t="s">
        <v>4035</v>
      </c>
      <c r="B118" s="45" t="s">
        <v>4036</v>
      </c>
      <c r="C118" s="45" t="s">
        <v>4295</v>
      </c>
      <c r="D118" s="46">
        <v>10</v>
      </c>
      <c r="E118" s="46">
        <v>120</v>
      </c>
      <c r="F118" s="46">
        <v>1.64</v>
      </c>
      <c r="G118" s="143">
        <f>(F118-F118*$G$5)*Главная!$F$7</f>
        <v>111.5856</v>
      </c>
      <c r="H118" s="145"/>
      <c r="I118" s="52">
        <f t="shared" si="13"/>
        <v>0</v>
      </c>
    </row>
    <row r="119" spans="1:9" s="64" customFormat="1" x14ac:dyDescent="0.25">
      <c r="A119" s="80" t="s">
        <v>4037</v>
      </c>
      <c r="B119" s="77" t="s">
        <v>4038</v>
      </c>
      <c r="C119" s="45" t="s">
        <v>4296</v>
      </c>
      <c r="D119" s="46">
        <v>10</v>
      </c>
      <c r="E119" s="46">
        <v>120</v>
      </c>
      <c r="F119" s="46">
        <v>1.86</v>
      </c>
      <c r="G119" s="143">
        <f>(F119-F119*$G$5)*Главная!$F$7</f>
        <v>126.55440000000002</v>
      </c>
      <c r="H119" s="140"/>
      <c r="I119" s="52">
        <f>G119*H119</f>
        <v>0</v>
      </c>
    </row>
    <row r="120" spans="1:9" s="64" customFormat="1" x14ac:dyDescent="0.25">
      <c r="A120" s="74"/>
      <c r="B120" s="57"/>
      <c r="C120" s="10" t="s">
        <v>3815</v>
      </c>
      <c r="D120" s="10"/>
      <c r="E120" s="10"/>
      <c r="F120" s="78"/>
      <c r="G120" s="119"/>
      <c r="H120" s="141"/>
      <c r="I120" s="17"/>
    </row>
    <row r="121" spans="1:9" s="64" customFormat="1" x14ac:dyDescent="0.25">
      <c r="A121" s="74" t="s">
        <v>4039</v>
      </c>
      <c r="B121" s="77" t="s">
        <v>4040</v>
      </c>
      <c r="C121" s="45" t="s">
        <v>4300</v>
      </c>
      <c r="D121" s="46">
        <v>10</v>
      </c>
      <c r="E121" s="46">
        <v>80</v>
      </c>
      <c r="F121" s="72">
        <v>1.85</v>
      </c>
      <c r="G121" s="143">
        <f>(F121-F121*$G$5)*Главная!$F$7</f>
        <v>125.87400000000002</v>
      </c>
      <c r="H121" s="140"/>
      <c r="I121" s="52">
        <f>G121*H121</f>
        <v>0</v>
      </c>
    </row>
    <row r="122" spans="1:9" s="64" customFormat="1" x14ac:dyDescent="0.25">
      <c r="A122" s="74" t="s">
        <v>4041</v>
      </c>
      <c r="B122" s="77" t="s">
        <v>4042</v>
      </c>
      <c r="C122" s="45" t="s">
        <v>4299</v>
      </c>
      <c r="D122" s="46">
        <v>10</v>
      </c>
      <c r="E122" s="46">
        <v>60</v>
      </c>
      <c r="F122" s="72">
        <v>3.1</v>
      </c>
      <c r="G122" s="143">
        <f>(F122-F122*$G$5)*Главная!$F$7</f>
        <v>210.92400000000004</v>
      </c>
      <c r="H122" s="140"/>
      <c r="I122" s="52">
        <f>G122*H122</f>
        <v>0</v>
      </c>
    </row>
    <row r="123" spans="1:9" s="64" customFormat="1" x14ac:dyDescent="0.25">
      <c r="A123" s="74" t="s">
        <v>4043</v>
      </c>
      <c r="B123" s="77" t="s">
        <v>4044</v>
      </c>
      <c r="C123" s="45" t="s">
        <v>4298</v>
      </c>
      <c r="D123" s="46">
        <v>10</v>
      </c>
      <c r="E123" s="46">
        <v>50</v>
      </c>
      <c r="F123" s="72">
        <v>3.23</v>
      </c>
      <c r="G123" s="143">
        <f>(F123-F123*$G$5)*Главная!$F$7</f>
        <v>219.76920000000001</v>
      </c>
      <c r="H123" s="140"/>
      <c r="I123" s="52">
        <f t="shared" ref="I123:I126" si="14">G123*H123</f>
        <v>0</v>
      </c>
    </row>
    <row r="124" spans="1:9" s="64" customFormat="1" x14ac:dyDescent="0.25">
      <c r="A124" s="74" t="s">
        <v>4045</v>
      </c>
      <c r="B124" s="77" t="s">
        <v>4046</v>
      </c>
      <c r="C124" s="45" t="s">
        <v>4297</v>
      </c>
      <c r="D124" s="46">
        <v>5</v>
      </c>
      <c r="E124" s="46">
        <v>25</v>
      </c>
      <c r="F124" s="72">
        <v>6.4</v>
      </c>
      <c r="G124" s="143">
        <f>(F124-F124*$G$5)*Главная!$F$7</f>
        <v>435.45600000000007</v>
      </c>
      <c r="H124" s="140"/>
      <c r="I124" s="52">
        <f t="shared" si="14"/>
        <v>0</v>
      </c>
    </row>
    <row r="125" spans="1:9" s="64" customFormat="1" x14ac:dyDescent="0.25">
      <c r="A125" s="74"/>
      <c r="B125" s="57"/>
      <c r="C125" s="10" t="s">
        <v>4047</v>
      </c>
      <c r="D125" s="10"/>
      <c r="E125" s="10"/>
      <c r="F125" s="78"/>
      <c r="G125" s="119"/>
      <c r="H125" s="141"/>
      <c r="I125" s="17"/>
    </row>
    <row r="126" spans="1:9" s="64" customFormat="1" x14ac:dyDescent="0.25">
      <c r="A126" s="74" t="s">
        <v>4048</v>
      </c>
      <c r="B126" s="77" t="s">
        <v>4049</v>
      </c>
      <c r="C126" s="45" t="s">
        <v>4050</v>
      </c>
      <c r="D126" s="46">
        <v>10</v>
      </c>
      <c r="E126" s="46">
        <v>150</v>
      </c>
      <c r="F126" s="72">
        <v>1.37</v>
      </c>
      <c r="G126" s="143">
        <f>(F126-F126*$G$5)*Главная!$F$7</f>
        <v>93.214800000000011</v>
      </c>
      <c r="H126" s="140"/>
      <c r="I126" s="52">
        <f t="shared" si="14"/>
        <v>0</v>
      </c>
    </row>
    <row r="127" spans="1:9" s="64" customFormat="1" x14ac:dyDescent="0.25">
      <c r="A127" s="74" t="s">
        <v>4051</v>
      </c>
      <c r="B127" s="77" t="s">
        <v>4052</v>
      </c>
      <c r="C127" s="45" t="s">
        <v>4301</v>
      </c>
      <c r="D127" s="46">
        <v>10</v>
      </c>
      <c r="E127" s="46">
        <v>70</v>
      </c>
      <c r="F127" s="72">
        <v>2.62</v>
      </c>
      <c r="G127" s="143">
        <f>(F127-F127*$G$5)*Главная!$F$7</f>
        <v>178.26480000000004</v>
      </c>
      <c r="H127" s="140"/>
      <c r="I127" s="52">
        <f t="shared" ref="I127:I128" si="15">G127*H127</f>
        <v>0</v>
      </c>
    </row>
    <row r="128" spans="1:9" s="64" customFormat="1" x14ac:dyDescent="0.25">
      <c r="A128" s="74" t="s">
        <v>4053</v>
      </c>
      <c r="B128" s="77" t="s">
        <v>4054</v>
      </c>
      <c r="C128" s="45" t="s">
        <v>4302</v>
      </c>
      <c r="D128" s="46">
        <v>10</v>
      </c>
      <c r="E128" s="46">
        <v>40</v>
      </c>
      <c r="F128" s="72">
        <v>4.17</v>
      </c>
      <c r="G128" s="143">
        <f>(F128-F128*$G$5)*Главная!$F$7</f>
        <v>283.72680000000003</v>
      </c>
      <c r="H128" s="140"/>
      <c r="I128" s="52">
        <f t="shared" si="15"/>
        <v>0</v>
      </c>
    </row>
    <row r="129" spans="1:9" s="64" customFormat="1" x14ac:dyDescent="0.25">
      <c r="A129" s="74"/>
      <c r="B129" s="57"/>
      <c r="C129" s="10" t="s">
        <v>3816</v>
      </c>
      <c r="D129" s="10"/>
      <c r="E129" s="10"/>
      <c r="F129" s="78"/>
      <c r="G129" s="119"/>
      <c r="H129" s="141"/>
      <c r="I129" s="17"/>
    </row>
    <row r="130" spans="1:9" s="64" customFormat="1" x14ac:dyDescent="0.25">
      <c r="A130" s="74" t="s">
        <v>4055</v>
      </c>
      <c r="B130" s="77" t="s">
        <v>4056</v>
      </c>
      <c r="C130" s="45" t="s">
        <v>3698</v>
      </c>
      <c r="D130" s="46">
        <v>10</v>
      </c>
      <c r="E130" s="46">
        <v>180</v>
      </c>
      <c r="F130" s="72">
        <v>1.01</v>
      </c>
      <c r="G130" s="143">
        <f>(F130-F130*$G$5)*Главная!$F$7</f>
        <v>68.720400000000012</v>
      </c>
      <c r="H130" s="140"/>
      <c r="I130" s="52">
        <f>G130*H130</f>
        <v>0</v>
      </c>
    </row>
    <row r="131" spans="1:9" s="64" customFormat="1" x14ac:dyDescent="0.25">
      <c r="A131" s="74" t="s">
        <v>4057</v>
      </c>
      <c r="B131" s="77" t="s">
        <v>4058</v>
      </c>
      <c r="C131" s="45" t="s">
        <v>3700</v>
      </c>
      <c r="D131" s="46">
        <v>10</v>
      </c>
      <c r="E131" s="46">
        <v>100</v>
      </c>
      <c r="F131" s="72">
        <v>1.72</v>
      </c>
      <c r="G131" s="143">
        <f>(F131-F131*$G$5)*Главная!$F$7</f>
        <v>117.0288</v>
      </c>
      <c r="H131" s="140"/>
      <c r="I131" s="52">
        <f t="shared" ref="I131:I135" si="16">G131*H131</f>
        <v>0</v>
      </c>
    </row>
    <row r="132" spans="1:9" s="64" customFormat="1" x14ac:dyDescent="0.25">
      <c r="A132" s="74" t="s">
        <v>4059</v>
      </c>
      <c r="B132" s="77" t="s">
        <v>4060</v>
      </c>
      <c r="C132" s="45" t="s">
        <v>3702</v>
      </c>
      <c r="D132" s="46">
        <v>10</v>
      </c>
      <c r="E132" s="46">
        <v>60</v>
      </c>
      <c r="F132" s="72">
        <v>3.38</v>
      </c>
      <c r="G132" s="143">
        <f>(F132-F132*$G$5)*Главная!$F$7</f>
        <v>229.9752</v>
      </c>
      <c r="H132" s="140"/>
      <c r="I132" s="52">
        <f t="shared" si="16"/>
        <v>0</v>
      </c>
    </row>
    <row r="133" spans="1:9" s="64" customFormat="1" x14ac:dyDescent="0.25">
      <c r="A133" s="74" t="s">
        <v>4061</v>
      </c>
      <c r="B133" s="77" t="s">
        <v>4062</v>
      </c>
      <c r="C133" s="45" t="s">
        <v>3704</v>
      </c>
      <c r="D133" s="46">
        <v>5</v>
      </c>
      <c r="E133" s="46">
        <v>30</v>
      </c>
      <c r="F133" s="72">
        <v>5.46</v>
      </c>
      <c r="G133" s="143">
        <f>(F133-F133*$G$5)*Главная!$F$7</f>
        <v>371.4984</v>
      </c>
      <c r="H133" s="140"/>
      <c r="I133" s="52">
        <f t="shared" si="16"/>
        <v>0</v>
      </c>
    </row>
    <row r="134" spans="1:9" s="64" customFormat="1" x14ac:dyDescent="0.25">
      <c r="A134" s="74" t="s">
        <v>4063</v>
      </c>
      <c r="B134" s="77" t="s">
        <v>4064</v>
      </c>
      <c r="C134" s="45" t="s">
        <v>3706</v>
      </c>
      <c r="D134" s="46">
        <v>2</v>
      </c>
      <c r="E134" s="46">
        <v>20</v>
      </c>
      <c r="F134" s="72">
        <v>7.75</v>
      </c>
      <c r="G134" s="143">
        <f>(F134-F134*$G$5)*Главная!$F$7</f>
        <v>527.31000000000006</v>
      </c>
      <c r="H134" s="140"/>
      <c r="I134" s="52">
        <f t="shared" si="16"/>
        <v>0</v>
      </c>
    </row>
    <row r="135" spans="1:9" s="64" customFormat="1" x14ac:dyDescent="0.25">
      <c r="A135" s="74" t="s">
        <v>4065</v>
      </c>
      <c r="B135" s="77" t="s">
        <v>4066</v>
      </c>
      <c r="C135" s="45" t="s">
        <v>3708</v>
      </c>
      <c r="D135" s="46">
        <v>2</v>
      </c>
      <c r="E135" s="46">
        <v>16</v>
      </c>
      <c r="F135" s="72">
        <v>13.74</v>
      </c>
      <c r="G135" s="143">
        <f>(F135-F135*$G$5)*Главная!$F$7</f>
        <v>934.8696000000001</v>
      </c>
      <c r="H135" s="140"/>
      <c r="I135" s="52">
        <f t="shared" si="16"/>
        <v>0</v>
      </c>
    </row>
    <row r="136" spans="1:9" s="64" customFormat="1" x14ac:dyDescent="0.25">
      <c r="A136" s="74"/>
      <c r="B136" s="57"/>
      <c r="C136" s="10" t="s">
        <v>3817</v>
      </c>
      <c r="D136" s="10"/>
      <c r="E136" s="10"/>
      <c r="F136" s="78"/>
      <c r="G136" s="119"/>
      <c r="H136" s="141"/>
      <c r="I136" s="17"/>
    </row>
    <row r="137" spans="1:9" s="64" customFormat="1" x14ac:dyDescent="0.25">
      <c r="A137" s="74" t="s">
        <v>4067</v>
      </c>
      <c r="B137" s="77" t="s">
        <v>4068</v>
      </c>
      <c r="C137" s="45" t="s">
        <v>3711</v>
      </c>
      <c r="D137" s="46">
        <v>10</v>
      </c>
      <c r="E137" s="46">
        <v>180</v>
      </c>
      <c r="F137" s="72">
        <v>1.1599999999999999</v>
      </c>
      <c r="G137" s="143">
        <f>(F137-F137*$G$5)*Главная!$F$7</f>
        <v>78.926400000000001</v>
      </c>
      <c r="H137" s="140"/>
      <c r="I137" s="52">
        <f>G137*H137</f>
        <v>0</v>
      </c>
    </row>
    <row r="138" spans="1:9" s="64" customFormat="1" x14ac:dyDescent="0.25">
      <c r="A138" s="74" t="s">
        <v>4069</v>
      </c>
      <c r="B138" s="77" t="s">
        <v>4070</v>
      </c>
      <c r="C138" s="45" t="s">
        <v>3713</v>
      </c>
      <c r="D138" s="46">
        <v>5</v>
      </c>
      <c r="E138" s="46">
        <v>80</v>
      </c>
      <c r="F138" s="72">
        <v>2.5299999999999998</v>
      </c>
      <c r="G138" s="143">
        <f>(F138-F138*$G$5)*Главная!$F$7</f>
        <v>172.1412</v>
      </c>
      <c r="H138" s="140"/>
      <c r="I138" s="52">
        <f t="shared" ref="I138:I142" si="17">G138*H138</f>
        <v>0</v>
      </c>
    </row>
    <row r="139" spans="1:9" s="64" customFormat="1" x14ac:dyDescent="0.25">
      <c r="A139" s="74" t="s">
        <v>4071</v>
      </c>
      <c r="B139" s="77" t="s">
        <v>4072</v>
      </c>
      <c r="C139" s="45" t="s">
        <v>4306</v>
      </c>
      <c r="D139" s="46">
        <v>10</v>
      </c>
      <c r="E139" s="46">
        <v>60</v>
      </c>
      <c r="F139" s="72">
        <v>3.61</v>
      </c>
      <c r="G139" s="143">
        <f>(F139-F139*$G$5)*Главная!$F$7</f>
        <v>245.62440000000001</v>
      </c>
      <c r="H139" s="140"/>
      <c r="I139" s="52">
        <f t="shared" si="17"/>
        <v>0</v>
      </c>
    </row>
    <row r="140" spans="1:9" s="64" customFormat="1" x14ac:dyDescent="0.25">
      <c r="A140" s="74" t="s">
        <v>4073</v>
      </c>
      <c r="B140" s="77" t="s">
        <v>4074</v>
      </c>
      <c r="C140" s="45" t="s">
        <v>4303</v>
      </c>
      <c r="D140" s="46">
        <v>2</v>
      </c>
      <c r="E140" s="46">
        <v>20</v>
      </c>
      <c r="F140" s="72">
        <v>5.63</v>
      </c>
      <c r="G140" s="143">
        <f>(F140-F140*$G$5)*Главная!$F$7</f>
        <v>383.0652</v>
      </c>
      <c r="H140" s="140"/>
      <c r="I140" s="52">
        <f t="shared" si="17"/>
        <v>0</v>
      </c>
    </row>
    <row r="141" spans="1:9" x14ac:dyDescent="0.25">
      <c r="A141" s="75" t="s">
        <v>4075</v>
      </c>
      <c r="B141" s="77" t="s">
        <v>4076</v>
      </c>
      <c r="C141" s="9" t="s">
        <v>4304</v>
      </c>
      <c r="D141" s="46">
        <v>1</v>
      </c>
      <c r="E141" s="46">
        <v>16</v>
      </c>
      <c r="F141" s="72">
        <v>10.220000000000001</v>
      </c>
      <c r="G141" s="143">
        <f>(F141-F141*$G$5)*Главная!$F$7</f>
        <v>695.36880000000008</v>
      </c>
      <c r="H141" s="140"/>
      <c r="I141" s="52">
        <f t="shared" si="17"/>
        <v>0</v>
      </c>
    </row>
    <row r="142" spans="1:9" x14ac:dyDescent="0.25">
      <c r="A142" s="75" t="s">
        <v>4077</v>
      </c>
      <c r="B142" s="77" t="s">
        <v>4078</v>
      </c>
      <c r="C142" s="9" t="s">
        <v>4305</v>
      </c>
      <c r="D142" s="46">
        <v>1</v>
      </c>
      <c r="E142" s="46">
        <v>10</v>
      </c>
      <c r="F142" s="72">
        <v>16.63</v>
      </c>
      <c r="G142" s="143">
        <f>(F142-F142*$G$5)*Главная!$F$7</f>
        <v>1131.5052000000001</v>
      </c>
      <c r="H142" s="140"/>
      <c r="I142" s="52">
        <f t="shared" si="17"/>
        <v>0</v>
      </c>
    </row>
    <row r="143" spans="1:9" x14ac:dyDescent="0.25">
      <c r="A143" s="75"/>
      <c r="B143" s="57"/>
      <c r="C143" s="10" t="s">
        <v>3818</v>
      </c>
      <c r="D143" s="10"/>
      <c r="E143" s="10"/>
      <c r="F143" s="78"/>
      <c r="G143" s="119"/>
      <c r="H143" s="141"/>
      <c r="I143" s="17"/>
    </row>
    <row r="144" spans="1:9" x14ac:dyDescent="0.25">
      <c r="A144" s="75" t="s">
        <v>4079</v>
      </c>
      <c r="B144" s="77" t="s">
        <v>4080</v>
      </c>
      <c r="C144" s="9" t="s">
        <v>3722</v>
      </c>
      <c r="D144" s="22">
        <v>10</v>
      </c>
      <c r="E144" s="22">
        <v>200</v>
      </c>
      <c r="F144" s="22">
        <v>0.97</v>
      </c>
      <c r="G144" s="144">
        <f>(F144-F144*$G$5)*Главная!$F$7</f>
        <v>65.998800000000003</v>
      </c>
      <c r="H144" s="142"/>
      <c r="I144" s="79">
        <f>G144*H144</f>
        <v>0</v>
      </c>
    </row>
    <row r="145" spans="1:9" x14ac:dyDescent="0.25">
      <c r="A145" s="75" t="s">
        <v>4081</v>
      </c>
      <c r="B145" s="77" t="s">
        <v>4082</v>
      </c>
      <c r="C145" s="9" t="s">
        <v>3724</v>
      </c>
      <c r="D145" s="22">
        <v>10</v>
      </c>
      <c r="E145" s="22">
        <v>120</v>
      </c>
      <c r="F145" s="214">
        <v>1.64</v>
      </c>
      <c r="G145" s="144">
        <f>(F145-F145*$G$5)*Главная!$F$7</f>
        <v>111.5856</v>
      </c>
      <c r="H145" s="142"/>
      <c r="I145" s="79">
        <f t="shared" ref="I145:I146" si="18">G145*H145</f>
        <v>0</v>
      </c>
    </row>
    <row r="146" spans="1:9" x14ac:dyDescent="0.25">
      <c r="A146" s="75" t="s">
        <v>4083</v>
      </c>
      <c r="B146" s="77" t="s">
        <v>4084</v>
      </c>
      <c r="C146" s="9" t="s">
        <v>4085</v>
      </c>
      <c r="D146" s="22">
        <v>10</v>
      </c>
      <c r="E146" s="22">
        <v>60</v>
      </c>
      <c r="F146" s="214">
        <v>3.5</v>
      </c>
      <c r="G146" s="144">
        <f>(F146-F146*$G$5)*Главная!$F$7</f>
        <v>238.14000000000001</v>
      </c>
      <c r="H146" s="142"/>
      <c r="I146" s="79">
        <f t="shared" si="18"/>
        <v>0</v>
      </c>
    </row>
    <row r="147" spans="1:9" x14ac:dyDescent="0.25">
      <c r="A147" s="75"/>
      <c r="B147" s="57"/>
      <c r="C147" s="10" t="s">
        <v>3819</v>
      </c>
      <c r="D147" s="10"/>
      <c r="E147" s="10"/>
      <c r="F147" s="78"/>
      <c r="G147" s="119"/>
      <c r="H147" s="141"/>
      <c r="I147" s="17"/>
    </row>
    <row r="148" spans="1:9" x14ac:dyDescent="0.25">
      <c r="A148" s="75" t="s">
        <v>4086</v>
      </c>
      <c r="B148" s="77" t="s">
        <v>4087</v>
      </c>
      <c r="C148" s="9" t="s">
        <v>3729</v>
      </c>
      <c r="D148" s="22">
        <v>10</v>
      </c>
      <c r="E148" s="22">
        <v>120</v>
      </c>
      <c r="F148" s="22">
        <v>1.6</v>
      </c>
      <c r="G148" s="144">
        <f>(F148-F148*$G$5)*Главная!$F$7</f>
        <v>108.86400000000002</v>
      </c>
      <c r="H148" s="142"/>
      <c r="I148" s="79">
        <f>G148*H148</f>
        <v>0</v>
      </c>
    </row>
    <row r="149" spans="1:9" x14ac:dyDescent="0.25">
      <c r="A149" s="75"/>
      <c r="B149" s="57"/>
      <c r="C149" s="10" t="s">
        <v>3820</v>
      </c>
      <c r="D149" s="10"/>
      <c r="E149" s="10"/>
      <c r="F149" s="78"/>
      <c r="G149" s="119"/>
      <c r="H149" s="141"/>
      <c r="I149" s="17"/>
    </row>
    <row r="150" spans="1:9" x14ac:dyDescent="0.25">
      <c r="A150" s="75" t="s">
        <v>4092</v>
      </c>
      <c r="B150" s="77" t="s">
        <v>4093</v>
      </c>
      <c r="C150" s="9" t="s">
        <v>4307</v>
      </c>
      <c r="D150" s="22">
        <v>10</v>
      </c>
      <c r="E150" s="22">
        <v>400</v>
      </c>
      <c r="F150" s="214">
        <v>0.62</v>
      </c>
      <c r="G150" s="144">
        <f>(F150-F150*$G$5)*Главная!$F$7</f>
        <v>42.184800000000003</v>
      </c>
      <c r="H150" s="142"/>
      <c r="I150" s="79">
        <f t="shared" ref="I150:I192" si="19">G150*H150</f>
        <v>0</v>
      </c>
    </row>
    <row r="151" spans="1:9" x14ac:dyDescent="0.25">
      <c r="A151" s="75" t="s">
        <v>4094</v>
      </c>
      <c r="B151" s="77" t="s">
        <v>4095</v>
      </c>
      <c r="C151" s="9" t="s">
        <v>4308</v>
      </c>
      <c r="D151" s="22">
        <v>10</v>
      </c>
      <c r="E151" s="22">
        <v>300</v>
      </c>
      <c r="F151" s="214">
        <v>0.68</v>
      </c>
      <c r="G151" s="144">
        <f>(F151-F151*$G$5)*Главная!$F$7</f>
        <v>46.26720000000001</v>
      </c>
      <c r="H151" s="142"/>
      <c r="I151" s="79">
        <f t="shared" si="19"/>
        <v>0</v>
      </c>
    </row>
    <row r="152" spans="1:9" x14ac:dyDescent="0.25">
      <c r="A152" s="75" t="s">
        <v>4096</v>
      </c>
      <c r="B152" s="77" t="s">
        <v>4097</v>
      </c>
      <c r="C152" s="9" t="s">
        <v>4309</v>
      </c>
      <c r="D152" s="22">
        <v>10</v>
      </c>
      <c r="E152" s="22">
        <v>280</v>
      </c>
      <c r="F152" s="214">
        <v>0.79</v>
      </c>
      <c r="G152" s="144">
        <f>(F152-F152*$G$5)*Главная!$F$7</f>
        <v>53.75160000000001</v>
      </c>
      <c r="H152" s="142"/>
      <c r="I152" s="79">
        <f t="shared" si="19"/>
        <v>0</v>
      </c>
    </row>
    <row r="153" spans="1:9" x14ac:dyDescent="0.25">
      <c r="A153" s="75" t="s">
        <v>4098</v>
      </c>
      <c r="B153" s="77" t="s">
        <v>4099</v>
      </c>
      <c r="C153" s="9" t="s">
        <v>4310</v>
      </c>
      <c r="D153" s="22">
        <v>10</v>
      </c>
      <c r="E153" s="22">
        <v>240</v>
      </c>
      <c r="F153" s="214">
        <v>0.99</v>
      </c>
      <c r="G153" s="144">
        <f>(F153-F153*$G$5)*Главная!$F$7</f>
        <v>67.3596</v>
      </c>
      <c r="H153" s="142"/>
      <c r="I153" s="79">
        <f t="shared" si="19"/>
        <v>0</v>
      </c>
    </row>
    <row r="154" spans="1:9" x14ac:dyDescent="0.25">
      <c r="A154" s="75" t="s">
        <v>4100</v>
      </c>
      <c r="B154" s="77" t="s">
        <v>4101</v>
      </c>
      <c r="C154" s="9" t="s">
        <v>4311</v>
      </c>
      <c r="D154" s="22">
        <v>10</v>
      </c>
      <c r="E154" s="22">
        <v>240</v>
      </c>
      <c r="F154" s="214">
        <v>1.08</v>
      </c>
      <c r="G154" s="144">
        <f>(F154-F154*$G$5)*Главная!$F$7</f>
        <v>73.483200000000011</v>
      </c>
      <c r="H154" s="142"/>
      <c r="I154" s="79">
        <f t="shared" si="19"/>
        <v>0</v>
      </c>
    </row>
    <row r="155" spans="1:9" x14ac:dyDescent="0.25">
      <c r="A155" s="75" t="s">
        <v>4102</v>
      </c>
      <c r="B155" s="77" t="s">
        <v>4103</v>
      </c>
      <c r="C155" s="9" t="s">
        <v>4312</v>
      </c>
      <c r="D155" s="22">
        <v>10</v>
      </c>
      <c r="E155" s="22">
        <v>180</v>
      </c>
      <c r="F155" s="214">
        <v>1.38</v>
      </c>
      <c r="G155" s="144">
        <f>(F155-F155*$G$5)*Главная!$F$7</f>
        <v>93.895200000000003</v>
      </c>
      <c r="H155" s="142"/>
      <c r="I155" s="79">
        <f t="shared" si="19"/>
        <v>0</v>
      </c>
    </row>
    <row r="156" spans="1:9" x14ac:dyDescent="0.25">
      <c r="A156" s="75" t="s">
        <v>4104</v>
      </c>
      <c r="B156" s="77" t="s">
        <v>4105</v>
      </c>
      <c r="C156" s="9" t="s">
        <v>4313</v>
      </c>
      <c r="D156" s="22">
        <v>10</v>
      </c>
      <c r="E156" s="22">
        <v>140</v>
      </c>
      <c r="F156" s="214">
        <v>1.66</v>
      </c>
      <c r="G156" s="144">
        <f>(F156-F156*$G$5)*Главная!$F$7</f>
        <v>112.94640000000001</v>
      </c>
      <c r="H156" s="142"/>
      <c r="I156" s="79">
        <f t="shared" si="19"/>
        <v>0</v>
      </c>
    </row>
    <row r="157" spans="1:9" x14ac:dyDescent="0.25">
      <c r="A157" s="75" t="s">
        <v>4106</v>
      </c>
      <c r="B157" s="77" t="s">
        <v>4107</v>
      </c>
      <c r="C157" s="9" t="s">
        <v>4314</v>
      </c>
      <c r="D157" s="22">
        <v>10</v>
      </c>
      <c r="E157" s="22">
        <v>120</v>
      </c>
      <c r="F157" s="214">
        <v>1.82</v>
      </c>
      <c r="G157" s="144">
        <f>(F157-F157*$G$5)*Главная!$F$7</f>
        <v>123.83280000000002</v>
      </c>
      <c r="H157" s="142"/>
      <c r="I157" s="79">
        <f t="shared" si="19"/>
        <v>0</v>
      </c>
    </row>
    <row r="158" spans="1:9" x14ac:dyDescent="0.25">
      <c r="A158" s="75" t="s">
        <v>4108</v>
      </c>
      <c r="B158" s="77" t="s">
        <v>4109</v>
      </c>
      <c r="C158" s="9" t="s">
        <v>4315</v>
      </c>
      <c r="D158" s="22">
        <v>10</v>
      </c>
      <c r="E158" s="22">
        <v>110</v>
      </c>
      <c r="F158" s="214">
        <v>2.2000000000000002</v>
      </c>
      <c r="G158" s="144">
        <f>(F158-F158*$G$5)*Главная!$F$7</f>
        <v>149.68800000000002</v>
      </c>
      <c r="H158" s="142"/>
      <c r="I158" s="79">
        <f t="shared" si="19"/>
        <v>0</v>
      </c>
    </row>
    <row r="159" spans="1:9" x14ac:dyDescent="0.25">
      <c r="A159" s="75" t="s">
        <v>4110</v>
      </c>
      <c r="B159" s="77" t="s">
        <v>4111</v>
      </c>
      <c r="C159" s="9" t="s">
        <v>4316</v>
      </c>
      <c r="D159" s="22">
        <v>10</v>
      </c>
      <c r="E159" s="22">
        <v>110</v>
      </c>
      <c r="F159" s="214">
        <v>2.4700000000000002</v>
      </c>
      <c r="G159" s="144">
        <f>(F159-F159*$G$5)*Главная!$F$7</f>
        <v>168.05880000000002</v>
      </c>
      <c r="H159" s="142"/>
      <c r="I159" s="79">
        <f t="shared" si="19"/>
        <v>0</v>
      </c>
    </row>
    <row r="160" spans="1:9" x14ac:dyDescent="0.25">
      <c r="A160" s="75" t="s">
        <v>4112</v>
      </c>
      <c r="B160" s="77" t="s">
        <v>4113</v>
      </c>
      <c r="C160" s="9" t="s">
        <v>4317</v>
      </c>
      <c r="D160" s="22">
        <v>10</v>
      </c>
      <c r="E160" s="22">
        <v>100</v>
      </c>
      <c r="F160" s="214">
        <v>2.72</v>
      </c>
      <c r="G160" s="144">
        <f>(F160-F160*$G$5)*Главная!$F$7</f>
        <v>185.06880000000004</v>
      </c>
      <c r="H160" s="142"/>
      <c r="I160" s="79">
        <f t="shared" si="19"/>
        <v>0</v>
      </c>
    </row>
    <row r="161" spans="1:9" x14ac:dyDescent="0.25">
      <c r="A161" s="75" t="s">
        <v>4114</v>
      </c>
      <c r="B161" s="77" t="s">
        <v>4115</v>
      </c>
      <c r="C161" s="9" t="s">
        <v>4318</v>
      </c>
      <c r="D161" s="22">
        <v>10</v>
      </c>
      <c r="E161" s="22">
        <v>100</v>
      </c>
      <c r="F161" s="214">
        <v>2.98</v>
      </c>
      <c r="G161" s="144">
        <f>(F161-F161*$G$5)*Главная!$F$7</f>
        <v>202.75920000000002</v>
      </c>
      <c r="H161" s="142"/>
      <c r="I161" s="79">
        <f t="shared" si="19"/>
        <v>0</v>
      </c>
    </row>
    <row r="162" spans="1:9" x14ac:dyDescent="0.25">
      <c r="A162" s="75" t="s">
        <v>4116</v>
      </c>
      <c r="B162" s="77" t="s">
        <v>4117</v>
      </c>
      <c r="C162" s="9" t="s">
        <v>4319</v>
      </c>
      <c r="D162" s="22">
        <v>10</v>
      </c>
      <c r="E162" s="22">
        <v>250</v>
      </c>
      <c r="F162" s="214">
        <v>0.88</v>
      </c>
      <c r="G162" s="144">
        <f>(F162-F162*$G$5)*Главная!$F$7</f>
        <v>59.875200000000007</v>
      </c>
      <c r="H162" s="142"/>
      <c r="I162" s="79">
        <f t="shared" si="19"/>
        <v>0</v>
      </c>
    </row>
    <row r="163" spans="1:9" x14ac:dyDescent="0.25">
      <c r="A163" s="75" t="s">
        <v>4118</v>
      </c>
      <c r="B163" s="77" t="s">
        <v>4119</v>
      </c>
      <c r="C163" s="9" t="s">
        <v>4320</v>
      </c>
      <c r="D163" s="22">
        <v>10</v>
      </c>
      <c r="E163" s="22">
        <v>200</v>
      </c>
      <c r="F163" s="214">
        <v>1.1000000000000001</v>
      </c>
      <c r="G163" s="144">
        <f>(F163-F163*$G$5)*Главная!$F$7</f>
        <v>74.844000000000008</v>
      </c>
      <c r="H163" s="142"/>
      <c r="I163" s="79">
        <f t="shared" si="19"/>
        <v>0</v>
      </c>
    </row>
    <row r="164" spans="1:9" x14ac:dyDescent="0.25">
      <c r="A164" s="75" t="s">
        <v>4120</v>
      </c>
      <c r="B164" s="77" t="s">
        <v>4121</v>
      </c>
      <c r="C164" s="9" t="s">
        <v>4321</v>
      </c>
      <c r="D164" s="22">
        <v>10</v>
      </c>
      <c r="E164" s="22">
        <v>180</v>
      </c>
      <c r="F164" s="214">
        <v>1.36</v>
      </c>
      <c r="G164" s="144">
        <f>(F164-F164*$G$5)*Главная!$F$7</f>
        <v>92.534400000000019</v>
      </c>
      <c r="H164" s="142"/>
      <c r="I164" s="79">
        <f t="shared" si="19"/>
        <v>0</v>
      </c>
    </row>
    <row r="165" spans="1:9" x14ac:dyDescent="0.25">
      <c r="A165" s="75" t="s">
        <v>4122</v>
      </c>
      <c r="B165" s="77" t="s">
        <v>4123</v>
      </c>
      <c r="C165" s="9" t="s">
        <v>4322</v>
      </c>
      <c r="D165" s="22">
        <v>10</v>
      </c>
      <c r="E165" s="22">
        <v>160</v>
      </c>
      <c r="F165" s="214">
        <v>1.57</v>
      </c>
      <c r="G165" s="144">
        <f>(F165-F165*$G$5)*Главная!$F$7</f>
        <v>106.82280000000002</v>
      </c>
      <c r="H165" s="142"/>
      <c r="I165" s="79">
        <f t="shared" si="19"/>
        <v>0</v>
      </c>
    </row>
    <row r="166" spans="1:9" x14ac:dyDescent="0.25">
      <c r="A166" s="75" t="s">
        <v>4124</v>
      </c>
      <c r="B166" s="77" t="s">
        <v>4125</v>
      </c>
      <c r="C166" s="9" t="s">
        <v>4323</v>
      </c>
      <c r="D166" s="22">
        <v>10</v>
      </c>
      <c r="E166" s="22">
        <v>150</v>
      </c>
      <c r="F166" s="214">
        <v>1.74</v>
      </c>
      <c r="G166" s="144">
        <f>(F166-F166*$G$5)*Главная!$F$7</f>
        <v>118.38960000000002</v>
      </c>
      <c r="H166" s="142"/>
      <c r="I166" s="79">
        <f t="shared" si="19"/>
        <v>0</v>
      </c>
    </row>
    <row r="167" spans="1:9" x14ac:dyDescent="0.25">
      <c r="A167" s="75" t="s">
        <v>4126</v>
      </c>
      <c r="B167" s="77" t="s">
        <v>4127</v>
      </c>
      <c r="C167" s="9" t="s">
        <v>4324</v>
      </c>
      <c r="D167" s="22">
        <v>10</v>
      </c>
      <c r="E167" s="22">
        <v>120</v>
      </c>
      <c r="F167" s="214">
        <v>2.19</v>
      </c>
      <c r="G167" s="144">
        <f>(F167-F167*$G$5)*Главная!$F$7</f>
        <v>149.0076</v>
      </c>
      <c r="H167" s="142"/>
      <c r="I167" s="79">
        <f t="shared" si="19"/>
        <v>0</v>
      </c>
    </row>
    <row r="168" spans="1:9" x14ac:dyDescent="0.25">
      <c r="A168" s="75" t="s">
        <v>4128</v>
      </c>
      <c r="B168" s="77" t="s">
        <v>4129</v>
      </c>
      <c r="C168" s="9" t="s">
        <v>4325</v>
      </c>
      <c r="D168" s="22">
        <v>10</v>
      </c>
      <c r="E168" s="22">
        <v>90</v>
      </c>
      <c r="F168" s="214">
        <v>2.54</v>
      </c>
      <c r="G168" s="144">
        <f>(F168-F168*$G$5)*Главная!$F$7</f>
        <v>172.82160000000002</v>
      </c>
      <c r="H168" s="142"/>
      <c r="I168" s="79">
        <f t="shared" si="19"/>
        <v>0</v>
      </c>
    </row>
    <row r="169" spans="1:9" x14ac:dyDescent="0.25">
      <c r="A169" s="75" t="s">
        <v>4130</v>
      </c>
      <c r="B169" s="77" t="s">
        <v>4131</v>
      </c>
      <c r="C169" s="9" t="s">
        <v>4326</v>
      </c>
      <c r="D169" s="22">
        <v>10</v>
      </c>
      <c r="E169" s="22">
        <v>90</v>
      </c>
      <c r="F169" s="214">
        <v>3.01</v>
      </c>
      <c r="G169" s="144">
        <f>(F169-F169*$G$5)*Главная!$F$7</f>
        <v>204.8004</v>
      </c>
      <c r="H169" s="142"/>
      <c r="I169" s="79">
        <f t="shared" si="19"/>
        <v>0</v>
      </c>
    </row>
    <row r="170" spans="1:9" x14ac:dyDescent="0.25">
      <c r="A170" s="75" t="s">
        <v>4132</v>
      </c>
      <c r="B170" s="77" t="s">
        <v>4133</v>
      </c>
      <c r="C170" s="9" t="s">
        <v>4327</v>
      </c>
      <c r="D170" s="22">
        <v>10</v>
      </c>
      <c r="E170" s="22">
        <v>70</v>
      </c>
      <c r="F170" s="214">
        <v>3.46</v>
      </c>
      <c r="G170" s="144">
        <f>(F170-F170*$G$5)*Главная!$F$7</f>
        <v>235.41840000000002</v>
      </c>
      <c r="H170" s="142"/>
      <c r="I170" s="79">
        <f t="shared" si="19"/>
        <v>0</v>
      </c>
    </row>
    <row r="171" spans="1:9" x14ac:dyDescent="0.25">
      <c r="A171" s="75" t="s">
        <v>4134</v>
      </c>
      <c r="B171" s="77" t="s">
        <v>4135</v>
      </c>
      <c r="C171" s="9" t="s">
        <v>4328</v>
      </c>
      <c r="D171" s="22">
        <v>10</v>
      </c>
      <c r="E171" s="22">
        <v>70</v>
      </c>
      <c r="F171" s="214">
        <v>3.81</v>
      </c>
      <c r="G171" s="144">
        <f>(F171-F171*$G$5)*Главная!$F$7</f>
        <v>259.23240000000004</v>
      </c>
      <c r="H171" s="142"/>
      <c r="I171" s="79">
        <f t="shared" si="19"/>
        <v>0</v>
      </c>
    </row>
    <row r="172" spans="1:9" x14ac:dyDescent="0.25">
      <c r="A172" s="75" t="s">
        <v>4136</v>
      </c>
      <c r="B172" s="77" t="s">
        <v>4137</v>
      </c>
      <c r="C172" s="9" t="s">
        <v>4329</v>
      </c>
      <c r="D172" s="22">
        <v>10</v>
      </c>
      <c r="E172" s="22">
        <v>60</v>
      </c>
      <c r="F172" s="214">
        <v>4.37</v>
      </c>
      <c r="G172" s="144">
        <f>(F172-F172*$G$5)*Главная!$F$7</f>
        <v>297.33480000000003</v>
      </c>
      <c r="H172" s="142"/>
      <c r="I172" s="79">
        <f t="shared" si="19"/>
        <v>0</v>
      </c>
    </row>
    <row r="173" spans="1:9" x14ac:dyDescent="0.25">
      <c r="A173" s="75" t="s">
        <v>4138</v>
      </c>
      <c r="B173" s="77" t="s">
        <v>4139</v>
      </c>
      <c r="C173" s="9" t="s">
        <v>4330</v>
      </c>
      <c r="D173" s="22">
        <v>10</v>
      </c>
      <c r="E173" s="22">
        <v>200</v>
      </c>
      <c r="F173" s="214">
        <v>1.43</v>
      </c>
      <c r="G173" s="144">
        <f>(F173-F173*$G$5)*Главная!$F$7</f>
        <v>97.297200000000004</v>
      </c>
      <c r="H173" s="142"/>
      <c r="I173" s="79">
        <f t="shared" si="19"/>
        <v>0</v>
      </c>
    </row>
    <row r="174" spans="1:9" x14ac:dyDescent="0.25">
      <c r="A174" s="75" t="s">
        <v>4140</v>
      </c>
      <c r="B174" s="77" t="s">
        <v>4141</v>
      </c>
      <c r="C174" s="9" t="s">
        <v>4331</v>
      </c>
      <c r="D174" s="22">
        <v>10</v>
      </c>
      <c r="E174" s="22">
        <v>150</v>
      </c>
      <c r="F174" s="214">
        <v>1.73</v>
      </c>
      <c r="G174" s="144">
        <f>(F174-F174*$G$5)*Главная!$F$7</f>
        <v>117.70920000000001</v>
      </c>
      <c r="H174" s="142"/>
      <c r="I174" s="79">
        <f t="shared" si="19"/>
        <v>0</v>
      </c>
    </row>
    <row r="175" spans="1:9" x14ac:dyDescent="0.25">
      <c r="A175" s="75" t="s">
        <v>4142</v>
      </c>
      <c r="B175" s="77" t="s">
        <v>4143</v>
      </c>
      <c r="C175" s="9" t="s">
        <v>4332</v>
      </c>
      <c r="D175" s="22">
        <v>10</v>
      </c>
      <c r="E175" s="22">
        <v>130</v>
      </c>
      <c r="F175" s="214">
        <v>2.0699999999999998</v>
      </c>
      <c r="G175" s="144">
        <f>(F175-F175*$G$5)*Главная!$F$7</f>
        <v>140.84280000000001</v>
      </c>
      <c r="H175" s="142"/>
      <c r="I175" s="79">
        <f t="shared" si="19"/>
        <v>0</v>
      </c>
    </row>
    <row r="176" spans="1:9" x14ac:dyDescent="0.25">
      <c r="A176" s="75" t="s">
        <v>4144</v>
      </c>
      <c r="B176" s="77" t="s">
        <v>4145</v>
      </c>
      <c r="C176" s="9" t="s">
        <v>4333</v>
      </c>
      <c r="D176" s="22">
        <v>10</v>
      </c>
      <c r="E176" s="22">
        <v>120</v>
      </c>
      <c r="F176" s="214">
        <v>2.37</v>
      </c>
      <c r="G176" s="144">
        <f>(F176-F176*$G$5)*Главная!$F$7</f>
        <v>161.25480000000002</v>
      </c>
      <c r="H176" s="142"/>
      <c r="I176" s="79">
        <f t="shared" si="19"/>
        <v>0</v>
      </c>
    </row>
    <row r="177" spans="1:9" x14ac:dyDescent="0.25">
      <c r="A177" s="75" t="s">
        <v>4146</v>
      </c>
      <c r="B177" s="77" t="s">
        <v>4147</v>
      </c>
      <c r="C177" s="9" t="s">
        <v>4334</v>
      </c>
      <c r="D177" s="22">
        <v>10</v>
      </c>
      <c r="E177" s="22">
        <v>100</v>
      </c>
      <c r="F177" s="214">
        <v>2.59</v>
      </c>
      <c r="G177" s="144">
        <f>(F177-F177*$G$5)*Главная!$F$7</f>
        <v>176.2236</v>
      </c>
      <c r="H177" s="142"/>
      <c r="I177" s="79">
        <f t="shared" si="19"/>
        <v>0</v>
      </c>
    </row>
    <row r="178" spans="1:9" x14ac:dyDescent="0.25">
      <c r="A178" s="75" t="s">
        <v>4148</v>
      </c>
      <c r="B178" s="77" t="s">
        <v>4149</v>
      </c>
      <c r="C178" s="9" t="s">
        <v>4335</v>
      </c>
      <c r="D178" s="22">
        <v>10</v>
      </c>
      <c r="E178" s="22">
        <v>80</v>
      </c>
      <c r="F178" s="214">
        <v>3.12</v>
      </c>
      <c r="G178" s="144">
        <f>(F178-F178*$G$5)*Главная!$F$7</f>
        <v>212.28480000000002</v>
      </c>
      <c r="H178" s="142"/>
      <c r="I178" s="79">
        <f t="shared" si="19"/>
        <v>0</v>
      </c>
    </row>
    <row r="179" spans="1:9" x14ac:dyDescent="0.25">
      <c r="A179" s="75" t="s">
        <v>4150</v>
      </c>
      <c r="B179" s="77" t="s">
        <v>4151</v>
      </c>
      <c r="C179" s="9" t="s">
        <v>4336</v>
      </c>
      <c r="D179" s="22">
        <v>10</v>
      </c>
      <c r="E179" s="22">
        <v>70</v>
      </c>
      <c r="F179" s="214">
        <v>3.97</v>
      </c>
      <c r="G179" s="144">
        <f>(F179-F179*$G$5)*Главная!$F$7</f>
        <v>270.11880000000002</v>
      </c>
      <c r="H179" s="142"/>
      <c r="I179" s="79">
        <f t="shared" si="19"/>
        <v>0</v>
      </c>
    </row>
    <row r="180" spans="1:9" x14ac:dyDescent="0.25">
      <c r="A180" s="75"/>
      <c r="B180" s="57"/>
      <c r="C180" s="10" t="s">
        <v>4152</v>
      </c>
      <c r="D180" s="10"/>
      <c r="E180" s="10"/>
      <c r="F180" s="78"/>
      <c r="G180" s="119"/>
      <c r="H180" s="141"/>
      <c r="I180" s="17"/>
    </row>
    <row r="181" spans="1:9" x14ac:dyDescent="0.25">
      <c r="A181" s="75" t="s">
        <v>4153</v>
      </c>
      <c r="B181" s="77" t="s">
        <v>4154</v>
      </c>
      <c r="C181" s="9" t="s">
        <v>4337</v>
      </c>
      <c r="D181" s="22">
        <v>10</v>
      </c>
      <c r="E181" s="22">
        <v>250</v>
      </c>
      <c r="F181" s="22">
        <v>0.82</v>
      </c>
      <c r="G181" s="144">
        <f>(F181-F181*$G$5)*Главная!$F$7</f>
        <v>55.7928</v>
      </c>
      <c r="H181" s="142"/>
      <c r="I181" s="79">
        <f t="shared" si="19"/>
        <v>0</v>
      </c>
    </row>
    <row r="182" spans="1:9" x14ac:dyDescent="0.25">
      <c r="A182" s="75" t="s">
        <v>4155</v>
      </c>
      <c r="B182" s="77" t="s">
        <v>4156</v>
      </c>
      <c r="C182" s="9" t="s">
        <v>4338</v>
      </c>
      <c r="D182" s="22">
        <v>10</v>
      </c>
      <c r="E182" s="22">
        <v>300</v>
      </c>
      <c r="F182" s="214">
        <v>1.05</v>
      </c>
      <c r="G182" s="144">
        <f>(F182-F182*$G$5)*Главная!$F$7</f>
        <v>71.442000000000007</v>
      </c>
      <c r="H182" s="142"/>
      <c r="I182" s="79">
        <f t="shared" si="19"/>
        <v>0</v>
      </c>
    </row>
    <row r="183" spans="1:9" x14ac:dyDescent="0.25">
      <c r="A183" s="75" t="s">
        <v>4157</v>
      </c>
      <c r="B183" s="77" t="s">
        <v>4158</v>
      </c>
      <c r="C183" s="9" t="s">
        <v>4339</v>
      </c>
      <c r="D183" s="22">
        <v>10</v>
      </c>
      <c r="E183" s="22">
        <v>220</v>
      </c>
      <c r="F183" s="214">
        <v>1.3</v>
      </c>
      <c r="G183" s="144">
        <f>(F183-F183*$G$5)*Главная!$F$7</f>
        <v>88.452000000000012</v>
      </c>
      <c r="H183" s="142"/>
      <c r="I183" s="79">
        <f t="shared" si="19"/>
        <v>0</v>
      </c>
    </row>
    <row r="184" spans="1:9" x14ac:dyDescent="0.25">
      <c r="A184" s="75" t="s">
        <v>4159</v>
      </c>
      <c r="B184" s="77" t="s">
        <v>4160</v>
      </c>
      <c r="C184" s="9" t="s">
        <v>4340</v>
      </c>
      <c r="D184" s="22">
        <v>10</v>
      </c>
      <c r="E184" s="22">
        <v>220</v>
      </c>
      <c r="F184" s="214">
        <v>1.52</v>
      </c>
      <c r="G184" s="144">
        <f>(F184-F184*$G$5)*Главная!$F$7</f>
        <v>103.42080000000001</v>
      </c>
      <c r="H184" s="142"/>
      <c r="I184" s="79">
        <f t="shared" si="19"/>
        <v>0</v>
      </c>
    </row>
    <row r="185" spans="1:9" x14ac:dyDescent="0.25">
      <c r="A185" s="75" t="s">
        <v>4161</v>
      </c>
      <c r="B185" s="77" t="s">
        <v>4162</v>
      </c>
      <c r="C185" s="9" t="s">
        <v>4341</v>
      </c>
      <c r="D185" s="22">
        <v>10</v>
      </c>
      <c r="E185" s="22">
        <v>140</v>
      </c>
      <c r="F185" s="214">
        <v>1.75</v>
      </c>
      <c r="G185" s="144">
        <f>(F185-F185*$G$5)*Главная!$F$7</f>
        <v>119.07000000000001</v>
      </c>
      <c r="H185" s="142"/>
      <c r="I185" s="79">
        <f t="shared" si="19"/>
        <v>0</v>
      </c>
    </row>
    <row r="186" spans="1:9" x14ac:dyDescent="0.25">
      <c r="A186" s="75" t="s">
        <v>4163</v>
      </c>
      <c r="B186" s="77" t="s">
        <v>4164</v>
      </c>
      <c r="C186" s="9" t="s">
        <v>4342</v>
      </c>
      <c r="D186" s="22">
        <v>10</v>
      </c>
      <c r="E186" s="22">
        <v>140</v>
      </c>
      <c r="F186" s="214">
        <v>2.1</v>
      </c>
      <c r="G186" s="144">
        <f>(F186-F186*$G$5)*Главная!$F$7</f>
        <v>142.88400000000001</v>
      </c>
      <c r="H186" s="142"/>
      <c r="I186" s="79">
        <f t="shared" si="19"/>
        <v>0</v>
      </c>
    </row>
    <row r="187" spans="1:9" x14ac:dyDescent="0.25">
      <c r="A187" s="75" t="s">
        <v>4165</v>
      </c>
      <c r="B187" s="77" t="s">
        <v>4166</v>
      </c>
      <c r="C187" s="9" t="s">
        <v>4343</v>
      </c>
      <c r="D187" s="22">
        <v>10</v>
      </c>
      <c r="E187" s="22">
        <v>140</v>
      </c>
      <c r="F187" s="214">
        <v>2.4</v>
      </c>
      <c r="G187" s="144">
        <f>(F187-F187*$G$5)*Главная!$F$7</f>
        <v>163.29600000000002</v>
      </c>
      <c r="H187" s="142"/>
      <c r="I187" s="79">
        <f t="shared" si="19"/>
        <v>0</v>
      </c>
    </row>
    <row r="188" spans="1:9" x14ac:dyDescent="0.25">
      <c r="A188" s="75" t="s">
        <v>4167</v>
      </c>
      <c r="B188" s="77" t="s">
        <v>4168</v>
      </c>
      <c r="C188" s="9" t="s">
        <v>4344</v>
      </c>
      <c r="D188" s="22">
        <v>10</v>
      </c>
      <c r="E188" s="22">
        <v>110</v>
      </c>
      <c r="F188" s="214">
        <v>2.74</v>
      </c>
      <c r="G188" s="144">
        <f>(F188-F188*$G$5)*Главная!$F$7</f>
        <v>186.42960000000002</v>
      </c>
      <c r="H188" s="142"/>
      <c r="I188" s="79">
        <f t="shared" si="19"/>
        <v>0</v>
      </c>
    </row>
    <row r="189" spans="1:9" x14ac:dyDescent="0.25">
      <c r="A189" s="75" t="s">
        <v>4169</v>
      </c>
      <c r="B189" s="77" t="s">
        <v>4170</v>
      </c>
      <c r="C189" s="9" t="s">
        <v>4345</v>
      </c>
      <c r="D189" s="22">
        <v>10</v>
      </c>
      <c r="E189" s="22">
        <v>110</v>
      </c>
      <c r="F189" s="214">
        <v>3.05</v>
      </c>
      <c r="G189" s="144">
        <f>(F189-F189*$G$5)*Главная!$F$7</f>
        <v>207.52200000000002</v>
      </c>
      <c r="H189" s="142"/>
      <c r="I189" s="79">
        <f t="shared" si="19"/>
        <v>0</v>
      </c>
    </row>
    <row r="190" spans="1:9" x14ac:dyDescent="0.25">
      <c r="A190" s="75" t="s">
        <v>4171</v>
      </c>
      <c r="B190" s="77" t="s">
        <v>4172</v>
      </c>
      <c r="C190" s="9" t="s">
        <v>4346</v>
      </c>
      <c r="D190" s="22">
        <v>10</v>
      </c>
      <c r="E190" s="22">
        <v>80</v>
      </c>
      <c r="F190" s="214">
        <v>3.87</v>
      </c>
      <c r="G190" s="144">
        <f>(F190-F190*$G$5)*Главная!$F$7</f>
        <v>263.31480000000005</v>
      </c>
      <c r="H190" s="142"/>
      <c r="I190" s="79">
        <f t="shared" si="19"/>
        <v>0</v>
      </c>
    </row>
    <row r="191" spans="1:9" x14ac:dyDescent="0.25">
      <c r="A191" s="75" t="s">
        <v>4173</v>
      </c>
      <c r="B191" s="77" t="s">
        <v>4174</v>
      </c>
      <c r="C191" s="9" t="s">
        <v>4347</v>
      </c>
      <c r="D191" s="22">
        <v>10</v>
      </c>
      <c r="E191" s="22">
        <v>60</v>
      </c>
      <c r="F191" s="214">
        <v>4.79</v>
      </c>
      <c r="G191" s="144">
        <f>(F191-F191*$G$5)*Главная!$F$7</f>
        <v>325.91160000000002</v>
      </c>
      <c r="H191" s="142"/>
      <c r="I191" s="79">
        <f t="shared" si="19"/>
        <v>0</v>
      </c>
    </row>
    <row r="192" spans="1:9" x14ac:dyDescent="0.25">
      <c r="A192" s="75" t="s">
        <v>4175</v>
      </c>
      <c r="B192" s="77" t="s">
        <v>4176</v>
      </c>
      <c r="C192" s="9" t="s">
        <v>4348</v>
      </c>
      <c r="D192" s="22">
        <v>10</v>
      </c>
      <c r="E192" s="22">
        <v>50</v>
      </c>
      <c r="F192" s="214">
        <v>6.53</v>
      </c>
      <c r="G192" s="144">
        <f>(F192-F192*$G$5)*Главная!$F$7</f>
        <v>444.30120000000005</v>
      </c>
      <c r="H192" s="142"/>
      <c r="I192" s="79">
        <f t="shared" si="19"/>
        <v>0</v>
      </c>
    </row>
    <row r="193" spans="1:9" x14ac:dyDescent="0.25">
      <c r="A193" s="75"/>
      <c r="B193" s="57"/>
      <c r="C193" s="10" t="s">
        <v>3821</v>
      </c>
      <c r="D193" s="10"/>
      <c r="E193" s="10"/>
      <c r="F193" s="78"/>
      <c r="G193" s="119"/>
      <c r="H193" s="141"/>
      <c r="I193" s="17"/>
    </row>
    <row r="194" spans="1:9" x14ac:dyDescent="0.25">
      <c r="A194" s="75" t="s">
        <v>4177</v>
      </c>
      <c r="B194" s="76" t="s">
        <v>4178</v>
      </c>
      <c r="C194" s="9" t="s">
        <v>3751</v>
      </c>
      <c r="D194" s="22">
        <v>10</v>
      </c>
      <c r="E194" s="22">
        <v>500</v>
      </c>
      <c r="F194" s="22">
        <v>0.32</v>
      </c>
      <c r="G194" s="144">
        <f>(F194-F194*$G$5)*Главная!$F$7</f>
        <v>21.772800000000004</v>
      </c>
      <c r="H194" s="142"/>
      <c r="I194" s="79">
        <f>G194*H194</f>
        <v>0</v>
      </c>
    </row>
    <row r="195" spans="1:9" x14ac:dyDescent="0.25">
      <c r="A195" s="75" t="s">
        <v>4179</v>
      </c>
      <c r="B195" s="76" t="s">
        <v>4180</v>
      </c>
      <c r="C195" s="9" t="s">
        <v>3754</v>
      </c>
      <c r="D195" s="22">
        <v>10</v>
      </c>
      <c r="E195" s="22">
        <v>300</v>
      </c>
      <c r="F195" s="214">
        <v>0.6</v>
      </c>
      <c r="G195" s="144">
        <f>(F195-F195*$G$5)*Главная!$F$7</f>
        <v>40.824000000000005</v>
      </c>
      <c r="H195" s="142"/>
      <c r="I195" s="79">
        <f t="shared" ref="I195:I208" si="20">G195*H195</f>
        <v>0</v>
      </c>
    </row>
    <row r="196" spans="1:9" x14ac:dyDescent="0.25">
      <c r="A196" s="75" t="s">
        <v>4181</v>
      </c>
      <c r="B196" s="76" t="s">
        <v>4182</v>
      </c>
      <c r="C196" s="9" t="s">
        <v>3757</v>
      </c>
      <c r="D196" s="22">
        <v>10</v>
      </c>
      <c r="E196" s="22">
        <v>200</v>
      </c>
      <c r="F196" s="214">
        <v>1.43</v>
      </c>
      <c r="G196" s="144">
        <f>(F196-F196*$G$5)*Главная!$F$7</f>
        <v>97.297200000000004</v>
      </c>
      <c r="H196" s="142"/>
      <c r="I196" s="79">
        <f t="shared" si="20"/>
        <v>0</v>
      </c>
    </row>
    <row r="197" spans="1:9" x14ac:dyDescent="0.25">
      <c r="A197" s="75" t="s">
        <v>4183</v>
      </c>
      <c r="B197" s="76" t="s">
        <v>4184</v>
      </c>
      <c r="C197" s="9" t="s">
        <v>4185</v>
      </c>
      <c r="D197" s="22">
        <v>10</v>
      </c>
      <c r="E197" s="22">
        <v>250</v>
      </c>
      <c r="F197" s="214">
        <v>1.03</v>
      </c>
      <c r="G197" s="144">
        <f>(F197-F197*$G$5)*Главная!$F$7</f>
        <v>70.08120000000001</v>
      </c>
      <c r="H197" s="142"/>
      <c r="I197" s="79">
        <f t="shared" si="20"/>
        <v>0</v>
      </c>
    </row>
    <row r="198" spans="1:9" x14ac:dyDescent="0.25">
      <c r="A198" s="75" t="s">
        <v>4186</v>
      </c>
      <c r="B198" s="76" t="s">
        <v>4187</v>
      </c>
      <c r="C198" s="9" t="s">
        <v>4349</v>
      </c>
      <c r="D198" s="22">
        <v>5</v>
      </c>
      <c r="E198" s="22">
        <v>120</v>
      </c>
      <c r="F198" s="214">
        <v>3.01</v>
      </c>
      <c r="G198" s="144">
        <f>(F198-F198*$G$5)*Главная!$F$7</f>
        <v>204.8004</v>
      </c>
      <c r="H198" s="142"/>
      <c r="I198" s="79">
        <f t="shared" si="20"/>
        <v>0</v>
      </c>
    </row>
    <row r="199" spans="1:9" x14ac:dyDescent="0.25">
      <c r="A199" s="75" t="s">
        <v>4188</v>
      </c>
      <c r="B199" s="76" t="s">
        <v>4189</v>
      </c>
      <c r="C199" s="9" t="s">
        <v>4190</v>
      </c>
      <c r="D199" s="22">
        <v>5</v>
      </c>
      <c r="E199" s="22">
        <v>120</v>
      </c>
      <c r="F199" s="214">
        <v>2.54</v>
      </c>
      <c r="G199" s="144">
        <f>(F199-F199*$G$5)*Главная!$F$7</f>
        <v>172.82160000000002</v>
      </c>
      <c r="H199" s="142"/>
      <c r="I199" s="79">
        <f t="shared" si="20"/>
        <v>0</v>
      </c>
    </row>
    <row r="200" spans="1:9" x14ac:dyDescent="0.25">
      <c r="A200" s="75" t="s">
        <v>4191</v>
      </c>
      <c r="B200" s="76" t="s">
        <v>4192</v>
      </c>
      <c r="C200" s="9" t="s">
        <v>4350</v>
      </c>
      <c r="D200" s="22">
        <v>5</v>
      </c>
      <c r="E200" s="22">
        <v>120</v>
      </c>
      <c r="F200" s="214">
        <v>2.04</v>
      </c>
      <c r="G200" s="144">
        <f>(F200-F200*$G$5)*Главная!$F$7</f>
        <v>138.80160000000001</v>
      </c>
      <c r="H200" s="142"/>
      <c r="I200" s="79">
        <f t="shared" si="20"/>
        <v>0</v>
      </c>
    </row>
    <row r="201" spans="1:9" x14ac:dyDescent="0.25">
      <c r="A201" s="75" t="s">
        <v>4193</v>
      </c>
      <c r="B201" s="76" t="s">
        <v>4194</v>
      </c>
      <c r="C201" s="9" t="s">
        <v>4195</v>
      </c>
      <c r="D201" s="22">
        <v>5</v>
      </c>
      <c r="E201" s="22">
        <v>70</v>
      </c>
      <c r="F201" s="214">
        <v>3.18</v>
      </c>
      <c r="G201" s="144">
        <f>(F201-F201*$G$5)*Главная!$F$7</f>
        <v>216.36720000000003</v>
      </c>
      <c r="H201" s="142"/>
      <c r="I201" s="79">
        <f t="shared" ref="I201:I203" si="21">G201*H201</f>
        <v>0</v>
      </c>
    </row>
    <row r="202" spans="1:9" x14ac:dyDescent="0.25">
      <c r="A202" s="75" t="s">
        <v>4196</v>
      </c>
      <c r="B202" s="76" t="s">
        <v>4197</v>
      </c>
      <c r="C202" s="9" t="s">
        <v>4198</v>
      </c>
      <c r="D202" s="22">
        <v>5</v>
      </c>
      <c r="E202" s="22">
        <v>70</v>
      </c>
      <c r="F202" s="214">
        <v>3.01</v>
      </c>
      <c r="G202" s="144">
        <f>(F202-F202*$G$5)*Главная!$F$7</f>
        <v>204.8004</v>
      </c>
      <c r="H202" s="142"/>
      <c r="I202" s="79">
        <f t="shared" si="21"/>
        <v>0</v>
      </c>
    </row>
    <row r="203" spans="1:9" x14ac:dyDescent="0.25">
      <c r="A203" s="75" t="s">
        <v>4199</v>
      </c>
      <c r="B203" s="76" t="s">
        <v>4200</v>
      </c>
      <c r="C203" s="9" t="s">
        <v>4201</v>
      </c>
      <c r="D203" s="22">
        <v>5</v>
      </c>
      <c r="E203" s="22">
        <v>70</v>
      </c>
      <c r="F203" s="214">
        <v>1.79</v>
      </c>
      <c r="G203" s="144">
        <f>(F203-F203*$G$5)*Главная!$F$7</f>
        <v>121.79160000000002</v>
      </c>
      <c r="H203" s="142"/>
      <c r="I203" s="79">
        <f t="shared" si="21"/>
        <v>0</v>
      </c>
    </row>
    <row r="204" spans="1:9" x14ac:dyDescent="0.25">
      <c r="A204" s="75" t="s">
        <v>4202</v>
      </c>
      <c r="B204" s="76" t="s">
        <v>4203</v>
      </c>
      <c r="C204" s="9" t="s">
        <v>4351</v>
      </c>
      <c r="D204" s="22">
        <v>5</v>
      </c>
      <c r="E204" s="22">
        <v>40</v>
      </c>
      <c r="F204" s="214">
        <v>5.6</v>
      </c>
      <c r="G204" s="144">
        <f>(F204-F204*$G$5)*Главная!$F$7</f>
        <v>381.024</v>
      </c>
      <c r="H204" s="142"/>
      <c r="I204" s="79">
        <f t="shared" si="20"/>
        <v>0</v>
      </c>
    </row>
    <row r="205" spans="1:9" x14ac:dyDescent="0.25">
      <c r="A205" s="75" t="s">
        <v>4204</v>
      </c>
      <c r="B205" s="76" t="s">
        <v>4205</v>
      </c>
      <c r="C205" s="9" t="s">
        <v>4354</v>
      </c>
      <c r="D205" s="22">
        <v>5</v>
      </c>
      <c r="E205" s="22">
        <v>45</v>
      </c>
      <c r="F205" s="214">
        <v>6.16</v>
      </c>
      <c r="G205" s="144">
        <f>(F205-F205*$G$5)*Главная!$F$7</f>
        <v>419.12640000000005</v>
      </c>
      <c r="H205" s="142"/>
      <c r="I205" s="79">
        <f t="shared" si="20"/>
        <v>0</v>
      </c>
    </row>
    <row r="206" spans="1:9" x14ac:dyDescent="0.25">
      <c r="A206" s="75" t="s">
        <v>4206</v>
      </c>
      <c r="B206" s="76" t="s">
        <v>4207</v>
      </c>
      <c r="C206" s="9" t="s">
        <v>4353</v>
      </c>
      <c r="D206" s="22">
        <v>5</v>
      </c>
      <c r="E206" s="22">
        <v>40</v>
      </c>
      <c r="F206" s="214">
        <v>3.86</v>
      </c>
      <c r="G206" s="144">
        <f>(F206-F206*$G$5)*Главная!$F$7</f>
        <v>262.63440000000003</v>
      </c>
      <c r="H206" s="142"/>
      <c r="I206" s="79">
        <f t="shared" si="20"/>
        <v>0</v>
      </c>
    </row>
    <row r="207" spans="1:9" x14ac:dyDescent="0.25">
      <c r="A207" s="75" t="s">
        <v>4208</v>
      </c>
      <c r="B207" s="76" t="s">
        <v>4209</v>
      </c>
      <c r="C207" s="9" t="s">
        <v>4352</v>
      </c>
      <c r="D207" s="22">
        <v>5</v>
      </c>
      <c r="E207" s="22">
        <v>40</v>
      </c>
      <c r="F207" s="214">
        <v>5.14</v>
      </c>
      <c r="G207" s="144">
        <f>(F207-F207*$G$5)*Главная!$F$7</f>
        <v>349.72559999999999</v>
      </c>
      <c r="H207" s="142"/>
      <c r="I207" s="79">
        <f t="shared" si="20"/>
        <v>0</v>
      </c>
    </row>
    <row r="208" spans="1:9" x14ac:dyDescent="0.25">
      <c r="A208" s="75" t="s">
        <v>4210</v>
      </c>
      <c r="B208" s="76" t="s">
        <v>4211</v>
      </c>
      <c r="C208" s="9" t="s">
        <v>4212</v>
      </c>
      <c r="D208" s="22">
        <v>10</v>
      </c>
      <c r="E208" s="22">
        <v>400</v>
      </c>
      <c r="F208" s="214" t="s">
        <v>10425</v>
      </c>
      <c r="G208" s="147">
        <v>35</v>
      </c>
      <c r="H208" s="142"/>
      <c r="I208" s="79">
        <f t="shared" si="20"/>
        <v>0</v>
      </c>
    </row>
    <row r="209" spans="1:9" x14ac:dyDescent="0.25">
      <c r="A209" s="75"/>
      <c r="B209" s="57"/>
      <c r="C209" s="10" t="s">
        <v>3822</v>
      </c>
      <c r="D209" s="10"/>
      <c r="E209" s="10"/>
      <c r="F209" s="78"/>
      <c r="G209" s="119"/>
      <c r="H209" s="141"/>
      <c r="I209" s="17"/>
    </row>
    <row r="210" spans="1:9" x14ac:dyDescent="0.25">
      <c r="A210" s="75" t="s">
        <v>4213</v>
      </c>
      <c r="B210" s="77" t="s">
        <v>4214</v>
      </c>
      <c r="C210" s="9" t="s">
        <v>4355</v>
      </c>
      <c r="D210" s="22">
        <v>10</v>
      </c>
      <c r="E210" s="22">
        <v>350</v>
      </c>
      <c r="F210" s="22">
        <v>0.56000000000000005</v>
      </c>
      <c r="G210" s="144">
        <f>(F210-F210*$G$5)*Главная!$F$7</f>
        <v>38.10240000000001</v>
      </c>
      <c r="H210" s="142"/>
      <c r="I210" s="79">
        <f>G210*H210</f>
        <v>0</v>
      </c>
    </row>
    <row r="211" spans="1:9" x14ac:dyDescent="0.25">
      <c r="A211" s="75" t="s">
        <v>4215</v>
      </c>
      <c r="B211" s="77" t="s">
        <v>4216</v>
      </c>
      <c r="C211" s="9" t="s">
        <v>4356</v>
      </c>
      <c r="D211" s="22">
        <v>10</v>
      </c>
      <c r="E211" s="22">
        <v>350</v>
      </c>
      <c r="F211" s="214">
        <v>0.64</v>
      </c>
      <c r="G211" s="144">
        <f>(F211-F211*$G$5)*Главная!$F$7</f>
        <v>43.545600000000007</v>
      </c>
      <c r="H211" s="142"/>
      <c r="I211" s="79">
        <f t="shared" ref="I211:I228" si="22">G211*H211</f>
        <v>0</v>
      </c>
    </row>
    <row r="212" spans="1:9" x14ac:dyDescent="0.25">
      <c r="A212" s="75" t="s">
        <v>4217</v>
      </c>
      <c r="B212" s="77" t="s">
        <v>4218</v>
      </c>
      <c r="C212" s="9" t="s">
        <v>3788</v>
      </c>
      <c r="D212" s="22">
        <v>10</v>
      </c>
      <c r="E212" s="22">
        <v>300</v>
      </c>
      <c r="F212" s="214">
        <v>0.77</v>
      </c>
      <c r="G212" s="144">
        <f>(F212-F212*$G$5)*Главная!$F$7</f>
        <v>52.390800000000006</v>
      </c>
      <c r="H212" s="142"/>
      <c r="I212" s="79">
        <f t="shared" si="22"/>
        <v>0</v>
      </c>
    </row>
    <row r="213" spans="1:9" x14ac:dyDescent="0.25">
      <c r="A213" s="75" t="s">
        <v>4219</v>
      </c>
      <c r="B213" s="77" t="s">
        <v>4220</v>
      </c>
      <c r="C213" s="9" t="s">
        <v>3790</v>
      </c>
      <c r="D213" s="22">
        <v>10</v>
      </c>
      <c r="E213" s="22">
        <v>250</v>
      </c>
      <c r="F213" s="214">
        <v>0.89</v>
      </c>
      <c r="G213" s="144">
        <f>(F213-F213*$G$5)*Главная!$F$7</f>
        <v>60.555600000000005</v>
      </c>
      <c r="H213" s="142"/>
      <c r="I213" s="79">
        <f t="shared" si="22"/>
        <v>0</v>
      </c>
    </row>
    <row r="214" spans="1:9" x14ac:dyDescent="0.25">
      <c r="A214" s="75" t="s">
        <v>4221</v>
      </c>
      <c r="B214" s="77" t="s">
        <v>4222</v>
      </c>
      <c r="C214" s="9" t="s">
        <v>4357</v>
      </c>
      <c r="D214" s="22">
        <v>10</v>
      </c>
      <c r="E214" s="22">
        <v>250</v>
      </c>
      <c r="F214" s="214">
        <v>0.97</v>
      </c>
      <c r="G214" s="144">
        <f>(F214-F214*$G$5)*Главная!$F$7</f>
        <v>65.998800000000003</v>
      </c>
      <c r="H214" s="142"/>
      <c r="I214" s="79">
        <f t="shared" si="22"/>
        <v>0</v>
      </c>
    </row>
    <row r="215" spans="1:9" x14ac:dyDescent="0.25">
      <c r="A215" s="75" t="s">
        <v>4223</v>
      </c>
      <c r="B215" s="77" t="s">
        <v>4224</v>
      </c>
      <c r="C215" s="9" t="s">
        <v>3794</v>
      </c>
      <c r="D215" s="22">
        <v>10</v>
      </c>
      <c r="E215" s="22">
        <v>200</v>
      </c>
      <c r="F215" s="214">
        <v>1.04</v>
      </c>
      <c r="G215" s="144">
        <f>(F215-F215*$G$5)*Главная!$F$7</f>
        <v>70.761600000000016</v>
      </c>
      <c r="H215" s="142"/>
      <c r="I215" s="79">
        <f t="shared" si="22"/>
        <v>0</v>
      </c>
    </row>
    <row r="216" spans="1:9" x14ac:dyDescent="0.25">
      <c r="A216" s="75" t="s">
        <v>4225</v>
      </c>
      <c r="B216" s="77" t="s">
        <v>4226</v>
      </c>
      <c r="C216" s="9" t="s">
        <v>4358</v>
      </c>
      <c r="D216" s="22">
        <v>10</v>
      </c>
      <c r="E216" s="22">
        <v>80</v>
      </c>
      <c r="F216" s="214">
        <v>2.1</v>
      </c>
      <c r="G216" s="144">
        <f>(F216-F216*$G$5)*Главная!$F$7</f>
        <v>142.88400000000001</v>
      </c>
      <c r="H216" s="142"/>
      <c r="I216" s="79">
        <f t="shared" si="22"/>
        <v>0</v>
      </c>
    </row>
    <row r="217" spans="1:9" x14ac:dyDescent="0.25">
      <c r="A217" s="75" t="s">
        <v>4227</v>
      </c>
      <c r="B217" s="77" t="s">
        <v>4228</v>
      </c>
      <c r="C217" s="9" t="s">
        <v>4359</v>
      </c>
      <c r="D217" s="22">
        <v>10</v>
      </c>
      <c r="E217" s="22">
        <v>150</v>
      </c>
      <c r="F217" s="214">
        <v>1.34</v>
      </c>
      <c r="G217" s="144">
        <f>(F217-F217*$G$5)*Главная!$F$7</f>
        <v>91.173600000000008</v>
      </c>
      <c r="H217" s="142"/>
      <c r="I217" s="79">
        <f t="shared" si="22"/>
        <v>0</v>
      </c>
    </row>
    <row r="218" spans="1:9" x14ac:dyDescent="0.25">
      <c r="A218" s="75" t="s">
        <v>4229</v>
      </c>
      <c r="B218" s="77" t="s">
        <v>4230</v>
      </c>
      <c r="C218" s="9" t="s">
        <v>4360</v>
      </c>
      <c r="D218" s="22">
        <v>10</v>
      </c>
      <c r="E218" s="22">
        <v>120</v>
      </c>
      <c r="F218" s="214">
        <v>1.34</v>
      </c>
      <c r="G218" s="144">
        <f>(F218-F218*$G$5)*Главная!$F$7</f>
        <v>91.173600000000008</v>
      </c>
      <c r="H218" s="142"/>
      <c r="I218" s="79">
        <f t="shared" si="22"/>
        <v>0</v>
      </c>
    </row>
    <row r="219" spans="1:9" x14ac:dyDescent="0.25">
      <c r="A219" s="75"/>
      <c r="B219" s="57"/>
      <c r="C219" s="10" t="s">
        <v>4231</v>
      </c>
      <c r="D219" s="10"/>
      <c r="E219" s="10"/>
      <c r="F219" s="78"/>
      <c r="G219" s="119"/>
      <c r="H219" s="141"/>
      <c r="I219" s="17"/>
    </row>
    <row r="220" spans="1:9" x14ac:dyDescent="0.25">
      <c r="A220" s="75" t="s">
        <v>4232</v>
      </c>
      <c r="B220" s="77" t="s">
        <v>4233</v>
      </c>
      <c r="C220" s="9" t="s">
        <v>4361</v>
      </c>
      <c r="D220" s="22">
        <v>10</v>
      </c>
      <c r="E220" s="22">
        <v>300</v>
      </c>
      <c r="F220" s="22">
        <v>0.56999999999999995</v>
      </c>
      <c r="G220" s="144">
        <f>(F220-F220*$G$5)*Главная!$F$7</f>
        <v>38.782800000000002</v>
      </c>
      <c r="H220" s="142"/>
      <c r="I220" s="79">
        <f t="shared" si="22"/>
        <v>0</v>
      </c>
    </row>
    <row r="221" spans="1:9" x14ac:dyDescent="0.25">
      <c r="A221" s="75" t="s">
        <v>4234</v>
      </c>
      <c r="B221" s="77" t="s">
        <v>4235</v>
      </c>
      <c r="C221" s="9" t="s">
        <v>4362</v>
      </c>
      <c r="D221" s="22">
        <v>10</v>
      </c>
      <c r="E221" s="22">
        <v>300</v>
      </c>
      <c r="F221" s="214">
        <v>0.65</v>
      </c>
      <c r="G221" s="144">
        <f>(F221-F221*$G$5)*Главная!$F$7</f>
        <v>44.226000000000006</v>
      </c>
      <c r="H221" s="142"/>
      <c r="I221" s="79">
        <f t="shared" ref="I221:I225" si="23">G221*H221</f>
        <v>0</v>
      </c>
    </row>
    <row r="222" spans="1:9" x14ac:dyDescent="0.25">
      <c r="A222" s="75" t="s">
        <v>4236</v>
      </c>
      <c r="B222" s="77" t="s">
        <v>4237</v>
      </c>
      <c r="C222" s="9" t="s">
        <v>4363</v>
      </c>
      <c r="D222" s="22">
        <v>10</v>
      </c>
      <c r="E222" s="22">
        <v>300</v>
      </c>
      <c r="F222" s="214">
        <v>0.65</v>
      </c>
      <c r="G222" s="144">
        <f>(F222-F222*$G$5)*Главная!$F$7</f>
        <v>44.226000000000006</v>
      </c>
      <c r="H222" s="142"/>
      <c r="I222" s="79">
        <f t="shared" si="23"/>
        <v>0</v>
      </c>
    </row>
    <row r="223" spans="1:9" x14ac:dyDescent="0.25">
      <c r="A223" s="75" t="s">
        <v>4238</v>
      </c>
      <c r="B223" s="77" t="s">
        <v>4239</v>
      </c>
      <c r="C223" s="9" t="s">
        <v>4364</v>
      </c>
      <c r="D223" s="22">
        <v>10</v>
      </c>
      <c r="E223" s="22">
        <v>300</v>
      </c>
      <c r="F223" s="214">
        <v>0.69</v>
      </c>
      <c r="G223" s="144">
        <f>(F223-F223*$G$5)*Главная!$F$7</f>
        <v>46.947600000000001</v>
      </c>
      <c r="H223" s="142"/>
      <c r="I223" s="79">
        <f t="shared" si="23"/>
        <v>0</v>
      </c>
    </row>
    <row r="224" spans="1:9" x14ac:dyDescent="0.25">
      <c r="A224" s="75" t="s">
        <v>4240</v>
      </c>
      <c r="B224" s="77" t="s">
        <v>4241</v>
      </c>
      <c r="C224" s="9" t="s">
        <v>4365</v>
      </c>
      <c r="D224" s="22">
        <v>10</v>
      </c>
      <c r="E224" s="22">
        <v>200</v>
      </c>
      <c r="F224" s="214">
        <v>0.73</v>
      </c>
      <c r="G224" s="144">
        <f>(F224-F224*$G$5)*Главная!$F$7</f>
        <v>49.669200000000004</v>
      </c>
      <c r="H224" s="142"/>
      <c r="I224" s="79">
        <f t="shared" si="23"/>
        <v>0</v>
      </c>
    </row>
    <row r="225" spans="1:9" x14ac:dyDescent="0.25">
      <c r="A225" s="75" t="s">
        <v>4242</v>
      </c>
      <c r="B225" s="77" t="s">
        <v>4243</v>
      </c>
      <c r="C225" s="9" t="s">
        <v>4366</v>
      </c>
      <c r="D225" s="22">
        <v>10</v>
      </c>
      <c r="E225" s="22">
        <v>200</v>
      </c>
      <c r="F225" s="214">
        <v>0.8</v>
      </c>
      <c r="G225" s="144">
        <f>(F225-F225*$G$5)*Главная!$F$7</f>
        <v>54.432000000000009</v>
      </c>
      <c r="H225" s="142"/>
      <c r="I225" s="79">
        <f t="shared" si="23"/>
        <v>0</v>
      </c>
    </row>
    <row r="226" spans="1:9" x14ac:dyDescent="0.25">
      <c r="A226" s="75" t="s">
        <v>4244</v>
      </c>
      <c r="B226" s="77" t="s">
        <v>4245</v>
      </c>
      <c r="C226" s="9" t="s">
        <v>4367</v>
      </c>
      <c r="D226" s="22">
        <v>10</v>
      </c>
      <c r="E226" s="22">
        <v>150</v>
      </c>
      <c r="F226" s="214">
        <v>1.28</v>
      </c>
      <c r="G226" s="144">
        <f>(F226-F226*$G$5)*Главная!$F$7</f>
        <v>87.091200000000015</v>
      </c>
      <c r="H226" s="142"/>
      <c r="I226" s="79">
        <f t="shared" si="22"/>
        <v>0</v>
      </c>
    </row>
    <row r="227" spans="1:9" x14ac:dyDescent="0.25">
      <c r="A227" s="75" t="s">
        <v>4246</v>
      </c>
      <c r="B227" s="77" t="s">
        <v>4247</v>
      </c>
      <c r="C227" s="9" t="s">
        <v>4368</v>
      </c>
      <c r="D227" s="22">
        <v>10</v>
      </c>
      <c r="E227" s="22">
        <v>120</v>
      </c>
      <c r="F227" s="214">
        <v>1.41</v>
      </c>
      <c r="G227" s="144">
        <f>(F227-F227*$G$5)*Главная!$F$7</f>
        <v>95.936400000000006</v>
      </c>
      <c r="H227" s="142"/>
      <c r="I227" s="79">
        <f t="shared" si="22"/>
        <v>0</v>
      </c>
    </row>
    <row r="228" spans="1:9" x14ac:dyDescent="0.25">
      <c r="A228" s="75" t="s">
        <v>4248</v>
      </c>
      <c r="B228" s="77" t="s">
        <v>4249</v>
      </c>
      <c r="C228" s="9" t="s">
        <v>4369</v>
      </c>
      <c r="D228" s="22">
        <v>10</v>
      </c>
      <c r="E228" s="22">
        <v>100</v>
      </c>
      <c r="F228" s="214">
        <v>2</v>
      </c>
      <c r="G228" s="144">
        <f>(F228-F228*$G$5)*Главная!$F$7</f>
        <v>136.08000000000001</v>
      </c>
      <c r="H228" s="142"/>
      <c r="I228" s="79">
        <f t="shared" si="22"/>
        <v>0</v>
      </c>
    </row>
    <row r="229" spans="1:9" x14ac:dyDescent="0.25">
      <c r="A229" s="75" t="s">
        <v>4250</v>
      </c>
      <c r="B229" s="77" t="s">
        <v>4251</v>
      </c>
      <c r="C229" s="9" t="s">
        <v>4370</v>
      </c>
      <c r="D229" s="22">
        <v>10</v>
      </c>
      <c r="E229" s="22">
        <v>80</v>
      </c>
      <c r="F229" s="214">
        <v>2.27</v>
      </c>
      <c r="G229" s="144">
        <f>(F229-F229*$G$5)*Главная!$F$7</f>
        <v>154.45080000000002</v>
      </c>
      <c r="H229" s="142"/>
      <c r="I229" s="79">
        <f t="shared" ref="I229:I233" si="24">G229*H229</f>
        <v>0</v>
      </c>
    </row>
    <row r="230" spans="1:9" x14ac:dyDescent="0.25">
      <c r="A230" s="75" t="s">
        <v>4252</v>
      </c>
      <c r="B230" s="77" t="s">
        <v>4253</v>
      </c>
      <c r="C230" s="9" t="s">
        <v>4371</v>
      </c>
      <c r="D230" s="22">
        <v>10</v>
      </c>
      <c r="E230" s="22">
        <v>70</v>
      </c>
      <c r="F230" s="214">
        <v>2.61</v>
      </c>
      <c r="G230" s="144">
        <f>(F230-F230*$G$5)*Главная!$F$7</f>
        <v>177.58440000000002</v>
      </c>
      <c r="H230" s="142"/>
      <c r="I230" s="79">
        <f t="shared" si="24"/>
        <v>0</v>
      </c>
    </row>
    <row r="231" spans="1:9" x14ac:dyDescent="0.25">
      <c r="A231" s="75"/>
      <c r="B231" s="57"/>
      <c r="C231" s="10" t="s">
        <v>4254</v>
      </c>
      <c r="D231" s="10"/>
      <c r="E231" s="10"/>
      <c r="F231" s="78"/>
      <c r="G231" s="119"/>
      <c r="H231" s="141"/>
      <c r="I231" s="17"/>
    </row>
    <row r="232" spans="1:9" x14ac:dyDescent="0.25">
      <c r="A232" s="75" t="s">
        <v>4255</v>
      </c>
      <c r="B232" s="77" t="s">
        <v>4256</v>
      </c>
      <c r="C232" s="9" t="s">
        <v>4257</v>
      </c>
      <c r="D232" s="22">
        <v>10</v>
      </c>
      <c r="E232" s="22">
        <v>200</v>
      </c>
      <c r="F232" s="22">
        <v>1.07</v>
      </c>
      <c r="G232" s="144">
        <f>(F232-F232*$G$5)*Главная!$F$7</f>
        <v>72.802800000000005</v>
      </c>
      <c r="H232" s="142"/>
      <c r="I232" s="79">
        <f t="shared" si="24"/>
        <v>0</v>
      </c>
    </row>
    <row r="233" spans="1:9" x14ac:dyDescent="0.25">
      <c r="A233" s="75" t="s">
        <v>4258</v>
      </c>
      <c r="B233" s="77" t="s">
        <v>4259</v>
      </c>
      <c r="C233" s="9" t="s">
        <v>4260</v>
      </c>
      <c r="D233" s="22">
        <v>1</v>
      </c>
      <c r="E233" s="22">
        <v>1</v>
      </c>
      <c r="F233" s="22">
        <v>30</v>
      </c>
      <c r="G233" s="147">
        <v>12</v>
      </c>
      <c r="H233" s="142"/>
      <c r="I233" s="79">
        <f t="shared" si="24"/>
        <v>0</v>
      </c>
    </row>
    <row r="234" spans="1:9" x14ac:dyDescent="0.25">
      <c r="H234" s="146"/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00"/>
  <sheetViews>
    <sheetView topLeftCell="B1" workbookViewId="0">
      <selection activeCell="M25" sqref="M25"/>
    </sheetView>
  </sheetViews>
  <sheetFormatPr defaultRowHeight="15" x14ac:dyDescent="0.25"/>
  <cols>
    <col min="1" max="1" width="14" hidden="1" customWidth="1"/>
    <col min="2" max="2" width="16.42578125" customWidth="1"/>
    <col min="3" max="3" width="48.28515625" customWidth="1"/>
    <col min="4" max="4" width="8.42578125" customWidth="1"/>
    <col min="5" max="5" width="8.5703125" customWidth="1"/>
    <col min="6" max="6" width="9.4257812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4373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/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SUM(I8:I100)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4516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4374</v>
      </c>
      <c r="B8" s="76" t="s">
        <v>8090</v>
      </c>
      <c r="C8" s="49" t="s">
        <v>4375</v>
      </c>
      <c r="D8" s="46">
        <v>11</v>
      </c>
      <c r="E8" s="46">
        <v>88</v>
      </c>
      <c r="F8" s="72">
        <v>5.6553000000000004</v>
      </c>
      <c r="G8" s="143">
        <f>(F8-F8*$G$5)*Главная!$F$7</f>
        <v>384.78661200000005</v>
      </c>
      <c r="H8" s="140"/>
      <c r="I8" s="52">
        <f>G8*H8</f>
        <v>0</v>
      </c>
    </row>
    <row r="9" spans="1:9" s="64" customFormat="1" x14ac:dyDescent="0.25">
      <c r="A9" s="74" t="s">
        <v>4376</v>
      </c>
      <c r="B9" s="76" t="s">
        <v>8091</v>
      </c>
      <c r="C9" s="49" t="s">
        <v>4377</v>
      </c>
      <c r="D9" s="46">
        <v>8</v>
      </c>
      <c r="E9" s="46">
        <v>64</v>
      </c>
      <c r="F9" s="72">
        <v>8.2024000000000008</v>
      </c>
      <c r="G9" s="143">
        <f>(F9-F9*$G$5)*Главная!$F$7</f>
        <v>558.09129600000006</v>
      </c>
      <c r="H9" s="140"/>
      <c r="I9" s="52">
        <f t="shared" ref="I9:I10" si="0">G9*H9</f>
        <v>0</v>
      </c>
    </row>
    <row r="10" spans="1:9" s="64" customFormat="1" x14ac:dyDescent="0.25">
      <c r="A10" s="74" t="s">
        <v>4378</v>
      </c>
      <c r="B10" s="76" t="s">
        <v>8092</v>
      </c>
      <c r="C10" s="49" t="s">
        <v>4379</v>
      </c>
      <c r="D10" s="46">
        <v>4</v>
      </c>
      <c r="E10" s="46">
        <v>32</v>
      </c>
      <c r="F10" s="72">
        <v>13.8146</v>
      </c>
      <c r="G10" s="143">
        <f>(F10-F10*$G$5)*Главная!$F$7</f>
        <v>939.9453840000001</v>
      </c>
      <c r="H10" s="140"/>
      <c r="I10" s="52">
        <f t="shared" si="0"/>
        <v>0</v>
      </c>
    </row>
    <row r="11" spans="1:9" s="64" customFormat="1" x14ac:dyDescent="0.25">
      <c r="A11" s="74"/>
      <c r="B11" s="57"/>
      <c r="C11" s="10" t="s">
        <v>4517</v>
      </c>
      <c r="D11" s="10"/>
      <c r="E11" s="10"/>
      <c r="F11" s="78"/>
      <c r="G11" s="119"/>
      <c r="H11" s="141"/>
      <c r="I11" s="17"/>
    </row>
    <row r="12" spans="1:9" s="64" customFormat="1" x14ac:dyDescent="0.25">
      <c r="A12" s="74" t="s">
        <v>4380</v>
      </c>
      <c r="B12" s="77" t="s">
        <v>10368</v>
      </c>
      <c r="C12" s="45" t="s">
        <v>4381</v>
      </c>
      <c r="D12" s="46">
        <v>20</v>
      </c>
      <c r="E12" s="46">
        <v>160</v>
      </c>
      <c r="F12" s="46">
        <v>3.7559</v>
      </c>
      <c r="G12" s="143">
        <f>(F12-F12*$G$5)*Главная!$F$7</f>
        <v>255.55143600000002</v>
      </c>
      <c r="H12" s="140"/>
      <c r="I12" s="52">
        <f>G12*H12</f>
        <v>0</v>
      </c>
    </row>
    <row r="13" spans="1:9" s="64" customFormat="1" x14ac:dyDescent="0.25">
      <c r="A13" s="74" t="s">
        <v>4382</v>
      </c>
      <c r="B13" s="77" t="s">
        <v>10369</v>
      </c>
      <c r="C13" s="49" t="s">
        <v>4383</v>
      </c>
      <c r="D13" s="46">
        <v>13</v>
      </c>
      <c r="E13" s="46">
        <v>104</v>
      </c>
      <c r="F13" s="46">
        <v>5.2884000000000002</v>
      </c>
      <c r="G13" s="143">
        <f>(F13-F13*$G$5)*Главная!$F$7</f>
        <v>359.82273600000002</v>
      </c>
      <c r="H13" s="140"/>
      <c r="I13" s="52">
        <f t="shared" ref="I13:I14" si="1">G13*H13</f>
        <v>0</v>
      </c>
    </row>
    <row r="14" spans="1:9" s="64" customFormat="1" x14ac:dyDescent="0.25">
      <c r="A14" s="74" t="s">
        <v>4384</v>
      </c>
      <c r="B14" s="77" t="s">
        <v>10370</v>
      </c>
      <c r="C14" s="45" t="s">
        <v>4385</v>
      </c>
      <c r="D14" s="46">
        <v>8</v>
      </c>
      <c r="E14" s="46">
        <v>64</v>
      </c>
      <c r="F14" s="46">
        <v>8.9794999999999998</v>
      </c>
      <c r="G14" s="143">
        <f>(F14-F14*$G$5)*Главная!$F$7</f>
        <v>610.96518000000003</v>
      </c>
      <c r="H14" s="140"/>
      <c r="I14" s="52">
        <f t="shared" si="1"/>
        <v>0</v>
      </c>
    </row>
    <row r="15" spans="1:9" s="64" customFormat="1" x14ac:dyDescent="0.25">
      <c r="A15" s="74"/>
      <c r="B15" s="57"/>
      <c r="C15" s="10" t="s">
        <v>4518</v>
      </c>
      <c r="D15" s="10"/>
      <c r="E15" s="10"/>
      <c r="F15" s="78"/>
      <c r="G15" s="119"/>
      <c r="H15" s="141"/>
      <c r="I15" s="17"/>
    </row>
    <row r="16" spans="1:9" s="64" customFormat="1" x14ac:dyDescent="0.25">
      <c r="A16" s="74" t="s">
        <v>4386</v>
      </c>
      <c r="B16" s="77" t="s">
        <v>10371</v>
      </c>
      <c r="C16" s="45" t="s">
        <v>4387</v>
      </c>
      <c r="D16" s="46">
        <v>15</v>
      </c>
      <c r="E16" s="46">
        <v>120</v>
      </c>
      <c r="F16" s="72">
        <v>4.0365000000000002</v>
      </c>
      <c r="G16" s="143">
        <f>(F16-F16*$G$5)*Главная!$F$7</f>
        <v>274.64346000000006</v>
      </c>
      <c r="H16" s="140"/>
      <c r="I16" s="52">
        <f>G16*H16</f>
        <v>0</v>
      </c>
    </row>
    <row r="17" spans="1:9" s="64" customFormat="1" x14ac:dyDescent="0.25">
      <c r="A17" s="74" t="s">
        <v>4388</v>
      </c>
      <c r="B17" s="77" t="s">
        <v>10372</v>
      </c>
      <c r="C17" s="45" t="s">
        <v>4389</v>
      </c>
      <c r="D17" s="46">
        <v>12</v>
      </c>
      <c r="E17" s="46">
        <v>96</v>
      </c>
      <c r="F17" s="72">
        <v>5.6985999999999999</v>
      </c>
      <c r="G17" s="143">
        <f>(F17-F17*$G$5)*Главная!$F$7</f>
        <v>387.73274400000003</v>
      </c>
      <c r="H17" s="140"/>
      <c r="I17" s="52">
        <f t="shared" ref="I17:I21" si="2">G17*H17</f>
        <v>0</v>
      </c>
    </row>
    <row r="18" spans="1:9" s="64" customFormat="1" x14ac:dyDescent="0.25">
      <c r="A18" s="74" t="s">
        <v>4390</v>
      </c>
      <c r="B18" s="77" t="s">
        <v>10373</v>
      </c>
      <c r="C18" s="49" t="s">
        <v>4391</v>
      </c>
      <c r="D18" s="46">
        <v>6</v>
      </c>
      <c r="E18" s="46">
        <v>48</v>
      </c>
      <c r="F18" s="72">
        <v>9.4542999999999999</v>
      </c>
      <c r="G18" s="143">
        <f>(F18-F18*$G$5)*Главная!$F$7</f>
        <v>643.27057200000002</v>
      </c>
      <c r="H18" s="140"/>
      <c r="I18" s="52">
        <f t="shared" si="2"/>
        <v>0</v>
      </c>
    </row>
    <row r="19" spans="1:9" s="64" customFormat="1" x14ac:dyDescent="0.25">
      <c r="A19" s="74" t="s">
        <v>4392</v>
      </c>
      <c r="B19" s="77" t="s">
        <v>10374</v>
      </c>
      <c r="C19" s="49" t="s">
        <v>4393</v>
      </c>
      <c r="D19" s="46">
        <v>4</v>
      </c>
      <c r="E19" s="46">
        <v>24</v>
      </c>
      <c r="F19" s="72">
        <v>14.613300000000001</v>
      </c>
      <c r="G19" s="143">
        <f>(F19-F19*$G$5)*Главная!$F$7</f>
        <v>994.28893200000016</v>
      </c>
      <c r="H19" s="140"/>
      <c r="I19" s="52">
        <f t="shared" si="2"/>
        <v>0</v>
      </c>
    </row>
    <row r="20" spans="1:9" s="64" customFormat="1" x14ac:dyDescent="0.25">
      <c r="A20" s="74" t="s">
        <v>4394</v>
      </c>
      <c r="B20" s="77" t="s">
        <v>10375</v>
      </c>
      <c r="C20" s="49" t="s">
        <v>4395</v>
      </c>
      <c r="D20" s="46">
        <v>2</v>
      </c>
      <c r="E20" s="46">
        <v>12</v>
      </c>
      <c r="F20" s="72">
        <v>21.801100000000002</v>
      </c>
      <c r="G20" s="143">
        <f>(F20-F20*$G$5)*Главная!$F$7</f>
        <v>1483.3468440000001</v>
      </c>
      <c r="H20" s="140"/>
      <c r="I20" s="52">
        <f t="shared" si="2"/>
        <v>0</v>
      </c>
    </row>
    <row r="21" spans="1:9" s="64" customFormat="1" x14ac:dyDescent="0.25">
      <c r="A21" s="74" t="s">
        <v>4396</v>
      </c>
      <c r="B21" s="77" t="s">
        <v>10376</v>
      </c>
      <c r="C21" s="49" t="s">
        <v>4397</v>
      </c>
      <c r="D21" s="46">
        <v>2</v>
      </c>
      <c r="E21" s="46">
        <v>12</v>
      </c>
      <c r="F21" s="72">
        <v>33.673099999999998</v>
      </c>
      <c r="G21" s="143">
        <f>(F21-F21*$G$5)*Главная!$F$7</f>
        <v>2291.1177240000002</v>
      </c>
      <c r="H21" s="140"/>
      <c r="I21" s="52">
        <f t="shared" si="2"/>
        <v>0</v>
      </c>
    </row>
    <row r="22" spans="1:9" s="64" customFormat="1" x14ac:dyDescent="0.25">
      <c r="A22" s="74"/>
      <c r="B22" s="57"/>
      <c r="C22" s="10" t="s">
        <v>4519</v>
      </c>
      <c r="D22" s="10"/>
      <c r="E22" s="10"/>
      <c r="F22" s="78"/>
      <c r="G22" s="119"/>
      <c r="H22" s="141"/>
      <c r="I22" s="17"/>
    </row>
    <row r="23" spans="1:9" s="64" customFormat="1" x14ac:dyDescent="0.25">
      <c r="A23" s="74" t="s">
        <v>4398</v>
      </c>
      <c r="B23" s="77" t="s">
        <v>10377</v>
      </c>
      <c r="C23" s="49" t="s">
        <v>4399</v>
      </c>
      <c r="D23" s="46">
        <v>15</v>
      </c>
      <c r="E23" s="46">
        <v>120</v>
      </c>
      <c r="F23" s="72">
        <v>4.0365000000000002</v>
      </c>
      <c r="G23" s="143">
        <f>(F23-F23*$G$5)*Главная!$F$7</f>
        <v>274.64346000000006</v>
      </c>
      <c r="H23" s="140"/>
      <c r="I23" s="52">
        <f>G23*H23</f>
        <v>0</v>
      </c>
    </row>
    <row r="24" spans="1:9" s="64" customFormat="1" x14ac:dyDescent="0.25">
      <c r="A24" s="74" t="s">
        <v>4400</v>
      </c>
      <c r="B24" s="77" t="s">
        <v>10378</v>
      </c>
      <c r="C24" s="49" t="s">
        <v>4401</v>
      </c>
      <c r="D24" s="46">
        <v>12</v>
      </c>
      <c r="E24" s="46">
        <v>96</v>
      </c>
      <c r="F24" s="72">
        <v>6.0792000000000002</v>
      </c>
      <c r="G24" s="143"/>
      <c r="H24" s="140"/>
      <c r="I24" s="52"/>
    </row>
    <row r="25" spans="1:9" s="64" customFormat="1" x14ac:dyDescent="0.25">
      <c r="A25" s="74" t="s">
        <v>4402</v>
      </c>
      <c r="B25" s="77" t="s">
        <v>10379</v>
      </c>
      <c r="C25" s="49" t="s">
        <v>4403</v>
      </c>
      <c r="D25" s="46">
        <v>8</v>
      </c>
      <c r="E25" s="46">
        <v>64</v>
      </c>
      <c r="F25" s="72">
        <v>10.019600000000001</v>
      </c>
      <c r="G25" s="143">
        <f>(F25-F25*$G$5)*Главная!$F$7</f>
        <v>681.73358400000006</v>
      </c>
      <c r="H25" s="140"/>
      <c r="I25" s="52">
        <f t="shared" ref="I25" si="3">G25*H25</f>
        <v>0</v>
      </c>
    </row>
    <row r="26" spans="1:9" s="64" customFormat="1" x14ac:dyDescent="0.25">
      <c r="A26" s="74"/>
      <c r="B26" s="57"/>
      <c r="C26" s="10" t="s">
        <v>4520</v>
      </c>
      <c r="D26" s="10"/>
      <c r="E26" s="10"/>
      <c r="F26" s="78"/>
      <c r="G26" s="119"/>
      <c r="H26" s="141"/>
      <c r="I26" s="17"/>
    </row>
    <row r="27" spans="1:9" s="64" customFormat="1" x14ac:dyDescent="0.25">
      <c r="A27" s="74" t="s">
        <v>4404</v>
      </c>
      <c r="B27" s="77" t="s">
        <v>10380</v>
      </c>
      <c r="C27" s="49" t="s">
        <v>4405</v>
      </c>
      <c r="D27" s="46">
        <v>15</v>
      </c>
      <c r="E27" s="46">
        <v>120</v>
      </c>
      <c r="F27" s="72">
        <v>4.3170999999999999</v>
      </c>
      <c r="G27" s="143">
        <f>(F27-F27*$G$5)*Главная!$F$7</f>
        <v>293.73548400000004</v>
      </c>
      <c r="H27" s="140"/>
      <c r="I27" s="52">
        <f>G27*H27</f>
        <v>0</v>
      </c>
    </row>
    <row r="28" spans="1:9" s="64" customFormat="1" x14ac:dyDescent="0.25">
      <c r="A28" s="74" t="s">
        <v>4406</v>
      </c>
      <c r="B28" s="77" t="s">
        <v>10381</v>
      </c>
      <c r="C28" s="49" t="s">
        <v>4407</v>
      </c>
      <c r="D28" s="46">
        <v>10</v>
      </c>
      <c r="E28" s="46">
        <v>80</v>
      </c>
      <c r="F28" s="72">
        <v>6.2596999999999996</v>
      </c>
      <c r="G28" s="143">
        <f>(F28-F28*$G$5)*Главная!$F$7</f>
        <v>425.909988</v>
      </c>
      <c r="H28" s="140"/>
      <c r="I28" s="52">
        <f t="shared" ref="I28:I31" si="4">G28*H28</f>
        <v>0</v>
      </c>
    </row>
    <row r="29" spans="1:9" s="64" customFormat="1" x14ac:dyDescent="0.25">
      <c r="A29" s="74" t="s">
        <v>4408</v>
      </c>
      <c r="B29" s="77" t="s">
        <v>10382</v>
      </c>
      <c r="C29" s="45" t="s">
        <v>4409</v>
      </c>
      <c r="D29" s="46">
        <v>6</v>
      </c>
      <c r="E29" s="46">
        <v>48</v>
      </c>
      <c r="F29" s="72">
        <v>10.2746</v>
      </c>
      <c r="G29" s="143">
        <f>(F29-F29*$G$5)*Главная!$F$7</f>
        <v>699.08378400000004</v>
      </c>
      <c r="H29" s="140"/>
      <c r="I29" s="52">
        <f t="shared" si="4"/>
        <v>0</v>
      </c>
    </row>
    <row r="30" spans="1:9" s="64" customFormat="1" x14ac:dyDescent="0.25">
      <c r="A30" s="74" t="s">
        <v>4410</v>
      </c>
      <c r="B30" s="77" t="s">
        <v>10383</v>
      </c>
      <c r="C30" s="49" t="s">
        <v>4411</v>
      </c>
      <c r="D30" s="46">
        <v>1</v>
      </c>
      <c r="E30" s="46">
        <v>24</v>
      </c>
      <c r="F30" s="72">
        <v>17.851099999999999</v>
      </c>
      <c r="G30" s="143">
        <f>(F30-F30*$G$5)*Главная!$F$7</f>
        <v>1214.5888440000001</v>
      </c>
      <c r="H30" s="140"/>
      <c r="I30" s="52">
        <f t="shared" si="4"/>
        <v>0</v>
      </c>
    </row>
    <row r="31" spans="1:9" s="64" customFormat="1" x14ac:dyDescent="0.25">
      <c r="A31" s="74" t="s">
        <v>4412</v>
      </c>
      <c r="B31" s="77" t="s">
        <v>10384</v>
      </c>
      <c r="C31" s="49" t="s">
        <v>4413</v>
      </c>
      <c r="D31" s="46">
        <v>1</v>
      </c>
      <c r="E31" s="46">
        <v>12</v>
      </c>
      <c r="F31" s="72">
        <v>24.1755</v>
      </c>
      <c r="G31" s="143">
        <f>(F31-F31*$G$5)*Главная!$F$7</f>
        <v>1644.90102</v>
      </c>
      <c r="H31" s="140"/>
      <c r="I31" s="52">
        <f t="shared" si="4"/>
        <v>0</v>
      </c>
    </row>
    <row r="32" spans="1:9" s="64" customFormat="1" x14ac:dyDescent="0.25">
      <c r="A32" s="74"/>
      <c r="B32" s="57"/>
      <c r="C32" s="10" t="s">
        <v>4521</v>
      </c>
      <c r="D32" s="10"/>
      <c r="E32" s="10"/>
      <c r="F32" s="78"/>
      <c r="G32" s="119"/>
      <c r="H32" s="141"/>
      <c r="I32" s="17"/>
    </row>
    <row r="33" spans="1:9" s="64" customFormat="1" x14ac:dyDescent="0.25">
      <c r="A33" s="74" t="s">
        <v>4414</v>
      </c>
      <c r="B33" s="77" t="s">
        <v>10385</v>
      </c>
      <c r="C33" s="49" t="s">
        <v>4415</v>
      </c>
      <c r="D33" s="46">
        <v>25</v>
      </c>
      <c r="E33" s="46">
        <v>200</v>
      </c>
      <c r="F33" s="72">
        <v>3.5184000000000002</v>
      </c>
      <c r="G33" s="143">
        <f>(F33-F33*$G$5)*Главная!$F$7</f>
        <v>239.39193600000004</v>
      </c>
      <c r="H33" s="140"/>
      <c r="I33" s="52">
        <f>G33*H33</f>
        <v>0</v>
      </c>
    </row>
    <row r="34" spans="1:9" s="64" customFormat="1" x14ac:dyDescent="0.25">
      <c r="A34" s="74" t="s">
        <v>4416</v>
      </c>
      <c r="B34" s="77" t="s">
        <v>10386</v>
      </c>
      <c r="C34" s="49" t="s">
        <v>4417</v>
      </c>
      <c r="D34" s="46">
        <v>1</v>
      </c>
      <c r="E34" s="46">
        <v>200</v>
      </c>
      <c r="F34" s="72">
        <v>3.2808999999999999</v>
      </c>
      <c r="G34" s="143">
        <f>(F34-F34*$G$5)*Главная!$F$7</f>
        <v>223.23243600000001</v>
      </c>
      <c r="H34" s="140"/>
      <c r="I34" s="52">
        <f t="shared" ref="I34" si="5">G34*H34</f>
        <v>0</v>
      </c>
    </row>
    <row r="35" spans="1:9" s="64" customFormat="1" x14ac:dyDescent="0.25">
      <c r="A35" s="74"/>
      <c r="B35" s="57"/>
      <c r="C35" s="10" t="s">
        <v>4522</v>
      </c>
      <c r="D35" s="10"/>
      <c r="E35" s="10"/>
      <c r="F35" s="78"/>
      <c r="G35" s="119"/>
      <c r="H35" s="141"/>
      <c r="I35" s="17"/>
    </row>
    <row r="36" spans="1:9" s="64" customFormat="1" x14ac:dyDescent="0.25">
      <c r="A36" s="74" t="s">
        <v>4418</v>
      </c>
      <c r="B36" s="77" t="s">
        <v>10387</v>
      </c>
      <c r="C36" s="45" t="s">
        <v>4419</v>
      </c>
      <c r="D36" s="46">
        <v>15</v>
      </c>
      <c r="E36" s="46">
        <v>120</v>
      </c>
      <c r="F36" s="72">
        <v>4.2737999999999996</v>
      </c>
      <c r="G36" s="143">
        <f>(F36-F36*$G$5)*Главная!$F$7</f>
        <v>290.78935200000001</v>
      </c>
      <c r="H36" s="140"/>
      <c r="I36" s="52">
        <f>G36*H36</f>
        <v>0</v>
      </c>
    </row>
    <row r="37" spans="1:9" s="64" customFormat="1" x14ac:dyDescent="0.25">
      <c r="A37" s="74" t="s">
        <v>4420</v>
      </c>
      <c r="B37" s="77" t="s">
        <v>10388</v>
      </c>
      <c r="C37" s="45" t="s">
        <v>4421</v>
      </c>
      <c r="D37" s="46">
        <v>12</v>
      </c>
      <c r="E37" s="46">
        <v>96</v>
      </c>
      <c r="F37" s="72">
        <v>6.0223000000000004</v>
      </c>
      <c r="G37" s="143">
        <f>(F37-F37*$G$5)*Главная!$F$7</f>
        <v>409.75729200000006</v>
      </c>
      <c r="H37" s="140"/>
      <c r="I37" s="52">
        <f t="shared" ref="I37:I38" si="6">G37*H37</f>
        <v>0</v>
      </c>
    </row>
    <row r="38" spans="1:9" s="64" customFormat="1" x14ac:dyDescent="0.25">
      <c r="A38" s="74" t="s">
        <v>4422</v>
      </c>
      <c r="B38" s="77" t="s">
        <v>10389</v>
      </c>
      <c r="C38" s="45" t="s">
        <v>4423</v>
      </c>
      <c r="D38" s="46">
        <v>8</v>
      </c>
      <c r="E38" s="46">
        <v>64</v>
      </c>
      <c r="F38" s="72">
        <v>9.9939999999999998</v>
      </c>
      <c r="G38" s="143">
        <f>(F38-F38*$G$5)*Главная!$F$7</f>
        <v>679.99176</v>
      </c>
      <c r="H38" s="140"/>
      <c r="I38" s="52">
        <f t="shared" si="6"/>
        <v>0</v>
      </c>
    </row>
    <row r="39" spans="1:9" s="64" customFormat="1" x14ac:dyDescent="0.25">
      <c r="A39" s="74"/>
      <c r="B39" s="57"/>
      <c r="C39" s="10" t="s">
        <v>4523</v>
      </c>
      <c r="D39" s="10"/>
      <c r="E39" s="10"/>
      <c r="F39" s="78"/>
      <c r="G39" s="119"/>
      <c r="H39" s="141"/>
      <c r="I39" s="17"/>
    </row>
    <row r="40" spans="1:9" s="64" customFormat="1" x14ac:dyDescent="0.25">
      <c r="A40" s="74" t="s">
        <v>4424</v>
      </c>
      <c r="B40" s="77" t="s">
        <v>10390</v>
      </c>
      <c r="C40" s="45" t="s">
        <v>4425</v>
      </c>
      <c r="D40" s="46">
        <v>15</v>
      </c>
      <c r="E40" s="46">
        <v>120</v>
      </c>
      <c r="F40" s="72">
        <v>4.3385999999999996</v>
      </c>
      <c r="G40" s="143">
        <f>(F40-F40*$G$5)*Главная!$F$7</f>
        <v>295.19834400000002</v>
      </c>
      <c r="H40" s="140"/>
      <c r="I40" s="52">
        <f>G40*H40</f>
        <v>0</v>
      </c>
    </row>
    <row r="41" spans="1:9" s="64" customFormat="1" x14ac:dyDescent="0.25">
      <c r="A41" s="74" t="s">
        <v>4426</v>
      </c>
      <c r="B41" s="77" t="s">
        <v>10391</v>
      </c>
      <c r="C41" s="45" t="s">
        <v>4427</v>
      </c>
      <c r="D41" s="46">
        <v>11</v>
      </c>
      <c r="E41" s="46">
        <v>88</v>
      </c>
      <c r="F41" s="72">
        <v>6.1950000000000003</v>
      </c>
      <c r="G41" s="143">
        <f>(F41-F41*$G$5)*Главная!$F$7</f>
        <v>421.50780000000003</v>
      </c>
      <c r="H41" s="140"/>
      <c r="I41" s="52">
        <f t="shared" ref="I41:I42" si="7">G41*H41</f>
        <v>0</v>
      </c>
    </row>
    <row r="42" spans="1:9" s="64" customFormat="1" x14ac:dyDescent="0.25">
      <c r="A42" s="74" t="s">
        <v>4428</v>
      </c>
      <c r="B42" s="77" t="s">
        <v>10392</v>
      </c>
      <c r="C42" s="45" t="s">
        <v>4429</v>
      </c>
      <c r="D42" s="46">
        <v>6</v>
      </c>
      <c r="E42" s="46">
        <v>48</v>
      </c>
      <c r="F42" s="72">
        <v>10.3178</v>
      </c>
      <c r="G42" s="143">
        <f>(F42-F42*$G$5)*Главная!$F$7</f>
        <v>702.02311200000008</v>
      </c>
      <c r="H42" s="140"/>
      <c r="I42" s="52">
        <f t="shared" si="7"/>
        <v>0</v>
      </c>
    </row>
    <row r="43" spans="1:9" s="64" customFormat="1" x14ac:dyDescent="0.25">
      <c r="A43" s="74"/>
      <c r="B43" s="57"/>
      <c r="C43" s="10" t="s">
        <v>4524</v>
      </c>
      <c r="D43" s="10"/>
      <c r="E43" s="10"/>
      <c r="F43" s="78"/>
      <c r="G43" s="119"/>
      <c r="H43" s="141"/>
      <c r="I43" s="17"/>
    </row>
    <row r="44" spans="1:9" s="64" customFormat="1" x14ac:dyDescent="0.25">
      <c r="A44" s="80" t="s">
        <v>4430</v>
      </c>
      <c r="B44" s="45" t="s">
        <v>8086</v>
      </c>
      <c r="C44" s="45" t="s">
        <v>4431</v>
      </c>
      <c r="D44" s="46">
        <v>15</v>
      </c>
      <c r="E44" s="46">
        <v>96</v>
      </c>
      <c r="F44" s="46">
        <v>5.4179000000000004</v>
      </c>
      <c r="G44" s="143">
        <f>(F44-F44*$G$5)*Главная!$F$7</f>
        <v>368.63391600000006</v>
      </c>
      <c r="H44" s="145"/>
      <c r="I44" s="52">
        <f t="shared" ref="I44:I47" si="8">G44*H44</f>
        <v>0</v>
      </c>
    </row>
    <row r="45" spans="1:9" s="64" customFormat="1" x14ac:dyDescent="0.25">
      <c r="A45" s="80" t="s">
        <v>4432</v>
      </c>
      <c r="B45" s="45" t="s">
        <v>8087</v>
      </c>
      <c r="C45" s="45" t="s">
        <v>4433</v>
      </c>
      <c r="D45" s="46">
        <v>8</v>
      </c>
      <c r="E45" s="46">
        <v>64</v>
      </c>
      <c r="F45" s="46">
        <v>8.0082000000000004</v>
      </c>
      <c r="G45" s="143">
        <f>(F45-F45*$G$5)*Главная!$F$7</f>
        <v>544.87792800000011</v>
      </c>
      <c r="H45" s="145"/>
      <c r="I45" s="52">
        <f t="shared" si="8"/>
        <v>0</v>
      </c>
    </row>
    <row r="46" spans="1:9" s="64" customFormat="1" x14ac:dyDescent="0.25">
      <c r="A46" s="80" t="s">
        <v>4434</v>
      </c>
      <c r="B46" s="45" t="s">
        <v>8088</v>
      </c>
      <c r="C46" s="45" t="s">
        <v>4435</v>
      </c>
      <c r="D46" s="46">
        <v>5</v>
      </c>
      <c r="E46" s="46">
        <v>40</v>
      </c>
      <c r="F46" s="46">
        <v>14.678100000000001</v>
      </c>
      <c r="G46" s="143">
        <f>(F46-F46*$G$5)*Главная!$F$7</f>
        <v>998.69792400000017</v>
      </c>
      <c r="H46" s="145"/>
      <c r="I46" s="52">
        <f t="shared" si="8"/>
        <v>0</v>
      </c>
    </row>
    <row r="47" spans="1:9" s="64" customFormat="1" x14ac:dyDescent="0.25">
      <c r="A47" s="80" t="s">
        <v>4436</v>
      </c>
      <c r="B47" s="45" t="s">
        <v>8089</v>
      </c>
      <c r="C47" s="45" t="s">
        <v>4437</v>
      </c>
      <c r="D47" s="46">
        <v>3</v>
      </c>
      <c r="E47" s="46">
        <v>24</v>
      </c>
      <c r="F47" s="46">
        <v>21.801100000000002</v>
      </c>
      <c r="G47" s="143">
        <f>(F47-F47*$G$5)*Главная!$F$7</f>
        <v>1483.3468440000001</v>
      </c>
      <c r="H47" s="145"/>
      <c r="I47" s="52">
        <f t="shared" si="8"/>
        <v>0</v>
      </c>
    </row>
    <row r="48" spans="1:9" s="64" customFormat="1" x14ac:dyDescent="0.25">
      <c r="A48" s="74"/>
      <c r="B48" s="57"/>
      <c r="C48" s="10" t="s">
        <v>4525</v>
      </c>
      <c r="D48" s="10"/>
      <c r="E48" s="10"/>
      <c r="F48" s="78"/>
      <c r="G48" s="119"/>
      <c r="H48" s="141"/>
      <c r="I48" s="17"/>
    </row>
    <row r="49" spans="1:9" s="64" customFormat="1" x14ac:dyDescent="0.25">
      <c r="A49" s="74" t="s">
        <v>4438</v>
      </c>
      <c r="B49" s="77" t="s">
        <v>10393</v>
      </c>
      <c r="C49" s="45" t="s">
        <v>4439</v>
      </c>
      <c r="D49" s="46">
        <v>12</v>
      </c>
      <c r="E49" s="46">
        <v>96</v>
      </c>
      <c r="F49" s="72">
        <v>6.4108999999999998</v>
      </c>
      <c r="G49" s="143">
        <f>(F49-F49*$G$5)*Главная!$F$7</f>
        <v>436.19763600000005</v>
      </c>
      <c r="H49" s="140"/>
      <c r="I49" s="52">
        <f>G49*H49</f>
        <v>0</v>
      </c>
    </row>
    <row r="50" spans="1:9" s="64" customFormat="1" x14ac:dyDescent="0.25">
      <c r="A50" s="74" t="s">
        <v>4440</v>
      </c>
      <c r="B50" s="77" t="s">
        <v>10394</v>
      </c>
      <c r="C50" s="45" t="s">
        <v>4441</v>
      </c>
      <c r="D50" s="46">
        <v>7</v>
      </c>
      <c r="E50" s="46">
        <v>56</v>
      </c>
      <c r="F50" s="72">
        <v>9.2170000000000005</v>
      </c>
      <c r="G50" s="143">
        <f>(F50-F50*$G$5)*Главная!$F$7</f>
        <v>627.12468000000013</v>
      </c>
      <c r="H50" s="140"/>
      <c r="I50" s="52">
        <f t="shared" ref="I50:I51" si="9">G50*H50</f>
        <v>0</v>
      </c>
    </row>
    <row r="51" spans="1:9" s="64" customFormat="1" x14ac:dyDescent="0.25">
      <c r="A51" s="74" t="s">
        <v>4442</v>
      </c>
      <c r="B51" s="77" t="s">
        <v>10395</v>
      </c>
      <c r="C51" s="45" t="s">
        <v>4443</v>
      </c>
      <c r="D51" s="46">
        <v>4</v>
      </c>
      <c r="E51" s="46">
        <v>32</v>
      </c>
      <c r="F51" s="72">
        <v>16.9877</v>
      </c>
      <c r="G51" s="143">
        <f>(F51-F51*$G$5)*Главная!$F$7</f>
        <v>1155.843108</v>
      </c>
      <c r="H51" s="140"/>
      <c r="I51" s="52">
        <f t="shared" si="9"/>
        <v>0</v>
      </c>
    </row>
    <row r="52" spans="1:9" s="64" customFormat="1" x14ac:dyDescent="0.25">
      <c r="A52" s="74"/>
      <c r="B52" s="57"/>
      <c r="C52" s="10" t="s">
        <v>4526</v>
      </c>
      <c r="D52" s="10"/>
      <c r="E52" s="10"/>
      <c r="F52" s="78"/>
      <c r="G52" s="119"/>
      <c r="H52" s="141"/>
      <c r="I52" s="17"/>
    </row>
    <row r="53" spans="1:9" s="64" customFormat="1" x14ac:dyDescent="0.25">
      <c r="A53" s="74" t="s">
        <v>4444</v>
      </c>
      <c r="B53" s="77" t="s">
        <v>10396</v>
      </c>
      <c r="C53" s="45" t="s">
        <v>4446</v>
      </c>
      <c r="D53" s="46">
        <v>25</v>
      </c>
      <c r="E53" s="46">
        <v>200</v>
      </c>
      <c r="F53" s="72">
        <v>3.3025000000000002</v>
      </c>
      <c r="G53" s="143">
        <f>(F53-F53*$G$5)*Главная!$F$7</f>
        <v>224.70210000000003</v>
      </c>
      <c r="H53" s="140"/>
      <c r="I53" s="52">
        <f>G53*H53</f>
        <v>0</v>
      </c>
    </row>
    <row r="54" spans="1:9" s="64" customFormat="1" x14ac:dyDescent="0.25">
      <c r="A54" s="74" t="s">
        <v>4447</v>
      </c>
      <c r="B54" s="77" t="s">
        <v>10397</v>
      </c>
      <c r="C54" s="45" t="s">
        <v>4449</v>
      </c>
      <c r="D54" s="46">
        <v>20</v>
      </c>
      <c r="E54" s="46">
        <v>160</v>
      </c>
      <c r="F54" s="72">
        <v>3.6263000000000001</v>
      </c>
      <c r="G54" s="143">
        <f>(F54-F54*$G$5)*Главная!$F$7</f>
        <v>246.73345200000003</v>
      </c>
      <c r="H54" s="140"/>
      <c r="I54" s="52">
        <f t="shared" ref="I54:I55" si="10">G54*H54</f>
        <v>0</v>
      </c>
    </row>
    <row r="55" spans="1:9" s="64" customFormat="1" x14ac:dyDescent="0.25">
      <c r="A55" s="74" t="s">
        <v>4450</v>
      </c>
      <c r="B55" s="77" t="s">
        <v>10398</v>
      </c>
      <c r="C55" s="45" t="s">
        <v>4452</v>
      </c>
      <c r="D55" s="46">
        <v>12</v>
      </c>
      <c r="E55" s="46">
        <v>96</v>
      </c>
      <c r="F55" s="72">
        <v>6.4972000000000003</v>
      </c>
      <c r="G55" s="143">
        <f>(F55-F55*$G$5)*Главная!$F$7</f>
        <v>442.06948800000004</v>
      </c>
      <c r="H55" s="140"/>
      <c r="I55" s="52">
        <f t="shared" si="10"/>
        <v>0</v>
      </c>
    </row>
    <row r="56" spans="1:9" s="64" customFormat="1" x14ac:dyDescent="0.25">
      <c r="A56" s="74"/>
      <c r="B56" s="57"/>
      <c r="C56" s="10" t="s">
        <v>1169</v>
      </c>
      <c r="D56" s="10"/>
      <c r="E56" s="10"/>
      <c r="F56" s="78"/>
      <c r="G56" s="119"/>
      <c r="H56" s="141"/>
      <c r="I56" s="17"/>
    </row>
    <row r="57" spans="1:9" s="64" customFormat="1" x14ac:dyDescent="0.25">
      <c r="A57" s="74" t="s">
        <v>4453</v>
      </c>
      <c r="B57" s="77" t="s">
        <v>10399</v>
      </c>
      <c r="C57" s="45" t="s">
        <v>4455</v>
      </c>
      <c r="D57" s="46">
        <v>20</v>
      </c>
      <c r="E57" s="46">
        <v>160</v>
      </c>
      <c r="F57" s="72">
        <v>3.2808999999999999</v>
      </c>
      <c r="G57" s="143">
        <f>(F57-F57*$G$5)*Главная!$F$7</f>
        <v>223.23243600000001</v>
      </c>
      <c r="H57" s="140"/>
      <c r="I57" s="52">
        <f>G57*H57</f>
        <v>0</v>
      </c>
    </row>
    <row r="58" spans="1:9" s="64" customFormat="1" x14ac:dyDescent="0.25">
      <c r="A58" s="74" t="s">
        <v>4456</v>
      </c>
      <c r="B58" s="77" t="s">
        <v>10400</v>
      </c>
      <c r="C58" s="45" t="s">
        <v>4458</v>
      </c>
      <c r="D58" s="46">
        <v>13</v>
      </c>
      <c r="E58" s="46">
        <v>104</v>
      </c>
      <c r="F58" s="72">
        <v>5.3315000000000001</v>
      </c>
      <c r="G58" s="143">
        <f>(F58-F58*$G$5)*Главная!$F$7</f>
        <v>362.75526000000002</v>
      </c>
      <c r="H58" s="140"/>
      <c r="I58" s="52">
        <f t="shared" ref="I58:I59" si="11">G58*H58</f>
        <v>0</v>
      </c>
    </row>
    <row r="59" spans="1:9" s="64" customFormat="1" x14ac:dyDescent="0.25">
      <c r="A59" s="74" t="s">
        <v>4459</v>
      </c>
      <c r="B59" s="77" t="s">
        <v>10401</v>
      </c>
      <c r="C59" s="45" t="s">
        <v>4461</v>
      </c>
      <c r="D59" s="46">
        <v>6</v>
      </c>
      <c r="E59" s="46">
        <v>48</v>
      </c>
      <c r="F59" s="72">
        <v>9.7134</v>
      </c>
      <c r="G59" s="143">
        <f>(F59-F59*$G$5)*Главная!$F$7</f>
        <v>660.89973600000008</v>
      </c>
      <c r="H59" s="140"/>
      <c r="I59" s="52">
        <f t="shared" si="11"/>
        <v>0</v>
      </c>
    </row>
    <row r="60" spans="1:9" s="64" customFormat="1" x14ac:dyDescent="0.25">
      <c r="A60" s="74"/>
      <c r="B60" s="57"/>
      <c r="C60" s="10" t="s">
        <v>4527</v>
      </c>
      <c r="D60" s="10"/>
      <c r="E60" s="10"/>
      <c r="F60" s="78"/>
      <c r="G60" s="119"/>
      <c r="H60" s="141"/>
      <c r="I60" s="17"/>
    </row>
    <row r="61" spans="1:9" s="64" customFormat="1" x14ac:dyDescent="0.25">
      <c r="A61" s="74" t="s">
        <v>4498</v>
      </c>
      <c r="B61" s="77" t="s">
        <v>10402</v>
      </c>
      <c r="C61" s="45" t="s">
        <v>4499</v>
      </c>
      <c r="D61" s="46">
        <v>20</v>
      </c>
      <c r="E61" s="46">
        <v>160</v>
      </c>
      <c r="F61" s="72">
        <v>4.1013000000000002</v>
      </c>
      <c r="G61" s="143">
        <f>(F61-F61*$G$5)*Главная!$F$7</f>
        <v>279.05245200000002</v>
      </c>
      <c r="H61" s="140"/>
      <c r="I61" s="52"/>
    </row>
    <row r="62" spans="1:9" s="64" customFormat="1" x14ac:dyDescent="0.25">
      <c r="A62" s="74" t="s">
        <v>4500</v>
      </c>
      <c r="B62" s="77" t="s">
        <v>10403</v>
      </c>
      <c r="C62" s="45" t="s">
        <v>4501</v>
      </c>
      <c r="D62" s="46">
        <v>20</v>
      </c>
      <c r="E62" s="46">
        <v>160</v>
      </c>
      <c r="F62" s="72">
        <v>4.1013000000000002</v>
      </c>
      <c r="G62" s="143">
        <f>(F62-F62*$G$5)*Главная!$F$7</f>
        <v>279.05245200000002</v>
      </c>
      <c r="H62" s="140"/>
      <c r="I62" s="52"/>
    </row>
    <row r="63" spans="1:9" s="64" customFormat="1" x14ac:dyDescent="0.25">
      <c r="A63" s="74"/>
      <c r="B63" s="57"/>
      <c r="C63" s="10" t="s">
        <v>4528</v>
      </c>
      <c r="D63" s="10"/>
      <c r="E63" s="10"/>
      <c r="F63" s="78"/>
      <c r="G63" s="119"/>
      <c r="H63" s="141"/>
      <c r="I63" s="17"/>
    </row>
    <row r="64" spans="1:9" s="64" customFormat="1" x14ac:dyDescent="0.25">
      <c r="A64" s="74" t="s">
        <v>4502</v>
      </c>
      <c r="B64" s="77" t="s">
        <v>10404</v>
      </c>
      <c r="C64" s="45" t="s">
        <v>4503</v>
      </c>
      <c r="D64" s="46">
        <v>12</v>
      </c>
      <c r="E64" s="46">
        <v>96</v>
      </c>
      <c r="F64" s="72">
        <v>5.1805000000000003</v>
      </c>
      <c r="G64" s="143">
        <f>(F64-F64*$G$5)*Главная!$F$7</f>
        <v>352.48122000000006</v>
      </c>
      <c r="H64" s="140"/>
      <c r="I64" s="52"/>
    </row>
    <row r="65" spans="1:9" s="64" customFormat="1" x14ac:dyDescent="0.25">
      <c r="A65" s="74" t="s">
        <v>4504</v>
      </c>
      <c r="B65" s="77" t="s">
        <v>10405</v>
      </c>
      <c r="C65" s="45" t="s">
        <v>4505</v>
      </c>
      <c r="D65" s="46">
        <v>9</v>
      </c>
      <c r="E65" s="46">
        <v>72</v>
      </c>
      <c r="F65" s="72">
        <v>6.9073000000000002</v>
      </c>
      <c r="G65" s="143">
        <f>(F65-F65*$G$5)*Главная!$F$7</f>
        <v>469.97269200000005</v>
      </c>
      <c r="H65" s="140"/>
      <c r="I65" s="52"/>
    </row>
    <row r="66" spans="1:9" s="64" customFormat="1" x14ac:dyDescent="0.25">
      <c r="A66" s="74"/>
      <c r="B66" s="57"/>
      <c r="C66" s="10" t="s">
        <v>4529</v>
      </c>
      <c r="D66" s="10"/>
      <c r="E66" s="10"/>
      <c r="F66" s="78"/>
      <c r="G66" s="119"/>
      <c r="H66" s="141"/>
      <c r="I66" s="17"/>
    </row>
    <row r="67" spans="1:9" s="64" customFormat="1" x14ac:dyDescent="0.25">
      <c r="A67" s="74" t="s">
        <v>4506</v>
      </c>
      <c r="B67" s="77" t="s">
        <v>10406</v>
      </c>
      <c r="C67" s="45" t="s">
        <v>4507</v>
      </c>
      <c r="D67" s="46">
        <v>5</v>
      </c>
      <c r="E67" s="46">
        <v>12</v>
      </c>
      <c r="F67" s="72">
        <v>21.887499999999999</v>
      </c>
      <c r="G67" s="143">
        <f>(F67-F67*$G$5)*Главная!$F$7</f>
        <v>1489.2255</v>
      </c>
      <c r="H67" s="140"/>
      <c r="I67" s="52"/>
    </row>
    <row r="68" spans="1:9" s="64" customFormat="1" x14ac:dyDescent="0.25">
      <c r="A68" s="74" t="s">
        <v>4508</v>
      </c>
      <c r="B68" s="77" t="s">
        <v>10407</v>
      </c>
      <c r="C68" s="45" t="s">
        <v>4509</v>
      </c>
      <c r="D68" s="46">
        <v>10</v>
      </c>
      <c r="E68" s="46">
        <v>12</v>
      </c>
      <c r="F68" s="72">
        <v>26.8522</v>
      </c>
      <c r="G68" s="143">
        <f>(F68-F68*$G$5)*Главная!$F$7</f>
        <v>1827.0236880000002</v>
      </c>
      <c r="H68" s="140"/>
      <c r="I68" s="52"/>
    </row>
    <row r="69" spans="1:9" s="64" customFormat="1" x14ac:dyDescent="0.25">
      <c r="A69" s="74" t="s">
        <v>4510</v>
      </c>
      <c r="B69" s="77" t="s">
        <v>10408</v>
      </c>
      <c r="C69" s="45" t="s">
        <v>4511</v>
      </c>
      <c r="D69" s="46">
        <v>2</v>
      </c>
      <c r="E69" s="46">
        <v>12</v>
      </c>
      <c r="F69" s="72">
        <v>35.4863</v>
      </c>
      <c r="G69" s="143">
        <f>(F69-F69*$G$5)*Главная!$F$7</f>
        <v>2414.4878520000002</v>
      </c>
      <c r="H69" s="140"/>
      <c r="I69" s="52"/>
    </row>
    <row r="70" spans="1:9" s="64" customFormat="1" x14ac:dyDescent="0.25">
      <c r="A70" s="74"/>
      <c r="B70" s="57"/>
      <c r="C70" s="10" t="s">
        <v>4530</v>
      </c>
      <c r="D70" s="10"/>
      <c r="E70" s="10"/>
      <c r="F70" s="78"/>
      <c r="G70" s="119"/>
      <c r="H70" s="141"/>
      <c r="I70" s="17"/>
    </row>
    <row r="71" spans="1:9" s="64" customFormat="1" x14ac:dyDescent="0.25">
      <c r="A71" s="74" t="s">
        <v>4512</v>
      </c>
      <c r="B71" s="77" t="s">
        <v>10409</v>
      </c>
      <c r="C71" s="45" t="s">
        <v>4513</v>
      </c>
      <c r="D71" s="46">
        <v>11</v>
      </c>
      <c r="E71" s="46">
        <v>88</v>
      </c>
      <c r="F71" s="72">
        <v>6.2596999999999996</v>
      </c>
      <c r="G71" s="143">
        <f>(F71-F71*$G$5)*Главная!$F$7</f>
        <v>425.909988</v>
      </c>
      <c r="H71" s="140"/>
      <c r="I71" s="52"/>
    </row>
    <row r="72" spans="1:9" s="64" customFormat="1" x14ac:dyDescent="0.25">
      <c r="A72" s="74"/>
      <c r="B72" s="57"/>
      <c r="C72" s="10" t="s">
        <v>4531</v>
      </c>
      <c r="D72" s="10"/>
      <c r="E72" s="10"/>
      <c r="F72" s="78"/>
      <c r="G72" s="119"/>
      <c r="H72" s="141"/>
      <c r="I72" s="17"/>
    </row>
    <row r="73" spans="1:9" s="64" customFormat="1" x14ac:dyDescent="0.25">
      <c r="A73" s="74" t="s">
        <v>4514</v>
      </c>
      <c r="B73" s="77" t="s">
        <v>10410</v>
      </c>
      <c r="C73" s="45" t="s">
        <v>4515</v>
      </c>
      <c r="D73" s="46">
        <v>1</v>
      </c>
      <c r="E73" s="46">
        <v>48</v>
      </c>
      <c r="F73" s="72">
        <v>7.9492000000000003</v>
      </c>
      <c r="G73" s="143">
        <f>(F73-F73*$G$5)*Главная!$F$7</f>
        <v>540.8635680000001</v>
      </c>
      <c r="H73" s="140"/>
      <c r="I73" s="52"/>
    </row>
    <row r="74" spans="1:9" s="64" customFormat="1" x14ac:dyDescent="0.25">
      <c r="A74" s="74"/>
      <c r="B74" s="57"/>
      <c r="C74" s="10" t="s">
        <v>4532</v>
      </c>
      <c r="D74" s="10"/>
      <c r="E74" s="10"/>
      <c r="F74" s="78"/>
      <c r="G74" s="119"/>
      <c r="H74" s="141"/>
      <c r="I74" s="17"/>
    </row>
    <row r="75" spans="1:9" s="64" customFormat="1" x14ac:dyDescent="0.25">
      <c r="A75" s="80" t="s">
        <v>4462</v>
      </c>
      <c r="B75" s="45" t="s">
        <v>8084</v>
      </c>
      <c r="C75" s="45" t="s">
        <v>4463</v>
      </c>
      <c r="D75" s="46">
        <v>12</v>
      </c>
      <c r="E75" s="46">
        <v>96</v>
      </c>
      <c r="F75" s="46">
        <v>5.6391999999999998</v>
      </c>
      <c r="G75" s="143">
        <f>(F75-F75*$G$5)*Главная!$F$7</f>
        <v>383.691168</v>
      </c>
      <c r="H75" s="145"/>
      <c r="I75" s="52">
        <f t="shared" ref="I75:I76" si="12">G75*H75</f>
        <v>0</v>
      </c>
    </row>
    <row r="76" spans="1:9" s="64" customFormat="1" x14ac:dyDescent="0.25">
      <c r="A76" s="80" t="s">
        <v>4464</v>
      </c>
      <c r="B76" s="45" t="s">
        <v>8085</v>
      </c>
      <c r="C76" s="45" t="s">
        <v>4465</v>
      </c>
      <c r="D76" s="46">
        <v>6</v>
      </c>
      <c r="E76" s="46">
        <v>48</v>
      </c>
      <c r="F76" s="46">
        <v>8.4702000000000002</v>
      </c>
      <c r="G76" s="143">
        <f>(F76-F76*$G$5)*Главная!$F$7</f>
        <v>576.31240800000012</v>
      </c>
      <c r="H76" s="145"/>
      <c r="I76" s="52">
        <f t="shared" si="12"/>
        <v>0</v>
      </c>
    </row>
    <row r="77" spans="1:9" s="64" customFormat="1" x14ac:dyDescent="0.25">
      <c r="A77" s="74"/>
      <c r="B77" s="57"/>
      <c r="C77" s="10" t="s">
        <v>4533</v>
      </c>
      <c r="D77" s="10"/>
      <c r="E77" s="10"/>
      <c r="F77" s="78"/>
      <c r="G77" s="119"/>
      <c r="H77" s="141"/>
      <c r="I77" s="17"/>
    </row>
    <row r="78" spans="1:9" s="64" customFormat="1" x14ac:dyDescent="0.25">
      <c r="A78" s="74" t="s">
        <v>4466</v>
      </c>
      <c r="B78" s="77" t="s">
        <v>10411</v>
      </c>
      <c r="C78" s="45" t="s">
        <v>4467</v>
      </c>
      <c r="D78" s="46">
        <v>12</v>
      </c>
      <c r="E78" s="46">
        <v>96</v>
      </c>
      <c r="F78" s="72">
        <v>5.2739000000000003</v>
      </c>
      <c r="G78" s="143">
        <f>(F78-F78*$G$5)*Главная!$F$7</f>
        <v>358.83615600000007</v>
      </c>
      <c r="H78" s="140"/>
      <c r="I78" s="52">
        <f>G78*H78</f>
        <v>0</v>
      </c>
    </row>
    <row r="79" spans="1:9" s="64" customFormat="1" x14ac:dyDescent="0.25">
      <c r="A79" s="74" t="s">
        <v>4468</v>
      </c>
      <c r="B79" s="77" t="s">
        <v>10412</v>
      </c>
      <c r="C79" s="45" t="s">
        <v>4469</v>
      </c>
      <c r="D79" s="46">
        <v>6</v>
      </c>
      <c r="E79" s="46">
        <v>48</v>
      </c>
      <c r="F79" s="72">
        <v>7.7851999999999997</v>
      </c>
      <c r="G79" s="143">
        <f>(F79-F79*$G$5)*Главная!$F$7</f>
        <v>529.70500800000002</v>
      </c>
      <c r="H79" s="140"/>
      <c r="I79" s="52">
        <f>G79*H79</f>
        <v>0</v>
      </c>
    </row>
    <row r="80" spans="1:9" s="64" customFormat="1" x14ac:dyDescent="0.25">
      <c r="A80" s="74"/>
      <c r="B80" s="57"/>
      <c r="C80" s="10" t="s">
        <v>4534</v>
      </c>
      <c r="D80" s="10"/>
      <c r="E80" s="10"/>
      <c r="F80" s="78"/>
      <c r="G80" s="119"/>
      <c r="H80" s="141"/>
      <c r="I80" s="17"/>
    </row>
    <row r="81" spans="1:9" s="64" customFormat="1" x14ac:dyDescent="0.25">
      <c r="A81" s="74" t="s">
        <v>4470</v>
      </c>
      <c r="B81" s="77" t="s">
        <v>10413</v>
      </c>
      <c r="C81" s="45" t="s">
        <v>4471</v>
      </c>
      <c r="D81" s="46">
        <v>16</v>
      </c>
      <c r="E81" s="46">
        <v>128</v>
      </c>
      <c r="F81" s="72">
        <v>4.8628999999999998</v>
      </c>
      <c r="G81" s="143">
        <f>(F81-F81*$G$5)*Главная!$F$7</f>
        <v>330.87171599999999</v>
      </c>
      <c r="H81" s="140"/>
      <c r="I81" s="52">
        <f t="shared" ref="I81:I82" si="13">G81*H81</f>
        <v>0</v>
      </c>
    </row>
    <row r="82" spans="1:9" s="64" customFormat="1" x14ac:dyDescent="0.25">
      <c r="A82" s="74" t="s">
        <v>4472</v>
      </c>
      <c r="B82" s="77" t="s">
        <v>10414</v>
      </c>
      <c r="C82" s="45" t="s">
        <v>4473</v>
      </c>
      <c r="D82" s="46">
        <v>10</v>
      </c>
      <c r="E82" s="46">
        <v>80</v>
      </c>
      <c r="F82" s="72">
        <v>7.6025999999999998</v>
      </c>
      <c r="G82" s="143">
        <f>(F82-F82*$G$5)*Главная!$F$7</f>
        <v>517.28090400000008</v>
      </c>
      <c r="H82" s="140"/>
      <c r="I82" s="52">
        <f t="shared" si="13"/>
        <v>0</v>
      </c>
    </row>
    <row r="83" spans="1:9" s="64" customFormat="1" x14ac:dyDescent="0.25">
      <c r="A83" s="74"/>
      <c r="B83" s="57"/>
      <c r="C83" s="10" t="s">
        <v>4535</v>
      </c>
      <c r="D83" s="10"/>
      <c r="E83" s="10"/>
      <c r="F83" s="78"/>
      <c r="G83" s="119"/>
      <c r="H83" s="141"/>
      <c r="I83" s="17"/>
    </row>
    <row r="84" spans="1:9" s="64" customFormat="1" x14ac:dyDescent="0.25">
      <c r="A84" s="74" t="s">
        <v>4474</v>
      </c>
      <c r="B84" s="77" t="s">
        <v>10415</v>
      </c>
      <c r="C84" s="45" t="s">
        <v>4475</v>
      </c>
      <c r="D84" s="46">
        <v>18</v>
      </c>
      <c r="E84" s="46">
        <v>144</v>
      </c>
      <c r="F84" s="72">
        <v>4.4976000000000003</v>
      </c>
      <c r="G84" s="143">
        <f>(F84-F84*$G$5)*Главная!$F$7</f>
        <v>306.01670400000006</v>
      </c>
      <c r="H84" s="140"/>
      <c r="I84" s="52">
        <f>G84*H84</f>
        <v>0</v>
      </c>
    </row>
    <row r="85" spans="1:9" s="64" customFormat="1" x14ac:dyDescent="0.25">
      <c r="A85" s="74" t="s">
        <v>4476</v>
      </c>
      <c r="B85" s="77" t="s">
        <v>10416</v>
      </c>
      <c r="C85" s="45" t="s">
        <v>4477</v>
      </c>
      <c r="D85" s="46">
        <v>11</v>
      </c>
      <c r="E85" s="46">
        <v>88</v>
      </c>
      <c r="F85" s="72">
        <v>6.8003999999999998</v>
      </c>
      <c r="G85" s="143">
        <f>(F85-F85*$G$5)*Главная!$F$7</f>
        <v>462.69921600000004</v>
      </c>
      <c r="H85" s="140"/>
      <c r="I85" s="52">
        <f t="shared" ref="I85" si="14">G85*H85</f>
        <v>0</v>
      </c>
    </row>
    <row r="86" spans="1:9" s="64" customFormat="1" x14ac:dyDescent="0.25">
      <c r="A86" s="74"/>
      <c r="B86" s="57"/>
      <c r="C86" s="10" t="s">
        <v>4536</v>
      </c>
      <c r="D86" s="10"/>
      <c r="E86" s="10"/>
      <c r="F86" s="78"/>
      <c r="G86" s="119"/>
      <c r="H86" s="141"/>
      <c r="I86" s="17"/>
    </row>
    <row r="87" spans="1:9" s="64" customFormat="1" ht="24.75" x14ac:dyDescent="0.25">
      <c r="A87" s="74" t="s">
        <v>4478</v>
      </c>
      <c r="B87" s="77" t="s">
        <v>10417</v>
      </c>
      <c r="C87" s="31" t="s">
        <v>4479</v>
      </c>
      <c r="D87" s="46">
        <v>1</v>
      </c>
      <c r="E87" s="46">
        <v>12</v>
      </c>
      <c r="F87" s="72">
        <v>21.024899999999999</v>
      </c>
      <c r="G87" s="143">
        <f>(F87-F87*$G$5)*Главная!$F$7</f>
        <v>1430.5341960000001</v>
      </c>
      <c r="H87" s="140"/>
      <c r="I87" s="52">
        <f>G87*H87</f>
        <v>0</v>
      </c>
    </row>
    <row r="88" spans="1:9" s="64" customFormat="1" ht="24.75" x14ac:dyDescent="0.25">
      <c r="A88" s="74" t="s">
        <v>4480</v>
      </c>
      <c r="B88" s="77" t="s">
        <v>10418</v>
      </c>
      <c r="C88" s="31" t="s">
        <v>4481</v>
      </c>
      <c r="D88" s="46">
        <v>1</v>
      </c>
      <c r="E88" s="46">
        <v>12</v>
      </c>
      <c r="F88" s="72">
        <v>21.024899999999999</v>
      </c>
      <c r="G88" s="143">
        <f>(F88-F88*$G$5)*Главная!$F$7</f>
        <v>1430.5341960000001</v>
      </c>
      <c r="H88" s="140"/>
      <c r="I88" s="52">
        <f t="shared" ref="I88" si="15">G88*H88</f>
        <v>0</v>
      </c>
    </row>
    <row r="89" spans="1:9" x14ac:dyDescent="0.25">
      <c r="A89" s="75"/>
      <c r="B89" s="57"/>
      <c r="C89" s="10" t="s">
        <v>4537</v>
      </c>
      <c r="D89" s="10"/>
      <c r="E89" s="10"/>
      <c r="F89" s="78"/>
      <c r="G89" s="119"/>
      <c r="H89" s="141"/>
      <c r="I89" s="17"/>
    </row>
    <row r="90" spans="1:9" x14ac:dyDescent="0.25">
      <c r="A90" s="75" t="s">
        <v>4482</v>
      </c>
      <c r="B90" s="77" t="s">
        <v>10419</v>
      </c>
      <c r="C90" s="9" t="s">
        <v>4483</v>
      </c>
      <c r="D90" s="22">
        <v>13</v>
      </c>
      <c r="E90" s="22">
        <v>104</v>
      </c>
      <c r="F90" s="22">
        <v>7.9907000000000004</v>
      </c>
      <c r="G90" s="144">
        <f>(F90-F90*$G$5)*Главная!$F$7</f>
        <v>543.68722800000012</v>
      </c>
      <c r="H90" s="142"/>
      <c r="I90" s="79">
        <f>G90*H90</f>
        <v>0</v>
      </c>
    </row>
    <row r="91" spans="1:9" x14ac:dyDescent="0.25">
      <c r="A91" s="75" t="s">
        <v>4484</v>
      </c>
      <c r="B91" s="77" t="s">
        <v>10420</v>
      </c>
      <c r="C91" s="9" t="s">
        <v>4485</v>
      </c>
      <c r="D91" s="22">
        <v>10</v>
      </c>
      <c r="E91" s="22">
        <v>80</v>
      </c>
      <c r="F91" s="205">
        <v>9.8171999999999997</v>
      </c>
      <c r="G91" s="144">
        <f>(F91-F91*$G$5)*Главная!$F$7</f>
        <v>667.96228800000006</v>
      </c>
      <c r="H91" s="142"/>
      <c r="I91" s="79">
        <f t="shared" ref="I91" si="16">G91*H91</f>
        <v>0</v>
      </c>
    </row>
    <row r="92" spans="1:9" x14ac:dyDescent="0.25">
      <c r="A92" s="75"/>
      <c r="B92" s="57"/>
      <c r="C92" s="10" t="s">
        <v>4538</v>
      </c>
      <c r="D92" s="10"/>
      <c r="E92" s="10"/>
      <c r="F92" s="78"/>
      <c r="G92" s="119"/>
      <c r="H92" s="141"/>
      <c r="I92" s="17"/>
    </row>
    <row r="93" spans="1:9" x14ac:dyDescent="0.25">
      <c r="A93" s="75" t="s">
        <v>4486</v>
      </c>
      <c r="B93" s="77" t="s">
        <v>10421</v>
      </c>
      <c r="C93" s="9" t="s">
        <v>4487</v>
      </c>
      <c r="D93" s="22">
        <v>1</v>
      </c>
      <c r="E93" s="22">
        <v>18</v>
      </c>
      <c r="F93" s="22">
        <v>15.151300000000001</v>
      </c>
      <c r="G93" s="148">
        <v>21</v>
      </c>
      <c r="H93" s="142"/>
      <c r="I93" s="79">
        <f>G93*H93</f>
        <v>0</v>
      </c>
    </row>
    <row r="94" spans="1:9" x14ac:dyDescent="0.25">
      <c r="A94" s="75" t="s">
        <v>4488</v>
      </c>
      <c r="B94" s="77" t="s">
        <v>10422</v>
      </c>
      <c r="C94" s="9" t="s">
        <v>4489</v>
      </c>
      <c r="D94" s="22">
        <v>1</v>
      </c>
      <c r="E94" s="22">
        <v>18</v>
      </c>
      <c r="F94" s="205">
        <v>16.604099999999999</v>
      </c>
      <c r="G94" s="148">
        <v>27</v>
      </c>
      <c r="H94" s="142"/>
      <c r="I94" s="79">
        <f t="shared" ref="I94:I97" si="17">G94*H94</f>
        <v>0</v>
      </c>
    </row>
    <row r="95" spans="1:9" x14ac:dyDescent="0.25">
      <c r="A95" s="75"/>
      <c r="B95" s="57"/>
      <c r="C95" s="10" t="s">
        <v>4539</v>
      </c>
      <c r="D95" s="10"/>
      <c r="E95" s="10"/>
      <c r="F95" s="78"/>
      <c r="G95" s="119"/>
      <c r="H95" s="141"/>
      <c r="I95" s="17"/>
    </row>
    <row r="96" spans="1:9" x14ac:dyDescent="0.25">
      <c r="A96" s="75" t="s">
        <v>4490</v>
      </c>
      <c r="B96" s="77" t="s">
        <v>10423</v>
      </c>
      <c r="C96" s="9" t="s">
        <v>4491</v>
      </c>
      <c r="D96" s="22">
        <v>15</v>
      </c>
      <c r="E96" s="22">
        <v>120</v>
      </c>
      <c r="F96" s="22">
        <v>7.4199000000000002</v>
      </c>
      <c r="G96" s="144">
        <f>(F96-F96*$G$5)*Главная!$F$7</f>
        <v>504.84999600000003</v>
      </c>
      <c r="H96" s="142"/>
      <c r="I96" s="79">
        <f t="shared" si="17"/>
        <v>0</v>
      </c>
    </row>
    <row r="97" spans="1:9" x14ac:dyDescent="0.25">
      <c r="A97" s="75" t="s">
        <v>4492</v>
      </c>
      <c r="B97" s="77" t="s">
        <v>10424</v>
      </c>
      <c r="C97" s="9" t="s">
        <v>4493</v>
      </c>
      <c r="D97" s="22">
        <v>11</v>
      </c>
      <c r="E97" s="22">
        <v>88</v>
      </c>
      <c r="F97" s="205">
        <v>9.0180000000000007</v>
      </c>
      <c r="G97" s="144">
        <f>(F97-F97*$G$5)*Главная!$F$7</f>
        <v>613.58472000000006</v>
      </c>
      <c r="H97" s="142"/>
      <c r="I97" s="79">
        <f t="shared" si="17"/>
        <v>0</v>
      </c>
    </row>
    <row r="98" spans="1:9" x14ac:dyDescent="0.25">
      <c r="A98" s="75"/>
      <c r="B98" s="57"/>
      <c r="C98" s="10" t="s">
        <v>4540</v>
      </c>
      <c r="D98" s="10"/>
      <c r="E98" s="10"/>
      <c r="F98" s="78"/>
      <c r="G98" s="119"/>
      <c r="H98" s="141"/>
      <c r="I98" s="17"/>
    </row>
    <row r="99" spans="1:9" ht="24.75" x14ac:dyDescent="0.25">
      <c r="A99" s="75" t="s">
        <v>4494</v>
      </c>
      <c r="B99" s="76" t="s">
        <v>8082</v>
      </c>
      <c r="C99" s="34" t="s">
        <v>4495</v>
      </c>
      <c r="D99" s="22">
        <v>4</v>
      </c>
      <c r="E99" s="22">
        <v>48</v>
      </c>
      <c r="F99" s="22">
        <v>16.209800000000001</v>
      </c>
      <c r="G99" s="144">
        <f>(F99-F99*$G$5)*Главная!$F$7</f>
        <v>1102.9147920000003</v>
      </c>
      <c r="H99" s="142"/>
      <c r="I99" s="79">
        <f>G99*H99</f>
        <v>0</v>
      </c>
    </row>
    <row r="100" spans="1:9" ht="24.75" x14ac:dyDescent="0.25">
      <c r="A100" s="75" t="s">
        <v>4496</v>
      </c>
      <c r="B100" s="76" t="s">
        <v>8083</v>
      </c>
      <c r="C100" s="34" t="s">
        <v>4497</v>
      </c>
      <c r="D100" s="22">
        <v>4</v>
      </c>
      <c r="E100" s="22">
        <v>48</v>
      </c>
      <c r="F100" s="22">
        <v>15.616099999999999</v>
      </c>
      <c r="G100" s="144">
        <f>(F100-F100*$G$5)*Главная!$F$7</f>
        <v>1062.519444</v>
      </c>
      <c r="H100" s="142"/>
      <c r="I100" s="79">
        <f t="shared" ref="I100" si="18">G100*H100</f>
        <v>0</v>
      </c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08"/>
  <sheetViews>
    <sheetView topLeftCell="B1" workbookViewId="0">
      <selection activeCell="K15" sqref="K15"/>
    </sheetView>
  </sheetViews>
  <sheetFormatPr defaultRowHeight="15" x14ac:dyDescent="0.25"/>
  <cols>
    <col min="1" max="1" width="11.7109375" hidden="1" customWidth="1"/>
    <col min="2" max="2" width="16.42578125" customWidth="1"/>
    <col min="3" max="3" width="48.28515625" customWidth="1"/>
    <col min="4" max="4" width="8.42578125" customWidth="1"/>
    <col min="5" max="5" width="8.5703125" customWidth="1"/>
    <col min="6" max="6" width="3" hidden="1" customWidth="1"/>
    <col min="7" max="7" width="9.28515625" customWidth="1"/>
    <col min="8" max="8" width="8.42578125" customWidth="1"/>
    <col min="9" max="9" width="9.140625" customWidth="1"/>
  </cols>
  <sheetData>
    <row r="1" spans="1:11" ht="15" customHeight="1" x14ac:dyDescent="0.25">
      <c r="B1" s="38" t="s">
        <v>1599</v>
      </c>
      <c r="C1" s="241" t="s">
        <v>4542</v>
      </c>
      <c r="D1" s="241"/>
      <c r="E1" s="241"/>
      <c r="F1" s="241"/>
      <c r="G1" s="241"/>
      <c r="H1" s="241"/>
      <c r="I1" s="187" t="s">
        <v>9778</v>
      </c>
    </row>
    <row r="2" spans="1:11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11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11" ht="15" customHeight="1" thickBot="1" x14ac:dyDescent="0.3">
      <c r="B4" s="41"/>
      <c r="C4" s="188"/>
      <c r="D4" s="42"/>
      <c r="E4" s="42"/>
      <c r="F4" s="42"/>
      <c r="G4" s="42"/>
      <c r="H4" s="42"/>
      <c r="I4" s="43"/>
    </row>
    <row r="5" spans="1:11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SUM(I8:I208)</f>
        <v>0</v>
      </c>
    </row>
    <row r="6" spans="1:11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11" x14ac:dyDescent="0.25">
      <c r="A7" s="6"/>
      <c r="B7" s="11"/>
      <c r="C7" s="10" t="s">
        <v>4543</v>
      </c>
      <c r="D7" s="10"/>
      <c r="E7" s="10"/>
      <c r="F7" s="11"/>
      <c r="G7" s="11"/>
      <c r="H7" s="11"/>
      <c r="I7" s="11"/>
    </row>
    <row r="8" spans="1:11" s="64" customFormat="1" x14ac:dyDescent="0.25">
      <c r="A8" s="74" t="s">
        <v>4544</v>
      </c>
      <c r="B8" s="76" t="s">
        <v>4545</v>
      </c>
      <c r="C8" s="49" t="s">
        <v>4546</v>
      </c>
      <c r="D8" s="46">
        <v>12</v>
      </c>
      <c r="E8" s="46">
        <v>156</v>
      </c>
      <c r="F8" s="72">
        <v>4.1636199999999999</v>
      </c>
      <c r="G8" s="143">
        <f>(F8-F8*$G$5)*Главная!$F$8</f>
        <v>331.29924339999997</v>
      </c>
      <c r="H8" s="140"/>
      <c r="I8" s="52">
        <f>G8*H8</f>
        <v>0</v>
      </c>
      <c r="K8" s="194"/>
    </row>
    <row r="9" spans="1:11" s="64" customFormat="1" x14ac:dyDescent="0.25">
      <c r="A9" s="74" t="s">
        <v>4547</v>
      </c>
      <c r="B9" s="76" t="s">
        <v>4548</v>
      </c>
      <c r="C9" s="49" t="s">
        <v>4549</v>
      </c>
      <c r="D9" s="46">
        <v>8</v>
      </c>
      <c r="E9" s="46">
        <v>104</v>
      </c>
      <c r="F9" s="72">
        <v>6.1690799999999992</v>
      </c>
      <c r="G9" s="143">
        <f>(F9-F9*$G$5)*Главная!$F$8</f>
        <v>490.87369559999991</v>
      </c>
      <c r="H9" s="140"/>
      <c r="I9" s="52">
        <f t="shared" ref="I9:I23" si="0">G9*H9</f>
        <v>0</v>
      </c>
      <c r="K9" s="194"/>
    </row>
    <row r="10" spans="1:11" s="64" customFormat="1" x14ac:dyDescent="0.25">
      <c r="A10" s="74" t="s">
        <v>4550</v>
      </c>
      <c r="B10" s="76" t="s">
        <v>4551</v>
      </c>
      <c r="C10" s="49" t="s">
        <v>4552</v>
      </c>
      <c r="D10" s="46">
        <v>8</v>
      </c>
      <c r="E10" s="46">
        <v>64</v>
      </c>
      <c r="F10" s="72">
        <v>9.6913599999999995</v>
      </c>
      <c r="G10" s="143">
        <f>(F10-F10*$G$5)*Главная!$F$8</f>
        <v>771.14151519999984</v>
      </c>
      <c r="H10" s="140"/>
      <c r="I10" s="52">
        <f t="shared" si="0"/>
        <v>0</v>
      </c>
      <c r="K10" s="194"/>
    </row>
    <row r="11" spans="1:11" s="64" customFormat="1" x14ac:dyDescent="0.25">
      <c r="A11" s="74" t="s">
        <v>4553</v>
      </c>
      <c r="B11" s="76" t="s">
        <v>4554</v>
      </c>
      <c r="C11" s="49" t="s">
        <v>4555</v>
      </c>
      <c r="D11" s="46">
        <v>4</v>
      </c>
      <c r="E11" s="46">
        <v>48</v>
      </c>
      <c r="F11" s="72">
        <v>15.412520000000001</v>
      </c>
      <c r="G11" s="143">
        <f>(F11-F11*$G$5)*Главная!$F$8</f>
        <v>1226.3742164</v>
      </c>
      <c r="H11" s="140"/>
      <c r="I11" s="52">
        <f t="shared" si="0"/>
        <v>0</v>
      </c>
      <c r="K11" s="194"/>
    </row>
    <row r="12" spans="1:11" s="64" customFormat="1" x14ac:dyDescent="0.25">
      <c r="A12" s="74" t="s">
        <v>4556</v>
      </c>
      <c r="B12" s="76" t="s">
        <v>4557</v>
      </c>
      <c r="C12" s="49" t="s">
        <v>4558</v>
      </c>
      <c r="D12" s="46">
        <v>2</v>
      </c>
      <c r="E12" s="46">
        <v>26</v>
      </c>
      <c r="F12" s="72">
        <v>22.78284</v>
      </c>
      <c r="G12" s="143">
        <f>(F12-F12*$G$5)*Главная!$F$8</f>
        <v>1812.8305787999998</v>
      </c>
      <c r="H12" s="140"/>
      <c r="I12" s="52">
        <f t="shared" si="0"/>
        <v>0</v>
      </c>
      <c r="K12" s="194"/>
    </row>
    <row r="13" spans="1:11" s="64" customFormat="1" x14ac:dyDescent="0.25">
      <c r="A13" s="74" t="s">
        <v>4559</v>
      </c>
      <c r="B13" s="77" t="s">
        <v>4560</v>
      </c>
      <c r="C13" s="45" t="s">
        <v>4561</v>
      </c>
      <c r="D13" s="46">
        <v>2</v>
      </c>
      <c r="E13" s="46">
        <v>18</v>
      </c>
      <c r="F13" s="72">
        <v>36.66836</v>
      </c>
      <c r="G13" s="143">
        <f>(F13-F13*$G$5)*Главная!$F$8</f>
        <v>2917.7014052</v>
      </c>
      <c r="H13" s="140"/>
      <c r="I13" s="52">
        <f t="shared" si="0"/>
        <v>0</v>
      </c>
      <c r="K13" s="194"/>
    </row>
    <row r="14" spans="1:11" s="64" customFormat="1" x14ac:dyDescent="0.25">
      <c r="A14" s="74" t="s">
        <v>4562</v>
      </c>
      <c r="B14" s="77" t="s">
        <v>4563</v>
      </c>
      <c r="C14" s="49" t="s">
        <v>4564</v>
      </c>
      <c r="D14" s="46">
        <v>1</v>
      </c>
      <c r="E14" s="46">
        <v>9</v>
      </c>
      <c r="F14" s="72">
        <v>87.853399999999993</v>
      </c>
      <c r="G14" s="143">
        <f>(F14-F14*$G$5)*Главная!$F$8</f>
        <v>6990.4950379999991</v>
      </c>
      <c r="H14" s="140"/>
      <c r="I14" s="52">
        <f t="shared" si="0"/>
        <v>0</v>
      </c>
      <c r="K14" s="194"/>
    </row>
    <row r="15" spans="1:11" s="64" customFormat="1" x14ac:dyDescent="0.25">
      <c r="A15" s="74" t="s">
        <v>4565</v>
      </c>
      <c r="B15" s="77" t="s">
        <v>4566</v>
      </c>
      <c r="C15" s="45" t="s">
        <v>4567</v>
      </c>
      <c r="D15" s="46">
        <v>1</v>
      </c>
      <c r="E15" s="46">
        <v>6</v>
      </c>
      <c r="F15" s="72">
        <v>135.41436000000002</v>
      </c>
      <c r="G15" s="143">
        <f>(F15-F15*$G$5)*Главная!$F$8</f>
        <v>10774.9206252</v>
      </c>
      <c r="H15" s="140"/>
      <c r="I15" s="52">
        <f t="shared" si="0"/>
        <v>0</v>
      </c>
      <c r="K15" s="194"/>
    </row>
    <row r="16" spans="1:11" s="64" customFormat="1" x14ac:dyDescent="0.25">
      <c r="A16" s="74" t="s">
        <v>4568</v>
      </c>
      <c r="B16" s="77" t="s">
        <v>4569</v>
      </c>
      <c r="C16" s="45" t="s">
        <v>4570</v>
      </c>
      <c r="D16" s="46">
        <v>1</v>
      </c>
      <c r="E16" s="46">
        <v>4</v>
      </c>
      <c r="F16" s="72">
        <v>225.51754</v>
      </c>
      <c r="G16" s="143">
        <f>(F16-F16*$G$5)*Главная!$F$8</f>
        <v>17944.4306578</v>
      </c>
      <c r="H16" s="140"/>
      <c r="I16" s="52">
        <f t="shared" si="0"/>
        <v>0</v>
      </c>
      <c r="K16" s="194"/>
    </row>
    <row r="17" spans="1:11" s="64" customFormat="1" x14ac:dyDescent="0.25">
      <c r="A17" s="74"/>
      <c r="B17" s="57"/>
      <c r="C17" s="10" t="s">
        <v>4571</v>
      </c>
      <c r="D17" s="44"/>
      <c r="E17" s="44"/>
      <c r="F17" s="84"/>
      <c r="G17" s="149"/>
      <c r="H17" s="141"/>
      <c r="I17" s="17"/>
      <c r="K17" s="194"/>
    </row>
    <row r="18" spans="1:11" s="64" customFormat="1" x14ac:dyDescent="0.25">
      <c r="A18" s="74" t="s">
        <v>4572</v>
      </c>
      <c r="B18" s="77" t="s">
        <v>4573</v>
      </c>
      <c r="C18" s="49" t="s">
        <v>4574</v>
      </c>
      <c r="D18" s="46">
        <v>12</v>
      </c>
      <c r="E18" s="46">
        <v>120</v>
      </c>
      <c r="F18" s="72">
        <v>4.5708200000000003</v>
      </c>
      <c r="G18" s="143">
        <f>(F18-F18*$G$5)*Главная!$F$8</f>
        <v>363.70014739999999</v>
      </c>
      <c r="H18" s="140"/>
      <c r="I18" s="52">
        <f t="shared" si="0"/>
        <v>0</v>
      </c>
      <c r="K18" s="194"/>
    </row>
    <row r="19" spans="1:11" s="64" customFormat="1" x14ac:dyDescent="0.25">
      <c r="A19" s="74" t="s">
        <v>4575</v>
      </c>
      <c r="B19" s="77" t="s">
        <v>4576</v>
      </c>
      <c r="C19" s="49" t="s">
        <v>4577</v>
      </c>
      <c r="D19" s="46">
        <v>8</v>
      </c>
      <c r="E19" s="46">
        <v>64</v>
      </c>
      <c r="F19" s="72">
        <v>6.8104200000000006</v>
      </c>
      <c r="G19" s="143">
        <f>(F19-F19*$G$5)*Главная!$F$8</f>
        <v>541.90511939999999</v>
      </c>
      <c r="H19" s="140"/>
      <c r="I19" s="52">
        <f t="shared" si="0"/>
        <v>0</v>
      </c>
      <c r="K19" s="194"/>
    </row>
    <row r="20" spans="1:11" s="64" customFormat="1" x14ac:dyDescent="0.25">
      <c r="A20" s="74" t="s">
        <v>4578</v>
      </c>
      <c r="B20" s="77" t="s">
        <v>4579</v>
      </c>
      <c r="C20" s="49" t="s">
        <v>4580</v>
      </c>
      <c r="D20" s="46">
        <v>1</v>
      </c>
      <c r="E20" s="46">
        <v>64</v>
      </c>
      <c r="F20" s="72">
        <v>10.46504</v>
      </c>
      <c r="G20" s="143">
        <f>(F20-F20*$G$5)*Главная!$F$8</f>
        <v>832.70323279999991</v>
      </c>
      <c r="H20" s="140"/>
      <c r="I20" s="52">
        <f t="shared" si="0"/>
        <v>0</v>
      </c>
      <c r="K20" s="194"/>
    </row>
    <row r="21" spans="1:11" s="64" customFormat="1" x14ac:dyDescent="0.25">
      <c r="A21" s="74" t="s">
        <v>4581</v>
      </c>
      <c r="B21" s="77" t="s">
        <v>4582</v>
      </c>
      <c r="C21" s="49" t="s">
        <v>4583</v>
      </c>
      <c r="D21" s="46">
        <v>1</v>
      </c>
      <c r="E21" s="46">
        <v>32</v>
      </c>
      <c r="F21" s="72">
        <v>17.59104</v>
      </c>
      <c r="G21" s="143">
        <f>(F21-F21*$G$5)*Главная!$F$8</f>
        <v>1399.7190527999999</v>
      </c>
      <c r="H21" s="140"/>
      <c r="I21" s="52">
        <f t="shared" si="0"/>
        <v>0</v>
      </c>
      <c r="K21" s="194"/>
    </row>
    <row r="22" spans="1:11" s="64" customFormat="1" x14ac:dyDescent="0.25">
      <c r="A22" s="74" t="s">
        <v>4584</v>
      </c>
      <c r="B22" s="77" t="s">
        <v>4585</v>
      </c>
      <c r="C22" s="49" t="s">
        <v>4586</v>
      </c>
      <c r="D22" s="46">
        <v>1</v>
      </c>
      <c r="E22" s="46">
        <v>24</v>
      </c>
      <c r="F22" s="72">
        <v>25.602699999999999</v>
      </c>
      <c r="G22" s="143">
        <f>(F22-F22*$G$5)*Главная!$F$8</f>
        <v>2037.2068389999997</v>
      </c>
      <c r="H22" s="140"/>
      <c r="I22" s="52">
        <f t="shared" si="0"/>
        <v>0</v>
      </c>
      <c r="K22" s="194"/>
    </row>
    <row r="23" spans="1:11" s="64" customFormat="1" x14ac:dyDescent="0.25">
      <c r="A23" s="74" t="s">
        <v>4587</v>
      </c>
      <c r="B23" s="77" t="s">
        <v>4588</v>
      </c>
      <c r="C23" s="45" t="s">
        <v>4589</v>
      </c>
      <c r="D23" s="46">
        <v>1</v>
      </c>
      <c r="E23" s="46">
        <v>64</v>
      </c>
      <c r="F23" s="72">
        <v>40.58766</v>
      </c>
      <c r="G23" s="143">
        <f>(F23-F23*$G$5)*Главная!$F$8</f>
        <v>3229.5601061999996</v>
      </c>
      <c r="H23" s="140"/>
      <c r="I23" s="52">
        <f t="shared" si="0"/>
        <v>0</v>
      </c>
      <c r="K23" s="194"/>
    </row>
    <row r="24" spans="1:11" s="64" customFormat="1" x14ac:dyDescent="0.25">
      <c r="A24" s="74"/>
      <c r="B24" s="57"/>
      <c r="C24" s="10" t="s">
        <v>4590</v>
      </c>
      <c r="D24" s="44"/>
      <c r="E24" s="44"/>
      <c r="F24" s="84"/>
      <c r="G24" s="149"/>
      <c r="H24" s="141"/>
      <c r="I24" s="17"/>
      <c r="K24" s="194"/>
    </row>
    <row r="25" spans="1:11" s="64" customFormat="1" x14ac:dyDescent="0.25">
      <c r="A25" s="74" t="s">
        <v>4591</v>
      </c>
      <c r="B25" s="77" t="s">
        <v>4592</v>
      </c>
      <c r="C25" s="49" t="s">
        <v>4593</v>
      </c>
      <c r="D25" s="46">
        <v>12</v>
      </c>
      <c r="E25" s="46">
        <v>132</v>
      </c>
      <c r="F25" s="72">
        <v>4.1228999999999996</v>
      </c>
      <c r="G25" s="143">
        <f>(F25-F25*$G$5)*Главная!$F$8</f>
        <v>328.05915299999992</v>
      </c>
      <c r="H25" s="140"/>
      <c r="I25" s="52">
        <f t="shared" ref="I25:I28" si="1">G25*H25</f>
        <v>0</v>
      </c>
      <c r="K25" s="194"/>
    </row>
    <row r="26" spans="1:11" s="64" customFormat="1" x14ac:dyDescent="0.25">
      <c r="A26" s="74" t="s">
        <v>4594</v>
      </c>
      <c r="B26" s="77" t="s">
        <v>4595</v>
      </c>
      <c r="C26" s="49" t="s">
        <v>4596</v>
      </c>
      <c r="D26" s="46">
        <v>8</v>
      </c>
      <c r="E26" s="46">
        <v>128</v>
      </c>
      <c r="F26" s="72">
        <v>6.0265599999999999</v>
      </c>
      <c r="G26" s="143">
        <f>(F26-F26*$G$5)*Главная!$F$8</f>
        <v>479.53337919999996</v>
      </c>
      <c r="H26" s="140"/>
      <c r="I26" s="52">
        <f t="shared" si="1"/>
        <v>0</v>
      </c>
      <c r="K26" s="194"/>
    </row>
    <row r="27" spans="1:11" s="64" customFormat="1" x14ac:dyDescent="0.25">
      <c r="A27" s="74" t="s">
        <v>4597</v>
      </c>
      <c r="B27" s="77" t="s">
        <v>4598</v>
      </c>
      <c r="C27" s="45" t="s">
        <v>4599</v>
      </c>
      <c r="D27" s="46">
        <v>8</v>
      </c>
      <c r="E27" s="46">
        <v>64</v>
      </c>
      <c r="F27" s="72">
        <v>9.5590200000000003</v>
      </c>
      <c r="G27" s="143">
        <f>(F27-F27*$G$5)*Главная!$F$8</f>
        <v>760.61122139999998</v>
      </c>
      <c r="H27" s="140"/>
      <c r="I27" s="52">
        <f t="shared" si="1"/>
        <v>0</v>
      </c>
      <c r="K27" s="194"/>
    </row>
    <row r="28" spans="1:11" s="64" customFormat="1" x14ac:dyDescent="0.25">
      <c r="A28" s="74" t="s">
        <v>4600</v>
      </c>
      <c r="B28" s="77" t="s">
        <v>4601</v>
      </c>
      <c r="C28" s="45" t="s">
        <v>4602</v>
      </c>
      <c r="D28" s="46">
        <v>4</v>
      </c>
      <c r="E28" s="46">
        <v>52</v>
      </c>
      <c r="F28" s="72">
        <v>16.125119999999999</v>
      </c>
      <c r="G28" s="143">
        <f>(F28-F28*$G$5)*Главная!$F$8</f>
        <v>1283.0757983999997</v>
      </c>
      <c r="H28" s="140"/>
      <c r="I28" s="52">
        <f t="shared" si="1"/>
        <v>0</v>
      </c>
      <c r="K28" s="194"/>
    </row>
    <row r="29" spans="1:11" s="64" customFormat="1" x14ac:dyDescent="0.25">
      <c r="A29" s="74"/>
      <c r="B29" s="57"/>
      <c r="C29" s="10" t="s">
        <v>4603</v>
      </c>
      <c r="D29" s="44"/>
      <c r="E29" s="44"/>
      <c r="F29" s="84"/>
      <c r="G29" s="149"/>
      <c r="H29" s="141"/>
      <c r="I29" s="17"/>
      <c r="K29" s="194"/>
    </row>
    <row r="30" spans="1:11" s="64" customFormat="1" x14ac:dyDescent="0.25">
      <c r="A30" s="74" t="s">
        <v>4604</v>
      </c>
      <c r="B30" s="77" t="s">
        <v>4605</v>
      </c>
      <c r="C30" s="45" t="s">
        <v>4606</v>
      </c>
      <c r="D30" s="46">
        <v>12</v>
      </c>
      <c r="E30" s="46">
        <v>96</v>
      </c>
      <c r="F30" s="72">
        <v>4.5301</v>
      </c>
      <c r="G30" s="143">
        <f>(F30-F30*$G$5)*Главная!$F$8</f>
        <v>360.46005699999995</v>
      </c>
      <c r="H30" s="140"/>
      <c r="I30" s="52">
        <f t="shared" ref="I30:I33" si="2">G30*H30</f>
        <v>0</v>
      </c>
      <c r="K30" s="194"/>
    </row>
    <row r="31" spans="1:11" s="64" customFormat="1" x14ac:dyDescent="0.25">
      <c r="A31" s="74" t="s">
        <v>4607</v>
      </c>
      <c r="B31" s="77" t="s">
        <v>4608</v>
      </c>
      <c r="C31" s="45" t="s">
        <v>4609</v>
      </c>
      <c r="D31" s="46">
        <v>8</v>
      </c>
      <c r="E31" s="46">
        <v>104</v>
      </c>
      <c r="F31" s="72">
        <v>6.6678999999999995</v>
      </c>
      <c r="G31" s="143">
        <f>(F31-F31*$G$5)*Главная!$F$8</f>
        <v>530.56480299999987</v>
      </c>
      <c r="H31" s="140"/>
      <c r="I31" s="52">
        <f t="shared" si="2"/>
        <v>0</v>
      </c>
      <c r="K31" s="194"/>
    </row>
    <row r="32" spans="1:11" s="64" customFormat="1" x14ac:dyDescent="0.25">
      <c r="A32" s="74" t="s">
        <v>4610</v>
      </c>
      <c r="B32" s="77" t="s">
        <v>4611</v>
      </c>
      <c r="C32" s="45" t="s">
        <v>4612</v>
      </c>
      <c r="D32" s="46">
        <v>8</v>
      </c>
      <c r="E32" s="46">
        <v>64</v>
      </c>
      <c r="F32" s="72">
        <v>10.342880000000001</v>
      </c>
      <c r="G32" s="143">
        <f>(F32-F32*$G$5)*Главная!$F$8</f>
        <v>822.98296159999995</v>
      </c>
      <c r="H32" s="140"/>
      <c r="I32" s="52">
        <f t="shared" si="2"/>
        <v>0</v>
      </c>
      <c r="K32" s="194"/>
    </row>
    <row r="33" spans="1:11" s="64" customFormat="1" x14ac:dyDescent="0.25">
      <c r="A33" s="80" t="s">
        <v>4613</v>
      </c>
      <c r="B33" s="45" t="s">
        <v>4614</v>
      </c>
      <c r="C33" s="45" t="s">
        <v>4615</v>
      </c>
      <c r="D33" s="46">
        <v>4</v>
      </c>
      <c r="E33" s="46">
        <v>32</v>
      </c>
      <c r="F33" s="72">
        <v>18.038959999999999</v>
      </c>
      <c r="G33" s="143">
        <f>(F33-F33*$G$5)*Главная!$F$8</f>
        <v>1435.3600471999998</v>
      </c>
      <c r="H33" s="145"/>
      <c r="I33" s="52">
        <f t="shared" si="2"/>
        <v>0</v>
      </c>
      <c r="K33" s="194"/>
    </row>
    <row r="34" spans="1:11" s="64" customFormat="1" x14ac:dyDescent="0.25">
      <c r="A34" s="74"/>
      <c r="B34" s="57"/>
      <c r="C34" s="10" t="s">
        <v>4616</v>
      </c>
      <c r="D34" s="44"/>
      <c r="E34" s="44"/>
      <c r="F34" s="84"/>
      <c r="G34" s="149"/>
      <c r="H34" s="141"/>
      <c r="I34" s="17"/>
      <c r="K34" s="194"/>
    </row>
    <row r="35" spans="1:11" s="64" customFormat="1" x14ac:dyDescent="0.25">
      <c r="A35" s="74" t="s">
        <v>4617</v>
      </c>
      <c r="B35" s="77" t="s">
        <v>4618</v>
      </c>
      <c r="C35" s="45" t="s">
        <v>4619</v>
      </c>
      <c r="D35" s="46">
        <v>8</v>
      </c>
      <c r="E35" s="46">
        <v>128</v>
      </c>
      <c r="F35" s="72">
        <v>5.7517000000000005</v>
      </c>
      <c r="G35" s="143">
        <f>(F35-F35*$G$5)*Главная!$F$8</f>
        <v>457.66276900000003</v>
      </c>
      <c r="H35" s="140"/>
      <c r="I35" s="52">
        <f t="shared" ref="I35:I40" si="3">G35*H35</f>
        <v>0</v>
      </c>
      <c r="K35" s="194"/>
    </row>
    <row r="36" spans="1:11" s="64" customFormat="1" x14ac:dyDescent="0.25">
      <c r="A36" s="74" t="s">
        <v>4620</v>
      </c>
      <c r="B36" s="77" t="s">
        <v>4621</v>
      </c>
      <c r="C36" s="45" t="s">
        <v>4622</v>
      </c>
      <c r="D36" s="46">
        <v>6</v>
      </c>
      <c r="E36" s="46">
        <v>60</v>
      </c>
      <c r="F36" s="72">
        <v>8.7853400000000015</v>
      </c>
      <c r="G36" s="143">
        <f>(F36-F36*$G$5)*Главная!$F$8</f>
        <v>699.04950380000002</v>
      </c>
      <c r="H36" s="140"/>
      <c r="I36" s="52">
        <f t="shared" si="3"/>
        <v>0</v>
      </c>
      <c r="K36" s="194"/>
    </row>
    <row r="37" spans="1:11" s="64" customFormat="1" x14ac:dyDescent="0.25">
      <c r="A37" s="74" t="s">
        <v>4623</v>
      </c>
      <c r="B37" s="77" t="s">
        <v>4624</v>
      </c>
      <c r="C37" s="45" t="s">
        <v>4625</v>
      </c>
      <c r="D37" s="46">
        <v>6</v>
      </c>
      <c r="E37" s="46">
        <v>48</v>
      </c>
      <c r="F37" s="72">
        <v>13.65138</v>
      </c>
      <c r="G37" s="143">
        <f>(F37-F37*$G$5)*Главная!$F$8</f>
        <v>1086.2403065999999</v>
      </c>
      <c r="H37" s="140"/>
      <c r="I37" s="52">
        <f t="shared" si="3"/>
        <v>0</v>
      </c>
      <c r="K37" s="194"/>
    </row>
    <row r="38" spans="1:11" s="64" customFormat="1" x14ac:dyDescent="0.25">
      <c r="A38" s="74" t="s">
        <v>4626</v>
      </c>
      <c r="B38" s="77" t="s">
        <v>4627</v>
      </c>
      <c r="C38" s="45" t="s">
        <v>4628</v>
      </c>
      <c r="D38" s="46">
        <v>4</v>
      </c>
      <c r="E38" s="46">
        <v>32</v>
      </c>
      <c r="F38" s="72">
        <v>21.225300000000001</v>
      </c>
      <c r="G38" s="143">
        <f>(F38-F38*$G$5)*Главная!$F$8</f>
        <v>1688.897121</v>
      </c>
      <c r="H38" s="140"/>
      <c r="I38" s="52">
        <f t="shared" si="3"/>
        <v>0</v>
      </c>
      <c r="K38" s="194"/>
    </row>
    <row r="39" spans="1:11" s="64" customFormat="1" x14ac:dyDescent="0.25">
      <c r="A39" s="74" t="s">
        <v>4629</v>
      </c>
      <c r="B39" s="77" t="s">
        <v>4630</v>
      </c>
      <c r="C39" s="45" t="s">
        <v>4631</v>
      </c>
      <c r="D39" s="46">
        <v>0</v>
      </c>
      <c r="E39" s="46">
        <v>0</v>
      </c>
      <c r="F39" s="72">
        <v>38.602560000000004</v>
      </c>
      <c r="G39" s="143">
        <f>(F39-F39*$G$5)*Главная!$F$8</f>
        <v>3071.6056991999999</v>
      </c>
      <c r="H39" s="140"/>
      <c r="I39" s="52">
        <f t="shared" si="3"/>
        <v>0</v>
      </c>
      <c r="K39" s="194"/>
    </row>
    <row r="40" spans="1:11" s="64" customFormat="1" x14ac:dyDescent="0.25">
      <c r="A40" s="74" t="s">
        <v>4632</v>
      </c>
      <c r="B40" s="77" t="s">
        <v>4633</v>
      </c>
      <c r="C40" s="45" t="s">
        <v>4634</v>
      </c>
      <c r="D40" s="46">
        <v>0</v>
      </c>
      <c r="E40" s="46">
        <v>0</v>
      </c>
      <c r="F40" s="72">
        <v>59.91948</v>
      </c>
      <c r="G40" s="143">
        <f>(F40-F40*$G$5)*Главная!$F$8</f>
        <v>4767.7930235999993</v>
      </c>
      <c r="H40" s="140"/>
      <c r="I40" s="52">
        <f t="shared" si="3"/>
        <v>0</v>
      </c>
      <c r="K40" s="194"/>
    </row>
    <row r="41" spans="1:11" s="64" customFormat="1" x14ac:dyDescent="0.25">
      <c r="A41" s="74"/>
      <c r="B41" s="57"/>
      <c r="C41" s="10" t="s">
        <v>4635</v>
      </c>
      <c r="D41" s="44"/>
      <c r="E41" s="44"/>
      <c r="F41" s="84"/>
      <c r="G41" s="149"/>
      <c r="H41" s="141"/>
      <c r="I41" s="17"/>
      <c r="K41" s="194"/>
    </row>
    <row r="42" spans="1:11" s="64" customFormat="1" x14ac:dyDescent="0.25">
      <c r="A42" s="74" t="s">
        <v>4636</v>
      </c>
      <c r="B42" s="77" t="s">
        <v>4637</v>
      </c>
      <c r="C42" s="45" t="s">
        <v>4638</v>
      </c>
      <c r="D42" s="46">
        <v>6</v>
      </c>
      <c r="E42" s="46">
        <v>114</v>
      </c>
      <c r="F42" s="72">
        <v>7.3703200000000004</v>
      </c>
      <c r="G42" s="143">
        <f>(F42-F42*$G$5)*Главная!$F$8</f>
        <v>586.45636239999999</v>
      </c>
      <c r="H42" s="140"/>
      <c r="I42" s="52">
        <f t="shared" ref="I42:I44" si="4">G42*H42</f>
        <v>0</v>
      </c>
      <c r="K42" s="194"/>
    </row>
    <row r="43" spans="1:11" s="64" customFormat="1" x14ac:dyDescent="0.25">
      <c r="A43" s="74" t="s">
        <v>4639</v>
      </c>
      <c r="B43" s="77" t="s">
        <v>4640</v>
      </c>
      <c r="C43" s="45" t="s">
        <v>4641</v>
      </c>
      <c r="D43" s="46">
        <v>6</v>
      </c>
      <c r="E43" s="46">
        <v>78</v>
      </c>
      <c r="F43" s="72">
        <v>11.462680000000001</v>
      </c>
      <c r="G43" s="143">
        <f>(F43-F43*$G$5)*Главная!$F$8</f>
        <v>912.08544759999995</v>
      </c>
      <c r="H43" s="140"/>
      <c r="I43" s="52">
        <f t="shared" si="4"/>
        <v>0</v>
      </c>
      <c r="K43" s="194"/>
    </row>
    <row r="44" spans="1:11" s="64" customFormat="1" x14ac:dyDescent="0.25">
      <c r="A44" s="74" t="s">
        <v>4642</v>
      </c>
      <c r="B44" s="77" t="s">
        <v>4643</v>
      </c>
      <c r="C44" s="45" t="s">
        <v>4644</v>
      </c>
      <c r="D44" s="46">
        <v>4</v>
      </c>
      <c r="E44" s="46">
        <v>48</v>
      </c>
      <c r="F44" s="72">
        <v>17.794640000000001</v>
      </c>
      <c r="G44" s="143">
        <f>(F44-F44*$G$5)*Главная!$F$8</f>
        <v>1415.9195047999999</v>
      </c>
      <c r="H44" s="140"/>
      <c r="I44" s="52">
        <f t="shared" si="4"/>
        <v>0</v>
      </c>
      <c r="K44" s="194"/>
    </row>
    <row r="45" spans="1:11" s="64" customFormat="1" x14ac:dyDescent="0.25">
      <c r="A45" s="74"/>
      <c r="B45" s="57"/>
      <c r="C45" s="10" t="s">
        <v>4645</v>
      </c>
      <c r="D45" s="44"/>
      <c r="E45" s="44"/>
      <c r="F45" s="84"/>
      <c r="G45" s="149"/>
      <c r="H45" s="141"/>
      <c r="I45" s="17"/>
      <c r="K45" s="194"/>
    </row>
    <row r="46" spans="1:11" s="64" customFormat="1" x14ac:dyDescent="0.25">
      <c r="A46" s="74" t="s">
        <v>4646</v>
      </c>
      <c r="B46" s="77" t="s">
        <v>4647</v>
      </c>
      <c r="C46" s="45" t="s">
        <v>4648</v>
      </c>
      <c r="D46" s="46">
        <v>15</v>
      </c>
      <c r="E46" s="46">
        <v>195</v>
      </c>
      <c r="F46" s="72">
        <v>3.6342599999999998</v>
      </c>
      <c r="G46" s="143">
        <f>(F46-F46*$G$5)*Главная!$F$8</f>
        <v>289.17806819999998</v>
      </c>
      <c r="H46" s="140"/>
      <c r="I46" s="52">
        <f t="shared" ref="I46:I51" si="5">G46*H46</f>
        <v>0</v>
      </c>
      <c r="K46" s="194"/>
    </row>
    <row r="47" spans="1:11" s="64" customFormat="1" x14ac:dyDescent="0.25">
      <c r="A47" s="74" t="s">
        <v>4649</v>
      </c>
      <c r="B47" s="77" t="s">
        <v>4650</v>
      </c>
      <c r="C47" s="45" t="s">
        <v>4651</v>
      </c>
      <c r="D47" s="46">
        <v>8</v>
      </c>
      <c r="E47" s="46">
        <v>104</v>
      </c>
      <c r="F47" s="72">
        <v>5.4055799999999996</v>
      </c>
      <c r="G47" s="143">
        <f>(F47-F47*$G$5)*Главная!$F$8</f>
        <v>430.12200059999992</v>
      </c>
      <c r="H47" s="140"/>
      <c r="I47" s="52">
        <f t="shared" si="5"/>
        <v>0</v>
      </c>
      <c r="K47" s="194"/>
    </row>
    <row r="48" spans="1:11" s="64" customFormat="1" x14ac:dyDescent="0.25">
      <c r="A48" s="74" t="s">
        <v>4652</v>
      </c>
      <c r="B48" s="77" t="s">
        <v>4653</v>
      </c>
      <c r="C48" s="45" t="s">
        <v>4654</v>
      </c>
      <c r="D48" s="46">
        <v>8</v>
      </c>
      <c r="E48" s="46">
        <v>96</v>
      </c>
      <c r="F48" s="72">
        <v>8.3068799999999996</v>
      </c>
      <c r="G48" s="143">
        <f>(F48-F48*$G$5)*Главная!$F$8</f>
        <v>660.97844159999988</v>
      </c>
      <c r="H48" s="140"/>
      <c r="I48" s="52">
        <f t="shared" si="5"/>
        <v>0</v>
      </c>
      <c r="K48" s="194"/>
    </row>
    <row r="49" spans="1:11" s="64" customFormat="1" x14ac:dyDescent="0.25">
      <c r="A49" s="74" t="s">
        <v>4655</v>
      </c>
      <c r="B49" s="77" t="s">
        <v>4656</v>
      </c>
      <c r="C49" s="45" t="s">
        <v>4657</v>
      </c>
      <c r="D49" s="46">
        <v>4</v>
      </c>
      <c r="E49" s="46">
        <v>32</v>
      </c>
      <c r="F49" s="72">
        <v>13.356159999999999</v>
      </c>
      <c r="G49" s="143">
        <f>(F49-F49*$G$5)*Главная!$F$8</f>
        <v>1062.7496511999998</v>
      </c>
      <c r="H49" s="140"/>
      <c r="I49" s="52">
        <f t="shared" si="5"/>
        <v>0</v>
      </c>
      <c r="K49" s="194"/>
    </row>
    <row r="50" spans="1:11" s="64" customFormat="1" x14ac:dyDescent="0.25">
      <c r="A50" s="74" t="s">
        <v>4658</v>
      </c>
      <c r="B50" s="77" t="s">
        <v>4659</v>
      </c>
      <c r="C50" s="45" t="s">
        <v>4660</v>
      </c>
      <c r="D50" s="46">
        <v>4</v>
      </c>
      <c r="E50" s="46">
        <v>32</v>
      </c>
      <c r="F50" s="72">
        <v>19.71866</v>
      </c>
      <c r="G50" s="143">
        <f>(F50-F50*$G$5)*Главная!$F$8</f>
        <v>1569.0137761999999</v>
      </c>
      <c r="H50" s="140"/>
      <c r="I50" s="52">
        <f t="shared" si="5"/>
        <v>0</v>
      </c>
      <c r="K50" s="194"/>
    </row>
    <row r="51" spans="1:11" s="64" customFormat="1" x14ac:dyDescent="0.25">
      <c r="A51" s="74" t="s">
        <v>4661</v>
      </c>
      <c r="B51" s="77" t="s">
        <v>4662</v>
      </c>
      <c r="C51" s="45" t="s">
        <v>4663</v>
      </c>
      <c r="D51" s="46">
        <v>2</v>
      </c>
      <c r="E51" s="46">
        <v>16</v>
      </c>
      <c r="F51" s="72">
        <v>32.840679999999999</v>
      </c>
      <c r="G51" s="143">
        <f>(F51-F51*$G$5)*Главная!$F$8</f>
        <v>2613.1329075999997</v>
      </c>
      <c r="H51" s="140"/>
      <c r="I51" s="52">
        <f t="shared" si="5"/>
        <v>0</v>
      </c>
      <c r="K51" s="194"/>
    </row>
    <row r="52" spans="1:11" s="64" customFormat="1" x14ac:dyDescent="0.25">
      <c r="A52" s="74"/>
      <c r="B52" s="57"/>
      <c r="C52" s="10" t="s">
        <v>4664</v>
      </c>
      <c r="D52" s="44"/>
      <c r="E52" s="44"/>
      <c r="F52" s="84"/>
      <c r="G52" s="149"/>
      <c r="H52" s="141"/>
      <c r="I52" s="17"/>
      <c r="K52" s="194"/>
    </row>
    <row r="53" spans="1:11" s="64" customFormat="1" x14ac:dyDescent="0.25">
      <c r="A53" s="80" t="s">
        <v>4665</v>
      </c>
      <c r="B53" s="45" t="s">
        <v>4666</v>
      </c>
      <c r="C53" s="45" t="s">
        <v>4667</v>
      </c>
      <c r="D53" s="46">
        <v>15</v>
      </c>
      <c r="E53" s="46">
        <v>180</v>
      </c>
      <c r="F53" s="72">
        <v>4.1432600000000006</v>
      </c>
      <c r="G53" s="143">
        <f>(F53-F53*$G$5)*Главная!$F$8</f>
        <v>329.67919820000003</v>
      </c>
      <c r="H53" s="145"/>
      <c r="I53" s="52">
        <f t="shared" ref="I53:I58" si="6">G53*H53</f>
        <v>0</v>
      </c>
      <c r="K53" s="194"/>
    </row>
    <row r="54" spans="1:11" s="64" customFormat="1" x14ac:dyDescent="0.25">
      <c r="A54" s="80" t="s">
        <v>4668</v>
      </c>
      <c r="B54" s="45" t="s">
        <v>4669</v>
      </c>
      <c r="C54" s="45" t="s">
        <v>4670</v>
      </c>
      <c r="D54" s="46">
        <v>8</v>
      </c>
      <c r="E54" s="46">
        <v>104</v>
      </c>
      <c r="F54" s="72">
        <v>6.1079999999999997</v>
      </c>
      <c r="G54" s="143">
        <f>(F54-F54*$G$5)*Главная!$F$8</f>
        <v>486.01355999999993</v>
      </c>
      <c r="H54" s="145"/>
      <c r="I54" s="52">
        <f t="shared" si="6"/>
        <v>0</v>
      </c>
      <c r="K54" s="194"/>
    </row>
    <row r="55" spans="1:11" s="64" customFormat="1" x14ac:dyDescent="0.25">
      <c r="A55" s="80" t="s">
        <v>4671</v>
      </c>
      <c r="B55" s="45" t="s">
        <v>4672</v>
      </c>
      <c r="C55" s="45" t="s">
        <v>4673</v>
      </c>
      <c r="D55" s="46">
        <v>8</v>
      </c>
      <c r="E55" s="46">
        <v>64</v>
      </c>
      <c r="F55" s="72">
        <v>9.4470399999999994</v>
      </c>
      <c r="G55" s="143">
        <f>(F55-F55*$G$5)*Главная!$F$8</f>
        <v>751.70097279999993</v>
      </c>
      <c r="H55" s="145"/>
      <c r="I55" s="52">
        <f t="shared" si="6"/>
        <v>0</v>
      </c>
      <c r="K55" s="194"/>
    </row>
    <row r="56" spans="1:11" s="64" customFormat="1" x14ac:dyDescent="0.25">
      <c r="A56" s="80" t="s">
        <v>4674</v>
      </c>
      <c r="B56" s="45" t="s">
        <v>4675</v>
      </c>
      <c r="C56" s="45" t="s">
        <v>4676</v>
      </c>
      <c r="D56" s="46">
        <v>4</v>
      </c>
      <c r="E56" s="46">
        <v>48</v>
      </c>
      <c r="F56" s="72">
        <v>15.59576</v>
      </c>
      <c r="G56" s="143">
        <f>(F56-F56*$G$5)*Главная!$F$8</f>
        <v>1240.9546232</v>
      </c>
      <c r="H56" s="145"/>
      <c r="I56" s="52">
        <f t="shared" si="6"/>
        <v>0</v>
      </c>
      <c r="K56" s="194"/>
    </row>
    <row r="57" spans="1:11" s="64" customFormat="1" x14ac:dyDescent="0.25">
      <c r="A57" s="74" t="s">
        <v>4677</v>
      </c>
      <c r="B57" s="77" t="s">
        <v>4678</v>
      </c>
      <c r="C57" s="45" t="s">
        <v>4679</v>
      </c>
      <c r="D57" s="46">
        <v>4</v>
      </c>
      <c r="E57" s="46">
        <v>36</v>
      </c>
      <c r="F57" s="72">
        <v>21.683400000000002</v>
      </c>
      <c r="G57" s="143">
        <f>(F57-F57*$G$5)*Главная!$F$8</f>
        <v>1725.3481380000001</v>
      </c>
      <c r="H57" s="140"/>
      <c r="I57" s="52">
        <f t="shared" si="6"/>
        <v>0</v>
      </c>
      <c r="K57" s="194"/>
    </row>
    <row r="58" spans="1:11" s="64" customFormat="1" x14ac:dyDescent="0.25">
      <c r="A58" s="74" t="s">
        <v>4680</v>
      </c>
      <c r="B58" s="77" t="s">
        <v>4681</v>
      </c>
      <c r="C58" s="45" t="s">
        <v>4682</v>
      </c>
      <c r="D58" s="46">
        <v>2</v>
      </c>
      <c r="E58" s="46">
        <v>18</v>
      </c>
      <c r="F58" s="72">
        <v>37.289340000000003</v>
      </c>
      <c r="G58" s="143">
        <f>(F58-F58*$G$5)*Главная!$F$8</f>
        <v>2967.1127837999998</v>
      </c>
      <c r="H58" s="140"/>
      <c r="I58" s="52">
        <f t="shared" si="6"/>
        <v>0</v>
      </c>
      <c r="K58" s="194"/>
    </row>
    <row r="59" spans="1:11" s="64" customFormat="1" x14ac:dyDescent="0.25">
      <c r="A59" s="74"/>
      <c r="B59" s="57"/>
      <c r="C59" s="10" t="s">
        <v>4683</v>
      </c>
      <c r="D59" s="44"/>
      <c r="E59" s="44"/>
      <c r="F59" s="84"/>
      <c r="G59" s="149"/>
      <c r="H59" s="141"/>
      <c r="I59" s="17"/>
      <c r="K59" s="194"/>
    </row>
    <row r="60" spans="1:11" s="64" customFormat="1" x14ac:dyDescent="0.25">
      <c r="A60" s="74" t="s">
        <v>4684</v>
      </c>
      <c r="B60" s="77" t="s">
        <v>4685</v>
      </c>
      <c r="C60" s="45" t="s">
        <v>4686</v>
      </c>
      <c r="D60" s="46">
        <v>15</v>
      </c>
      <c r="E60" s="46">
        <v>195</v>
      </c>
      <c r="F60" s="72">
        <v>3.5833599999999999</v>
      </c>
      <c r="G60" s="143">
        <f>(F60-F60*$G$5)*Главная!$F$8</f>
        <v>285.12795519999997</v>
      </c>
      <c r="H60" s="140"/>
      <c r="I60" s="52">
        <f t="shared" ref="I60:I62" si="7">G60*H60</f>
        <v>0</v>
      </c>
      <c r="K60" s="194"/>
    </row>
    <row r="61" spans="1:11" s="64" customFormat="1" x14ac:dyDescent="0.25">
      <c r="A61" s="74" t="s">
        <v>4687</v>
      </c>
      <c r="B61" s="77" t="s">
        <v>4688</v>
      </c>
      <c r="C61" s="45" t="s">
        <v>4689</v>
      </c>
      <c r="D61" s="46">
        <v>8</v>
      </c>
      <c r="E61" s="46">
        <v>128</v>
      </c>
      <c r="F61" s="72">
        <v>5.2528800000000002</v>
      </c>
      <c r="G61" s="143">
        <f>(F61-F61*$G$5)*Главная!$F$8</f>
        <v>417.9716616</v>
      </c>
      <c r="H61" s="140"/>
      <c r="I61" s="52">
        <f t="shared" si="7"/>
        <v>0</v>
      </c>
      <c r="K61" s="194"/>
    </row>
    <row r="62" spans="1:11" s="64" customFormat="1" x14ac:dyDescent="0.25">
      <c r="A62" s="74" t="s">
        <v>4690</v>
      </c>
      <c r="B62" s="77" t="s">
        <v>4691</v>
      </c>
      <c r="C62" s="45" t="s">
        <v>4692</v>
      </c>
      <c r="D62" s="46">
        <v>8</v>
      </c>
      <c r="E62" s="46">
        <v>104</v>
      </c>
      <c r="F62" s="72">
        <v>8.0930999999999997</v>
      </c>
      <c r="G62" s="143">
        <f>(F62-F62*$G$5)*Главная!$F$8</f>
        <v>643.96796699999993</v>
      </c>
      <c r="H62" s="140"/>
      <c r="I62" s="52">
        <f t="shared" si="7"/>
        <v>0</v>
      </c>
      <c r="K62" s="194"/>
    </row>
    <row r="63" spans="1:11" s="64" customFormat="1" x14ac:dyDescent="0.25">
      <c r="A63" s="74"/>
      <c r="B63" s="57"/>
      <c r="C63" s="10" t="s">
        <v>4693</v>
      </c>
      <c r="D63" s="44"/>
      <c r="E63" s="44"/>
      <c r="F63" s="84"/>
      <c r="G63" s="149"/>
      <c r="H63" s="141"/>
      <c r="I63" s="17"/>
      <c r="K63" s="194"/>
    </row>
    <row r="64" spans="1:11" s="64" customFormat="1" x14ac:dyDescent="0.25">
      <c r="A64" s="74" t="s">
        <v>4694</v>
      </c>
      <c r="B64" s="77" t="s">
        <v>4695</v>
      </c>
      <c r="C64" s="31" t="s">
        <v>4696</v>
      </c>
      <c r="D64" s="46">
        <v>15</v>
      </c>
      <c r="E64" s="46">
        <v>195</v>
      </c>
      <c r="F64" s="72">
        <v>4.0923599999999993</v>
      </c>
      <c r="G64" s="143">
        <f>(F64-F64*$G$5)*Главная!$F$8</f>
        <v>325.62908519999991</v>
      </c>
      <c r="H64" s="140"/>
      <c r="I64" s="52">
        <f t="shared" ref="I64:I66" si="8">G64*H64</f>
        <v>0</v>
      </c>
      <c r="K64" s="194"/>
    </row>
    <row r="65" spans="1:11" s="64" customFormat="1" x14ac:dyDescent="0.25">
      <c r="A65" s="74" t="s">
        <v>4697</v>
      </c>
      <c r="B65" s="77" t="s">
        <v>4698</v>
      </c>
      <c r="C65" s="31" t="s">
        <v>4699</v>
      </c>
      <c r="D65" s="46">
        <v>8</v>
      </c>
      <c r="E65" s="46">
        <v>128</v>
      </c>
      <c r="F65" s="72">
        <v>5.9552999999999994</v>
      </c>
      <c r="G65" s="143">
        <f>(F65-F65*$G$5)*Главная!$F$8</f>
        <v>473.8632209999999</v>
      </c>
      <c r="H65" s="140"/>
      <c r="I65" s="52">
        <f t="shared" si="8"/>
        <v>0</v>
      </c>
      <c r="K65" s="194"/>
    </row>
    <row r="66" spans="1:11" x14ac:dyDescent="0.25">
      <c r="A66" s="75" t="s">
        <v>4700</v>
      </c>
      <c r="B66" s="77" t="s">
        <v>4701</v>
      </c>
      <c r="C66" s="9" t="s">
        <v>4702</v>
      </c>
      <c r="D66" s="46">
        <v>8</v>
      </c>
      <c r="E66" s="46">
        <v>64</v>
      </c>
      <c r="F66" s="72">
        <v>9.1314600000000006</v>
      </c>
      <c r="G66" s="143">
        <f>(F66-F66*$G$5)*Главная!$F$8</f>
        <v>726.59027219999996</v>
      </c>
      <c r="H66" s="142"/>
      <c r="I66" s="52">
        <f t="shared" si="8"/>
        <v>0</v>
      </c>
      <c r="K66" s="194"/>
    </row>
    <row r="67" spans="1:11" x14ac:dyDescent="0.25">
      <c r="A67" s="75"/>
      <c r="B67" s="57"/>
      <c r="C67" s="10" t="s">
        <v>4703</v>
      </c>
      <c r="D67" s="44"/>
      <c r="E67" s="44"/>
      <c r="F67" s="84"/>
      <c r="G67" s="149"/>
      <c r="H67" s="141"/>
      <c r="I67" s="17"/>
      <c r="K67" s="194"/>
    </row>
    <row r="68" spans="1:11" x14ac:dyDescent="0.25">
      <c r="A68" s="75" t="s">
        <v>4704</v>
      </c>
      <c r="B68" s="77" t="s">
        <v>4705</v>
      </c>
      <c r="C68" s="9" t="s">
        <v>4706</v>
      </c>
      <c r="D68" s="46">
        <v>20</v>
      </c>
      <c r="E68" s="46">
        <v>240</v>
      </c>
      <c r="F68" s="72">
        <v>3.8582200000000002</v>
      </c>
      <c r="G68" s="143">
        <f>(F68-F68*$G$5)*Главная!$F$8</f>
        <v>306.99856540000002</v>
      </c>
      <c r="H68" s="142"/>
      <c r="I68" s="79">
        <f t="shared" ref="I68:I70" si="9">G68*H68</f>
        <v>0</v>
      </c>
      <c r="K68" s="194"/>
    </row>
    <row r="69" spans="1:11" x14ac:dyDescent="0.25">
      <c r="A69" s="75" t="s">
        <v>4707</v>
      </c>
      <c r="B69" s="77" t="s">
        <v>4708</v>
      </c>
      <c r="C69" s="9" t="s">
        <v>4709</v>
      </c>
      <c r="D69" s="46">
        <v>20</v>
      </c>
      <c r="E69" s="46">
        <v>340</v>
      </c>
      <c r="F69" s="72">
        <v>3.7055199999999999</v>
      </c>
      <c r="G69" s="143">
        <f>(F69-F69*$G$5)*Главная!$F$8</f>
        <v>294.84822639999999</v>
      </c>
      <c r="H69" s="142"/>
      <c r="I69" s="79">
        <f t="shared" si="9"/>
        <v>0</v>
      </c>
      <c r="K69" s="194"/>
    </row>
    <row r="70" spans="1:11" x14ac:dyDescent="0.25">
      <c r="A70" s="75" t="s">
        <v>4710</v>
      </c>
      <c r="B70" s="77" t="s">
        <v>4711</v>
      </c>
      <c r="C70" s="9" t="s">
        <v>4712</v>
      </c>
      <c r="D70" s="46">
        <v>20</v>
      </c>
      <c r="E70" s="46">
        <v>340</v>
      </c>
      <c r="F70" s="72">
        <v>3.0641799999999999</v>
      </c>
      <c r="G70" s="143">
        <f>(F70-F70*$G$5)*Главная!$F$8</f>
        <v>243.81680259999996</v>
      </c>
      <c r="H70" s="142"/>
      <c r="I70" s="79">
        <f t="shared" si="9"/>
        <v>0</v>
      </c>
      <c r="K70" s="194"/>
    </row>
    <row r="71" spans="1:11" x14ac:dyDescent="0.25">
      <c r="A71" s="75"/>
      <c r="B71" s="57"/>
      <c r="C71" s="10" t="s">
        <v>4713</v>
      </c>
      <c r="D71" s="44"/>
      <c r="E71" s="44"/>
      <c r="F71" s="84"/>
      <c r="G71" s="149"/>
      <c r="H71" s="141"/>
      <c r="I71" s="17"/>
      <c r="K71" s="194"/>
    </row>
    <row r="72" spans="1:11" x14ac:dyDescent="0.25">
      <c r="A72" s="75" t="s">
        <v>4714</v>
      </c>
      <c r="B72" s="83" t="s">
        <v>4715</v>
      </c>
      <c r="C72" s="34" t="s">
        <v>4716</v>
      </c>
      <c r="D72" s="46">
        <v>20</v>
      </c>
      <c r="E72" s="46">
        <v>220</v>
      </c>
      <c r="F72" s="72">
        <v>3.3797599999999997</v>
      </c>
      <c r="G72" s="143">
        <f>(F72-F72*$G$5)*Главная!$F$8</f>
        <v>268.92750319999993</v>
      </c>
      <c r="H72" s="142"/>
      <c r="I72" s="79">
        <f t="shared" ref="I72:I74" si="10">G72*H72</f>
        <v>0</v>
      </c>
      <c r="K72" s="194"/>
    </row>
    <row r="73" spans="1:11" x14ac:dyDescent="0.25">
      <c r="A73" s="75" t="s">
        <v>4717</v>
      </c>
      <c r="B73" s="83" t="s">
        <v>4718</v>
      </c>
      <c r="C73" s="34" t="s">
        <v>4719</v>
      </c>
      <c r="D73" s="46">
        <v>20</v>
      </c>
      <c r="E73" s="46">
        <v>320</v>
      </c>
      <c r="F73" s="72">
        <v>3.1048999999999998</v>
      </c>
      <c r="G73" s="143">
        <f>(F73-F73*$G$5)*Главная!$F$8</f>
        <v>247.05689299999997</v>
      </c>
      <c r="H73" s="142"/>
      <c r="I73" s="79">
        <f t="shared" si="10"/>
        <v>0</v>
      </c>
      <c r="K73" s="194"/>
    </row>
    <row r="74" spans="1:11" x14ac:dyDescent="0.25">
      <c r="A74" s="9" t="s">
        <v>4720</v>
      </c>
      <c r="B74" s="9" t="s">
        <v>4721</v>
      </c>
      <c r="C74" s="9" t="s">
        <v>4722</v>
      </c>
      <c r="D74" s="46">
        <v>20</v>
      </c>
      <c r="E74" s="46">
        <v>420</v>
      </c>
      <c r="F74" s="72">
        <v>2.9013</v>
      </c>
      <c r="G74" s="143">
        <f>(F74-F74*$G$5)*Главная!$F$8</f>
        <v>230.85644099999999</v>
      </c>
      <c r="H74" s="124"/>
      <c r="I74" s="79">
        <f t="shared" si="10"/>
        <v>0</v>
      </c>
      <c r="K74" s="194"/>
    </row>
    <row r="75" spans="1:11" x14ac:dyDescent="0.25">
      <c r="A75" s="9"/>
      <c r="B75" s="57"/>
      <c r="C75" s="10" t="s">
        <v>4723</v>
      </c>
      <c r="D75" s="44"/>
      <c r="E75" s="44"/>
      <c r="F75" s="84"/>
      <c r="G75" s="149"/>
      <c r="H75" s="141"/>
      <c r="I75" s="17"/>
      <c r="K75" s="194"/>
    </row>
    <row r="76" spans="1:11" x14ac:dyDescent="0.25">
      <c r="A76" s="9" t="s">
        <v>4724</v>
      </c>
      <c r="B76" s="9" t="s">
        <v>4725</v>
      </c>
      <c r="C76" s="9" t="s">
        <v>4726</v>
      </c>
      <c r="D76" s="46">
        <v>14</v>
      </c>
      <c r="E76" s="46">
        <v>168</v>
      </c>
      <c r="F76" s="72">
        <v>6.1079999999999997</v>
      </c>
      <c r="G76" s="143">
        <f>(F76-F76*$G$5)*Главная!$F$8</f>
        <v>486.01355999999993</v>
      </c>
      <c r="H76" s="124"/>
      <c r="I76" s="79">
        <f t="shared" ref="I76:I81" si="11">G76*H76</f>
        <v>0</v>
      </c>
      <c r="K76" s="194"/>
    </row>
    <row r="77" spans="1:11" x14ac:dyDescent="0.25">
      <c r="A77" s="9" t="s">
        <v>4727</v>
      </c>
      <c r="B77" s="9" t="s">
        <v>4728</v>
      </c>
      <c r="C77" s="9" t="s">
        <v>4729</v>
      </c>
      <c r="D77" s="46">
        <v>8</v>
      </c>
      <c r="E77" s="46">
        <v>96</v>
      </c>
      <c r="F77" s="72">
        <v>8.5308400000000013</v>
      </c>
      <c r="G77" s="143">
        <f>(F77-F77*$G$5)*Главная!$F$8</f>
        <v>678.79893880000009</v>
      </c>
      <c r="H77" s="124"/>
      <c r="I77" s="79">
        <f t="shared" si="11"/>
        <v>0</v>
      </c>
      <c r="K77" s="194"/>
    </row>
    <row r="78" spans="1:11" x14ac:dyDescent="0.25">
      <c r="A78" s="9" t="s">
        <v>4730</v>
      </c>
      <c r="B78" s="9" t="s">
        <v>4731</v>
      </c>
      <c r="C78" s="9" t="s">
        <v>4732</v>
      </c>
      <c r="D78" s="46">
        <v>8</v>
      </c>
      <c r="E78" s="46">
        <v>64</v>
      </c>
      <c r="F78" s="72">
        <v>12.03276</v>
      </c>
      <c r="G78" s="143">
        <f>(F78-F78*$G$5)*Главная!$F$8</f>
        <v>957.44671319999986</v>
      </c>
      <c r="H78" s="124"/>
      <c r="I78" s="79">
        <f t="shared" si="11"/>
        <v>0</v>
      </c>
      <c r="K78" s="194"/>
    </row>
    <row r="79" spans="1:11" x14ac:dyDescent="0.25">
      <c r="A79" s="9" t="s">
        <v>4733</v>
      </c>
      <c r="B79" s="9" t="s">
        <v>4734</v>
      </c>
      <c r="C79" s="9" t="s">
        <v>4735</v>
      </c>
      <c r="D79" s="46">
        <v>4</v>
      </c>
      <c r="E79" s="46">
        <v>48</v>
      </c>
      <c r="F79" s="72">
        <v>21.581599999999998</v>
      </c>
      <c r="G79" s="143">
        <f>(F79-F79*$G$5)*Главная!$F$8</f>
        <v>1717.2479119999998</v>
      </c>
      <c r="H79" s="124"/>
      <c r="I79" s="79">
        <f t="shared" si="11"/>
        <v>0</v>
      </c>
      <c r="K79" s="194"/>
    </row>
    <row r="80" spans="1:11" x14ac:dyDescent="0.25">
      <c r="A80" s="9" t="s">
        <v>4736</v>
      </c>
      <c r="B80" s="9" t="s">
        <v>4737</v>
      </c>
      <c r="C80" s="9" t="s">
        <v>4738</v>
      </c>
      <c r="D80" s="46">
        <v>8</v>
      </c>
      <c r="E80" s="46">
        <v>32</v>
      </c>
      <c r="F80" s="72">
        <v>29.23696</v>
      </c>
      <c r="G80" s="143">
        <f>(F80-F80*$G$5)*Главная!$F$8</f>
        <v>2326.3849071999998</v>
      </c>
      <c r="H80" s="124"/>
      <c r="I80" s="79">
        <f t="shared" si="11"/>
        <v>0</v>
      </c>
      <c r="K80" s="194"/>
    </row>
    <row r="81" spans="1:11" x14ac:dyDescent="0.25">
      <c r="A81" s="9" t="s">
        <v>4739</v>
      </c>
      <c r="B81" s="9" t="s">
        <v>4740</v>
      </c>
      <c r="C81" s="9" t="s">
        <v>4741</v>
      </c>
      <c r="D81" s="46">
        <v>2</v>
      </c>
      <c r="E81" s="46">
        <v>18</v>
      </c>
      <c r="F81" s="72">
        <v>45.962699999999998</v>
      </c>
      <c r="G81" s="143">
        <f>(F81-F81*$G$5)*Главная!$F$8</f>
        <v>3657.2520389999995</v>
      </c>
      <c r="H81" s="124"/>
      <c r="I81" s="79">
        <f t="shared" si="11"/>
        <v>0</v>
      </c>
      <c r="K81" s="194"/>
    </row>
    <row r="82" spans="1:11" x14ac:dyDescent="0.25">
      <c r="A82" s="9"/>
      <c r="B82" s="57"/>
      <c r="C82" s="10" t="s">
        <v>4742</v>
      </c>
      <c r="D82" s="44"/>
      <c r="E82" s="44"/>
      <c r="F82" s="84"/>
      <c r="G82" s="149"/>
      <c r="H82" s="141"/>
      <c r="I82" s="17"/>
      <c r="K82" s="194"/>
    </row>
    <row r="83" spans="1:11" x14ac:dyDescent="0.25">
      <c r="A83" s="9" t="s">
        <v>4743</v>
      </c>
      <c r="B83" s="9" t="s">
        <v>4744</v>
      </c>
      <c r="C83" s="9" t="s">
        <v>4745</v>
      </c>
      <c r="D83" s="46">
        <v>4</v>
      </c>
      <c r="E83" s="46">
        <v>48</v>
      </c>
      <c r="F83" s="72">
        <v>28.860300000000002</v>
      </c>
      <c r="G83" s="143">
        <f>(F83-F83*$G$5)*Главная!$F$8</f>
        <v>2296.4140710000001</v>
      </c>
      <c r="H83" s="124"/>
      <c r="I83" s="79">
        <f t="shared" ref="I83:I92" si="12">G83*H83</f>
        <v>0</v>
      </c>
      <c r="K83" s="194"/>
    </row>
    <row r="84" spans="1:11" x14ac:dyDescent="0.25">
      <c r="A84" s="9" t="s">
        <v>4746</v>
      </c>
      <c r="B84" s="9" t="s">
        <v>4747</v>
      </c>
      <c r="C84" s="9" t="s">
        <v>4748</v>
      </c>
      <c r="D84" s="46">
        <v>4</v>
      </c>
      <c r="E84" s="46">
        <v>48</v>
      </c>
      <c r="F84" s="72">
        <v>25.10388</v>
      </c>
      <c r="G84" s="143">
        <f>(F84-F84*$G$5)*Главная!$F$8</f>
        <v>1997.5157315999998</v>
      </c>
      <c r="H84" s="124"/>
      <c r="I84" s="79">
        <f t="shared" si="12"/>
        <v>0</v>
      </c>
      <c r="K84" s="194"/>
    </row>
    <row r="85" spans="1:11" x14ac:dyDescent="0.25">
      <c r="A85" s="9" t="s">
        <v>4749</v>
      </c>
      <c r="B85" s="9" t="s">
        <v>4750</v>
      </c>
      <c r="C85" s="9" t="s">
        <v>4751</v>
      </c>
      <c r="D85" s="46">
        <v>2</v>
      </c>
      <c r="E85" s="46">
        <v>16</v>
      </c>
      <c r="F85" s="72">
        <v>44.201560000000001</v>
      </c>
      <c r="G85" s="143">
        <f>(F85-F85*$G$5)*Главная!$F$8</f>
        <v>3517.1181291999997</v>
      </c>
      <c r="H85" s="124"/>
      <c r="I85" s="79">
        <f t="shared" si="12"/>
        <v>0</v>
      </c>
      <c r="K85" s="194"/>
    </row>
    <row r="86" spans="1:11" x14ac:dyDescent="0.25">
      <c r="A86" s="9" t="s">
        <v>4752</v>
      </c>
      <c r="B86" s="9" t="s">
        <v>4753</v>
      </c>
      <c r="C86" s="9" t="s">
        <v>4754</v>
      </c>
      <c r="D86" s="46">
        <v>2</v>
      </c>
      <c r="E86" s="46">
        <v>30</v>
      </c>
      <c r="F86" s="72">
        <v>38.439679999999996</v>
      </c>
      <c r="G86" s="143">
        <f>(F86-F86*$G$5)*Главная!$F$8</f>
        <v>3058.6453375999995</v>
      </c>
      <c r="H86" s="124"/>
      <c r="I86" s="79">
        <f t="shared" si="12"/>
        <v>0</v>
      </c>
      <c r="K86" s="194"/>
    </row>
    <row r="87" spans="1:11" x14ac:dyDescent="0.25">
      <c r="A87" s="9" t="s">
        <v>4755</v>
      </c>
      <c r="B87" s="9" t="s">
        <v>4756</v>
      </c>
      <c r="C87" s="9" t="s">
        <v>4757</v>
      </c>
      <c r="D87" s="46">
        <v>2</v>
      </c>
      <c r="E87" s="46">
        <v>14</v>
      </c>
      <c r="F87" s="72">
        <v>99.478960000000001</v>
      </c>
      <c r="G87" s="143">
        <f>(F87-F87*$G$5)*Главная!$F$8</f>
        <v>7915.540847199999</v>
      </c>
      <c r="H87" s="124"/>
      <c r="I87" s="79">
        <f t="shared" si="12"/>
        <v>0</v>
      </c>
      <c r="K87" s="194"/>
    </row>
    <row r="88" spans="1:11" x14ac:dyDescent="0.25">
      <c r="A88" s="9" t="s">
        <v>4758</v>
      </c>
      <c r="B88" s="9" t="s">
        <v>4759</v>
      </c>
      <c r="C88" s="9" t="s">
        <v>4760</v>
      </c>
      <c r="D88" s="46">
        <v>1</v>
      </c>
      <c r="E88" s="46">
        <v>1</v>
      </c>
      <c r="F88" s="72">
        <v>99.478960000000001</v>
      </c>
      <c r="G88" s="143">
        <f>(F88-F88*$G$5)*Главная!$F$8</f>
        <v>7915.540847199999</v>
      </c>
      <c r="H88" s="124"/>
      <c r="I88" s="79">
        <f t="shared" si="12"/>
        <v>0</v>
      </c>
      <c r="K88" s="194"/>
    </row>
    <row r="89" spans="1:11" x14ac:dyDescent="0.25">
      <c r="A89" s="9" t="s">
        <v>4761</v>
      </c>
      <c r="B89" s="9" t="s">
        <v>4762</v>
      </c>
      <c r="C89" s="9" t="s">
        <v>4763</v>
      </c>
      <c r="D89" s="46">
        <v>2</v>
      </c>
      <c r="E89" s="46">
        <v>16</v>
      </c>
      <c r="F89" s="72">
        <v>64.744799999999998</v>
      </c>
      <c r="G89" s="143">
        <f>(F89-F89*$G$5)*Главная!$F$8</f>
        <v>5151.7437359999994</v>
      </c>
      <c r="H89" s="124"/>
      <c r="I89" s="79">
        <f t="shared" si="12"/>
        <v>0</v>
      </c>
      <c r="K89" s="194"/>
    </row>
    <row r="90" spans="1:11" x14ac:dyDescent="0.25">
      <c r="A90" s="9" t="s">
        <v>4764</v>
      </c>
      <c r="B90" s="9" t="s">
        <v>4765</v>
      </c>
      <c r="C90" s="9" t="s">
        <v>4766</v>
      </c>
      <c r="D90" s="46">
        <v>2</v>
      </c>
      <c r="E90" s="46">
        <v>20</v>
      </c>
      <c r="F90" s="72">
        <v>56.295400000000001</v>
      </c>
      <c r="G90" s="143">
        <f>(F90-F90*$G$5)*Главная!$F$8</f>
        <v>4479.424978</v>
      </c>
      <c r="H90" s="124"/>
      <c r="I90" s="79">
        <f t="shared" si="12"/>
        <v>0</v>
      </c>
      <c r="K90" s="194"/>
    </row>
    <row r="91" spans="1:11" x14ac:dyDescent="0.25">
      <c r="A91" s="9" t="s">
        <v>4767</v>
      </c>
      <c r="B91" s="9" t="s">
        <v>4768</v>
      </c>
      <c r="C91" s="9" t="s">
        <v>4769</v>
      </c>
      <c r="D91" s="46">
        <v>2</v>
      </c>
      <c r="E91" s="46">
        <v>6</v>
      </c>
      <c r="F91" s="72">
        <v>211.63201999999998</v>
      </c>
      <c r="G91" s="143">
        <f>(F91-F91*$G$5)*Главная!$F$8</f>
        <v>16839.559831399998</v>
      </c>
      <c r="H91" s="124"/>
      <c r="I91" s="79">
        <f t="shared" si="12"/>
        <v>0</v>
      </c>
      <c r="K91" s="194"/>
    </row>
    <row r="92" spans="1:11" x14ac:dyDescent="0.25">
      <c r="A92" s="9" t="s">
        <v>4770</v>
      </c>
      <c r="B92" s="9" t="s">
        <v>4771</v>
      </c>
      <c r="C92" s="9" t="s">
        <v>4772</v>
      </c>
      <c r="D92" s="46">
        <v>1</v>
      </c>
      <c r="E92" s="46">
        <v>1</v>
      </c>
      <c r="F92" s="72">
        <v>211.63201999999998</v>
      </c>
      <c r="G92" s="143">
        <f>(F92-F92*$G$5)*Главная!$F$8</f>
        <v>16839.559831399998</v>
      </c>
      <c r="H92" s="124"/>
      <c r="I92" s="79">
        <f t="shared" si="12"/>
        <v>0</v>
      </c>
      <c r="K92" s="194"/>
    </row>
    <row r="93" spans="1:11" x14ac:dyDescent="0.25">
      <c r="A93" s="9"/>
      <c r="B93" s="57"/>
      <c r="C93" s="10" t="s">
        <v>4773</v>
      </c>
      <c r="D93" s="44"/>
      <c r="E93" s="44"/>
      <c r="F93" s="84"/>
      <c r="G93" s="149"/>
      <c r="H93" s="141"/>
      <c r="I93" s="17"/>
      <c r="K93" s="194"/>
    </row>
    <row r="94" spans="1:11" x14ac:dyDescent="0.25">
      <c r="A94" s="9" t="s">
        <v>4774</v>
      </c>
      <c r="B94" s="9" t="s">
        <v>4775</v>
      </c>
      <c r="C94" s="9" t="s">
        <v>4776</v>
      </c>
      <c r="D94" s="46">
        <v>10</v>
      </c>
      <c r="E94" s="46">
        <v>170</v>
      </c>
      <c r="F94" s="72">
        <v>5.0492799999999995</v>
      </c>
      <c r="G94" s="143">
        <f>(F94-F94*$G$5)*Главная!$F$8</f>
        <v>401.77120959999991</v>
      </c>
      <c r="H94" s="124"/>
      <c r="I94" s="79">
        <f t="shared" ref="I94:I102" si="13">G94*H94</f>
        <v>0</v>
      </c>
      <c r="K94" s="194"/>
    </row>
    <row r="95" spans="1:11" x14ac:dyDescent="0.25">
      <c r="A95" s="9" t="s">
        <v>4777</v>
      </c>
      <c r="B95" s="9" t="s">
        <v>4778</v>
      </c>
      <c r="C95" s="9" t="s">
        <v>4779</v>
      </c>
      <c r="D95" s="46">
        <v>8</v>
      </c>
      <c r="E95" s="46">
        <v>120</v>
      </c>
      <c r="F95" s="72">
        <v>6.8715000000000002</v>
      </c>
      <c r="G95" s="143">
        <f>(F95-F95*$G$5)*Главная!$F$8</f>
        <v>546.76525499999991</v>
      </c>
      <c r="H95" s="124"/>
      <c r="I95" s="79">
        <f t="shared" si="13"/>
        <v>0</v>
      </c>
      <c r="K95" s="194"/>
    </row>
    <row r="96" spans="1:11" x14ac:dyDescent="0.25">
      <c r="A96" s="9" t="s">
        <v>4780</v>
      </c>
      <c r="B96" s="9" t="s">
        <v>4781</v>
      </c>
      <c r="C96" s="9" t="s">
        <v>4782</v>
      </c>
      <c r="D96" s="46">
        <v>6</v>
      </c>
      <c r="E96" s="46">
        <v>78</v>
      </c>
      <c r="F96" s="72">
        <v>9.4572199999999995</v>
      </c>
      <c r="G96" s="143">
        <f>(F96-F96*$G$5)*Главная!$F$8</f>
        <v>752.51099539999984</v>
      </c>
      <c r="H96" s="124"/>
      <c r="I96" s="79">
        <f t="shared" si="13"/>
        <v>0</v>
      </c>
      <c r="K96" s="194"/>
    </row>
    <row r="97" spans="1:11" x14ac:dyDescent="0.25">
      <c r="A97" s="9" t="s">
        <v>4783</v>
      </c>
      <c r="B97" s="9" t="s">
        <v>4784</v>
      </c>
      <c r="C97" s="9" t="s">
        <v>4785</v>
      </c>
      <c r="D97" s="46">
        <v>4</v>
      </c>
      <c r="E97" s="46">
        <v>48</v>
      </c>
      <c r="F97" s="72">
        <v>15.626300000000001</v>
      </c>
      <c r="G97" s="143">
        <f>(F97-F97*$G$5)*Главная!$F$8</f>
        <v>1243.384691</v>
      </c>
      <c r="H97" s="124"/>
      <c r="I97" s="79">
        <f t="shared" si="13"/>
        <v>0</v>
      </c>
      <c r="K97" s="194"/>
    </row>
    <row r="98" spans="1:11" x14ac:dyDescent="0.25">
      <c r="A98" s="9" t="s">
        <v>4786</v>
      </c>
      <c r="B98" s="9" t="s">
        <v>4787</v>
      </c>
      <c r="C98" s="9" t="s">
        <v>4788</v>
      </c>
      <c r="D98" s="46">
        <v>4</v>
      </c>
      <c r="E98" s="46">
        <v>36</v>
      </c>
      <c r="F98" s="72">
        <v>20.950439999999997</v>
      </c>
      <c r="G98" s="143">
        <f>(F98-F98*$G$5)*Главная!$F$8</f>
        <v>1667.0265107999996</v>
      </c>
      <c r="H98" s="124"/>
      <c r="I98" s="79">
        <f t="shared" si="13"/>
        <v>0</v>
      </c>
      <c r="K98" s="194"/>
    </row>
    <row r="99" spans="1:11" x14ac:dyDescent="0.25">
      <c r="A99" s="9" t="s">
        <v>4789</v>
      </c>
      <c r="B99" s="9" t="s">
        <v>4790</v>
      </c>
      <c r="C99" s="9" t="s">
        <v>4791</v>
      </c>
      <c r="D99" s="46">
        <v>6</v>
      </c>
      <c r="E99" s="46">
        <v>13</v>
      </c>
      <c r="F99" s="72">
        <v>32.830500000000001</v>
      </c>
      <c r="G99" s="143">
        <f>(F99-F99*$G$5)*Главная!$F$8</f>
        <v>2612.322885</v>
      </c>
      <c r="H99" s="124"/>
      <c r="I99" s="79">
        <f t="shared" si="13"/>
        <v>0</v>
      </c>
      <c r="K99" s="194"/>
    </row>
    <row r="100" spans="1:11" x14ac:dyDescent="0.25">
      <c r="A100" s="9" t="s">
        <v>4792</v>
      </c>
      <c r="B100" s="9" t="s">
        <v>4793</v>
      </c>
      <c r="C100" s="9" t="s">
        <v>4794</v>
      </c>
      <c r="D100" s="46">
        <v>10</v>
      </c>
      <c r="E100" s="46">
        <v>20</v>
      </c>
      <c r="F100" s="72">
        <v>75.281100000000009</v>
      </c>
      <c r="G100" s="143">
        <f>(F100-F100*$G$5)*Главная!$F$8</f>
        <v>5990.1171270000004</v>
      </c>
      <c r="H100" s="124"/>
      <c r="I100" s="79">
        <f t="shared" si="13"/>
        <v>0</v>
      </c>
      <c r="K100" s="194"/>
    </row>
    <row r="101" spans="1:11" x14ac:dyDescent="0.25">
      <c r="A101" s="9" t="s">
        <v>4795</v>
      </c>
      <c r="B101" s="9" t="s">
        <v>4796</v>
      </c>
      <c r="C101" s="9" t="s">
        <v>4797</v>
      </c>
      <c r="D101" s="46">
        <v>2</v>
      </c>
      <c r="E101" s="46">
        <v>0</v>
      </c>
      <c r="F101" s="72">
        <v>116.42866000000001</v>
      </c>
      <c r="G101" s="143">
        <f>(F101-F101*$G$5)*Главная!$F$8</f>
        <v>9264.2284761999999</v>
      </c>
      <c r="H101" s="124"/>
      <c r="I101" s="79">
        <f t="shared" si="13"/>
        <v>0</v>
      </c>
      <c r="K101" s="194"/>
    </row>
    <row r="102" spans="1:11" x14ac:dyDescent="0.25">
      <c r="A102" s="9" t="s">
        <v>4798</v>
      </c>
      <c r="B102" s="9" t="s">
        <v>4799</v>
      </c>
      <c r="C102" s="9" t="s">
        <v>4800</v>
      </c>
      <c r="D102" s="46">
        <v>10</v>
      </c>
      <c r="E102" s="46">
        <v>20</v>
      </c>
      <c r="F102" s="72">
        <v>196.66741999999999</v>
      </c>
      <c r="G102" s="143">
        <f>(F102-F102*$G$5)*Главная!$F$8</f>
        <v>15648.826609399997</v>
      </c>
      <c r="H102" s="124"/>
      <c r="I102" s="79">
        <f t="shared" si="13"/>
        <v>0</v>
      </c>
      <c r="K102" s="194"/>
    </row>
    <row r="103" spans="1:11" x14ac:dyDescent="0.25">
      <c r="A103" s="9"/>
      <c r="B103" s="57"/>
      <c r="C103" s="10" t="s">
        <v>4801</v>
      </c>
      <c r="D103" s="44"/>
      <c r="E103" s="44"/>
      <c r="F103" s="84"/>
      <c r="G103" s="149"/>
      <c r="H103" s="141"/>
      <c r="I103" s="17"/>
      <c r="K103" s="194"/>
    </row>
    <row r="104" spans="1:11" x14ac:dyDescent="0.25">
      <c r="A104" s="9" t="s">
        <v>4802</v>
      </c>
      <c r="B104" s="9" t="s">
        <v>4803</v>
      </c>
      <c r="C104" s="9" t="s">
        <v>4804</v>
      </c>
      <c r="D104" s="46">
        <v>10</v>
      </c>
      <c r="E104" s="46">
        <v>240</v>
      </c>
      <c r="F104" s="72">
        <v>4.4690199999999995</v>
      </c>
      <c r="G104" s="143">
        <f>(F104-F104*$G$5)*Главная!$F$8</f>
        <v>355.59992139999991</v>
      </c>
      <c r="H104" s="124"/>
      <c r="I104" s="79">
        <f t="shared" ref="I104:I113" si="14">G104*H104</f>
        <v>0</v>
      </c>
      <c r="K104" s="194"/>
    </row>
    <row r="105" spans="1:11" x14ac:dyDescent="0.25">
      <c r="A105" s="9" t="s">
        <v>4805</v>
      </c>
      <c r="B105" s="9" t="s">
        <v>4806</v>
      </c>
      <c r="C105" s="9" t="s">
        <v>4807</v>
      </c>
      <c r="D105" s="46">
        <v>10</v>
      </c>
      <c r="E105" s="46">
        <v>240</v>
      </c>
      <c r="F105" s="72">
        <v>3.7157</v>
      </c>
      <c r="G105" s="143">
        <f>(F105-F105*$G$5)*Главная!$F$8</f>
        <v>295.65824899999996</v>
      </c>
      <c r="H105" s="124"/>
      <c r="I105" s="79">
        <f t="shared" si="14"/>
        <v>0</v>
      </c>
      <c r="K105" s="194"/>
    </row>
    <row r="106" spans="1:11" x14ac:dyDescent="0.25">
      <c r="A106" s="9" t="s">
        <v>4808</v>
      </c>
      <c r="B106" s="9" t="s">
        <v>4809</v>
      </c>
      <c r="C106" s="9" t="s">
        <v>4810</v>
      </c>
      <c r="D106" s="46">
        <v>8</v>
      </c>
      <c r="E106" s="46">
        <v>152</v>
      </c>
      <c r="F106" s="72">
        <v>5.1612600000000004</v>
      </c>
      <c r="G106" s="143">
        <f>(F106-F106*$G$5)*Главная!$F$8</f>
        <v>410.68145820000001</v>
      </c>
      <c r="H106" s="124"/>
      <c r="I106" s="79">
        <f t="shared" si="14"/>
        <v>0</v>
      </c>
      <c r="K106" s="194"/>
    </row>
    <row r="107" spans="1:11" x14ac:dyDescent="0.25">
      <c r="A107" s="9" t="s">
        <v>4811</v>
      </c>
      <c r="B107" s="9" t="s">
        <v>4812</v>
      </c>
      <c r="C107" s="9" t="s">
        <v>4813</v>
      </c>
      <c r="D107" s="46">
        <v>8</v>
      </c>
      <c r="E107" s="46">
        <v>112</v>
      </c>
      <c r="F107" s="72">
        <v>6.7697000000000003</v>
      </c>
      <c r="G107" s="143">
        <f>(F107-F107*$G$5)*Главная!$F$8</f>
        <v>538.665029</v>
      </c>
      <c r="H107" s="124"/>
      <c r="I107" s="79">
        <f t="shared" si="14"/>
        <v>0</v>
      </c>
      <c r="K107" s="194"/>
    </row>
    <row r="108" spans="1:11" x14ac:dyDescent="0.25">
      <c r="A108" s="9" t="s">
        <v>4814</v>
      </c>
      <c r="B108" s="9" t="s">
        <v>4815</v>
      </c>
      <c r="C108" s="9" t="s">
        <v>4816</v>
      </c>
      <c r="D108" s="46">
        <v>6</v>
      </c>
      <c r="E108" s="46">
        <v>78</v>
      </c>
      <c r="F108" s="72">
        <v>10.342880000000001</v>
      </c>
      <c r="G108" s="143">
        <f>(F108-F108*$G$5)*Главная!$F$8</f>
        <v>822.98296159999995</v>
      </c>
      <c r="H108" s="124"/>
      <c r="I108" s="79">
        <f t="shared" si="14"/>
        <v>0</v>
      </c>
      <c r="K108" s="194"/>
    </row>
    <row r="109" spans="1:11" x14ac:dyDescent="0.25">
      <c r="A109" s="9" t="s">
        <v>4817</v>
      </c>
      <c r="B109" s="9" t="s">
        <v>4818</v>
      </c>
      <c r="C109" s="9" t="s">
        <v>4819</v>
      </c>
      <c r="D109" s="46">
        <v>4</v>
      </c>
      <c r="E109" s="46">
        <v>52</v>
      </c>
      <c r="F109" s="72">
        <v>15.53468</v>
      </c>
      <c r="G109" s="143">
        <f>(F109-F109*$G$5)*Главная!$F$8</f>
        <v>1236.0944875999999</v>
      </c>
      <c r="H109" s="124"/>
      <c r="I109" s="79">
        <f t="shared" si="14"/>
        <v>0</v>
      </c>
      <c r="K109" s="194"/>
    </row>
    <row r="110" spans="1:11" x14ac:dyDescent="0.25">
      <c r="A110" s="9" t="s">
        <v>4820</v>
      </c>
      <c r="B110" s="9" t="s">
        <v>4821</v>
      </c>
      <c r="C110" s="9" t="s">
        <v>4822</v>
      </c>
      <c r="D110" s="46">
        <v>2</v>
      </c>
      <c r="E110" s="46">
        <v>36</v>
      </c>
      <c r="F110" s="72">
        <v>21.581599999999998</v>
      </c>
      <c r="G110" s="143">
        <f>(F110-F110*$G$5)*Главная!$F$8</f>
        <v>1717.2479119999998</v>
      </c>
      <c r="H110" s="124"/>
      <c r="I110" s="79">
        <f t="shared" si="14"/>
        <v>0</v>
      </c>
      <c r="K110" s="194"/>
    </row>
    <row r="111" spans="1:11" x14ac:dyDescent="0.25">
      <c r="A111" s="9" t="s">
        <v>4823</v>
      </c>
      <c r="B111" s="9" t="s">
        <v>4824</v>
      </c>
      <c r="C111" s="9" t="s">
        <v>4825</v>
      </c>
      <c r="D111" s="46">
        <v>24</v>
      </c>
      <c r="E111" s="46">
        <v>24</v>
      </c>
      <c r="F111" s="72">
        <v>39.355879999999999</v>
      </c>
      <c r="G111" s="143">
        <f>(F111-F111*$G$5)*Главная!$F$8</f>
        <v>3131.5473715999997</v>
      </c>
      <c r="H111" s="124"/>
      <c r="I111" s="79">
        <f t="shared" si="14"/>
        <v>0</v>
      </c>
      <c r="K111" s="194"/>
    </row>
    <row r="112" spans="1:11" x14ac:dyDescent="0.25">
      <c r="A112" s="9" t="s">
        <v>4826</v>
      </c>
      <c r="B112" s="9" t="s">
        <v>4827</v>
      </c>
      <c r="C112" s="9" t="s">
        <v>4828</v>
      </c>
      <c r="D112" s="46">
        <v>16</v>
      </c>
      <c r="E112" s="46">
        <v>16</v>
      </c>
      <c r="F112" s="72">
        <v>55.613340000000001</v>
      </c>
      <c r="G112" s="143">
        <f>(F112-F112*$G$5)*Главная!$F$8</f>
        <v>4425.1534637999994</v>
      </c>
      <c r="H112" s="124"/>
      <c r="I112" s="79">
        <f t="shared" si="14"/>
        <v>0</v>
      </c>
      <c r="K112" s="194"/>
    </row>
    <row r="113" spans="1:11" x14ac:dyDescent="0.25">
      <c r="A113" s="9" t="s">
        <v>4829</v>
      </c>
      <c r="B113" s="9" t="s">
        <v>4830</v>
      </c>
      <c r="C113" s="9" t="s">
        <v>4831</v>
      </c>
      <c r="D113" s="46">
        <v>11</v>
      </c>
      <c r="E113" s="46">
        <v>11</v>
      </c>
      <c r="F113" s="72">
        <v>95.213539999999995</v>
      </c>
      <c r="G113" s="143">
        <f>(F113-F113*$G$5)*Главная!$F$8</f>
        <v>7576.1413777999987</v>
      </c>
      <c r="H113" s="124"/>
      <c r="I113" s="79">
        <f t="shared" si="14"/>
        <v>0</v>
      </c>
      <c r="K113" s="194"/>
    </row>
    <row r="114" spans="1:11" x14ac:dyDescent="0.25">
      <c r="A114" s="9"/>
      <c r="B114" s="57"/>
      <c r="C114" s="10" t="s">
        <v>4832</v>
      </c>
      <c r="D114" s="44"/>
      <c r="E114" s="44"/>
      <c r="F114" s="84"/>
      <c r="G114" s="149"/>
      <c r="H114" s="141"/>
      <c r="I114" s="17"/>
      <c r="K114" s="194"/>
    </row>
    <row r="115" spans="1:11" x14ac:dyDescent="0.25">
      <c r="A115" s="9" t="s">
        <v>4833</v>
      </c>
      <c r="B115" s="9" t="s">
        <v>4834</v>
      </c>
      <c r="C115" s="9" t="s">
        <v>4835</v>
      </c>
      <c r="D115" s="46">
        <v>20</v>
      </c>
      <c r="E115" s="46">
        <v>160</v>
      </c>
      <c r="F115" s="72">
        <v>3.42048</v>
      </c>
      <c r="G115" s="143">
        <f>(F115-F115*$G$5)*Главная!$F$8</f>
        <v>272.16759359999998</v>
      </c>
      <c r="H115" s="124"/>
      <c r="I115" s="79">
        <f t="shared" ref="I115:I123" si="15">G115*H115</f>
        <v>0</v>
      </c>
      <c r="K115" s="194"/>
    </row>
    <row r="116" spans="1:11" x14ac:dyDescent="0.25">
      <c r="A116" s="9" t="s">
        <v>4836</v>
      </c>
      <c r="B116" s="9" t="s">
        <v>4837</v>
      </c>
      <c r="C116" s="9" t="s">
        <v>4838</v>
      </c>
      <c r="D116" s="46">
        <v>10</v>
      </c>
      <c r="E116" s="46">
        <v>130</v>
      </c>
      <c r="F116" s="72">
        <v>5.9349400000000001</v>
      </c>
      <c r="G116" s="143">
        <f>(F116-F116*$G$5)*Главная!$F$8</f>
        <v>472.24317579999996</v>
      </c>
      <c r="H116" s="124"/>
      <c r="I116" s="79">
        <f t="shared" si="15"/>
        <v>0</v>
      </c>
      <c r="K116" s="194"/>
    </row>
    <row r="117" spans="1:11" x14ac:dyDescent="0.25">
      <c r="A117" s="9" t="s">
        <v>4839</v>
      </c>
      <c r="B117" s="9" t="s">
        <v>4840</v>
      </c>
      <c r="C117" s="9" t="s">
        <v>4841</v>
      </c>
      <c r="D117" s="46">
        <v>8</v>
      </c>
      <c r="E117" s="46">
        <v>64</v>
      </c>
      <c r="F117" s="72">
        <v>9.3045200000000001</v>
      </c>
      <c r="G117" s="143">
        <f>(F117-F117*$G$5)*Главная!$F$8</f>
        <v>740.36065639999993</v>
      </c>
      <c r="H117" s="124"/>
      <c r="I117" s="79">
        <f t="shared" si="15"/>
        <v>0</v>
      </c>
      <c r="K117" s="194"/>
    </row>
    <row r="118" spans="1:11" x14ac:dyDescent="0.25">
      <c r="A118" s="9" t="s">
        <v>4842</v>
      </c>
      <c r="B118" s="9" t="s">
        <v>4843</v>
      </c>
      <c r="C118" s="9" t="s">
        <v>4844</v>
      </c>
      <c r="D118" s="46">
        <v>5</v>
      </c>
      <c r="E118" s="46">
        <v>60</v>
      </c>
      <c r="F118" s="72">
        <v>13.90588</v>
      </c>
      <c r="G118" s="143">
        <f>(F118-F118*$G$5)*Главная!$F$8</f>
        <v>1106.4908716</v>
      </c>
      <c r="H118" s="124"/>
      <c r="I118" s="79">
        <f t="shared" si="15"/>
        <v>0</v>
      </c>
      <c r="K118" s="194"/>
    </row>
    <row r="119" spans="1:11" x14ac:dyDescent="0.25">
      <c r="A119" s="9" t="s">
        <v>4845</v>
      </c>
      <c r="B119" s="9" t="s">
        <v>4846</v>
      </c>
      <c r="C119" s="9" t="s">
        <v>4847</v>
      </c>
      <c r="D119" s="46">
        <v>2</v>
      </c>
      <c r="E119" s="46">
        <v>36</v>
      </c>
      <c r="F119" s="72">
        <v>19.077319999999997</v>
      </c>
      <c r="G119" s="143">
        <f>(F119-F119*$G$5)*Главная!$F$8</f>
        <v>1517.9823523999996</v>
      </c>
      <c r="H119" s="124"/>
      <c r="I119" s="79">
        <f t="shared" si="15"/>
        <v>0</v>
      </c>
      <c r="K119" s="194"/>
    </row>
    <row r="120" spans="1:11" x14ac:dyDescent="0.25">
      <c r="A120" s="9" t="s">
        <v>4848</v>
      </c>
      <c r="B120" s="9" t="s">
        <v>4849</v>
      </c>
      <c r="C120" s="9" t="s">
        <v>4850</v>
      </c>
      <c r="D120" s="46">
        <v>2</v>
      </c>
      <c r="E120" s="46">
        <v>28</v>
      </c>
      <c r="F120" s="72">
        <v>33.919760000000004</v>
      </c>
      <c r="G120" s="143">
        <f>(F120-F120*$G$5)*Главная!$F$8</f>
        <v>2698.9953031999999</v>
      </c>
      <c r="H120" s="124"/>
      <c r="I120" s="79">
        <f t="shared" si="15"/>
        <v>0</v>
      </c>
      <c r="K120" s="194"/>
    </row>
    <row r="121" spans="1:11" x14ac:dyDescent="0.25">
      <c r="A121" s="9" t="s">
        <v>4851</v>
      </c>
      <c r="B121" s="9" t="s">
        <v>4852</v>
      </c>
      <c r="C121" s="9" t="s">
        <v>4853</v>
      </c>
      <c r="D121" s="46">
        <v>16</v>
      </c>
      <c r="E121" s="46">
        <v>16</v>
      </c>
      <c r="F121" s="72">
        <v>61.863860000000003</v>
      </c>
      <c r="G121" s="143">
        <f>(F121-F121*$G$5)*Главная!$F$8</f>
        <v>4922.5073401999998</v>
      </c>
      <c r="H121" s="124"/>
      <c r="I121" s="79">
        <f t="shared" si="15"/>
        <v>0</v>
      </c>
      <c r="K121" s="194"/>
    </row>
    <row r="122" spans="1:11" x14ac:dyDescent="0.25">
      <c r="A122" s="9" t="s">
        <v>4854</v>
      </c>
      <c r="B122" s="9" t="s">
        <v>4855</v>
      </c>
      <c r="C122" s="9" t="s">
        <v>4856</v>
      </c>
      <c r="D122" s="46">
        <v>10</v>
      </c>
      <c r="E122" s="46">
        <v>10</v>
      </c>
      <c r="F122" s="72">
        <v>82.172960000000003</v>
      </c>
      <c r="G122" s="143">
        <f>(F122-F122*$G$5)*Главная!$F$8</f>
        <v>6538.5024272000001</v>
      </c>
      <c r="H122" s="124"/>
      <c r="I122" s="79">
        <f t="shared" si="15"/>
        <v>0</v>
      </c>
      <c r="K122" s="194"/>
    </row>
    <row r="123" spans="1:11" x14ac:dyDescent="0.25">
      <c r="A123" s="9" t="s">
        <v>4857</v>
      </c>
      <c r="B123" s="9" t="s">
        <v>4858</v>
      </c>
      <c r="C123" s="9" t="s">
        <v>4859</v>
      </c>
      <c r="D123" s="46">
        <v>1</v>
      </c>
      <c r="E123" s="46">
        <v>4</v>
      </c>
      <c r="F123" s="72">
        <v>162.47280000000001</v>
      </c>
      <c r="G123" s="143">
        <f>(F123-F123*$G$5)*Главная!$F$8</f>
        <v>12927.960696</v>
      </c>
      <c r="H123" s="124"/>
      <c r="I123" s="79">
        <f t="shared" si="15"/>
        <v>0</v>
      </c>
      <c r="K123" s="194"/>
    </row>
    <row r="124" spans="1:11" x14ac:dyDescent="0.25">
      <c r="A124" s="9"/>
      <c r="B124" s="57"/>
      <c r="C124" s="10" t="s">
        <v>4860</v>
      </c>
      <c r="D124" s="44"/>
      <c r="E124" s="44"/>
      <c r="F124" s="84"/>
      <c r="G124" s="149"/>
      <c r="H124" s="141"/>
      <c r="I124" s="17"/>
      <c r="K124" s="194"/>
    </row>
    <row r="125" spans="1:11" x14ac:dyDescent="0.25">
      <c r="A125" s="9" t="s">
        <v>4861</v>
      </c>
      <c r="B125" s="9" t="s">
        <v>4862</v>
      </c>
      <c r="C125" s="9" t="s">
        <v>4863</v>
      </c>
      <c r="D125" s="46">
        <v>10</v>
      </c>
      <c r="E125" s="46">
        <v>240</v>
      </c>
      <c r="F125" s="72">
        <v>4.29596</v>
      </c>
      <c r="G125" s="143">
        <f>(F125-F125*$G$5)*Главная!$F$8</f>
        <v>341.82953719999995</v>
      </c>
      <c r="H125" s="124"/>
      <c r="I125" s="79">
        <f t="shared" ref="I125" si="16">G125*H125</f>
        <v>0</v>
      </c>
      <c r="K125" s="194"/>
    </row>
    <row r="126" spans="1:11" x14ac:dyDescent="0.25">
      <c r="A126" s="9"/>
      <c r="B126" s="57"/>
      <c r="C126" s="10" t="s">
        <v>4864</v>
      </c>
      <c r="D126" s="44"/>
      <c r="E126" s="44"/>
      <c r="F126" s="84"/>
      <c r="G126" s="149"/>
      <c r="H126" s="141"/>
      <c r="I126" s="17"/>
      <c r="K126" s="194"/>
    </row>
    <row r="127" spans="1:11" x14ac:dyDescent="0.25">
      <c r="A127" s="9" t="s">
        <v>4865</v>
      </c>
      <c r="B127" s="9" t="s">
        <v>4866</v>
      </c>
      <c r="C127" s="9" t="s">
        <v>4867</v>
      </c>
      <c r="D127" s="46">
        <v>12</v>
      </c>
      <c r="E127" s="46">
        <v>192</v>
      </c>
      <c r="F127" s="72">
        <v>4.0516399999999999</v>
      </c>
      <c r="G127" s="143">
        <f>(F127-F127*$G$5)*Главная!$F$8</f>
        <v>322.38899479999998</v>
      </c>
      <c r="H127" s="124"/>
      <c r="I127" s="79">
        <f t="shared" ref="I127:I128" si="17">G127*H127</f>
        <v>0</v>
      </c>
      <c r="K127" s="194"/>
    </row>
    <row r="128" spans="1:11" x14ac:dyDescent="0.25">
      <c r="A128" s="9" t="s">
        <v>4868</v>
      </c>
      <c r="B128" s="9" t="s">
        <v>4869</v>
      </c>
      <c r="C128" s="9" t="s">
        <v>4870</v>
      </c>
      <c r="D128" s="46">
        <v>10</v>
      </c>
      <c r="E128" s="46">
        <v>160</v>
      </c>
      <c r="F128" s="72">
        <v>4.2043400000000002</v>
      </c>
      <c r="G128" s="143">
        <f>(F128-F128*$G$5)*Главная!$F$8</f>
        <v>334.53933380000001</v>
      </c>
      <c r="H128" s="124"/>
      <c r="I128" s="79">
        <f t="shared" si="17"/>
        <v>0</v>
      </c>
      <c r="K128" s="194"/>
    </row>
    <row r="129" spans="1:11" x14ac:dyDescent="0.25">
      <c r="A129" s="9"/>
      <c r="B129" s="57"/>
      <c r="C129" s="10" t="s">
        <v>4871</v>
      </c>
      <c r="D129" s="44"/>
      <c r="E129" s="44"/>
      <c r="F129" s="84"/>
      <c r="G129" s="149"/>
      <c r="H129" s="141"/>
      <c r="I129" s="17"/>
      <c r="K129" s="194"/>
    </row>
    <row r="130" spans="1:11" x14ac:dyDescent="0.25">
      <c r="A130" s="9" t="s">
        <v>4872</v>
      </c>
      <c r="B130" s="9" t="s">
        <v>4873</v>
      </c>
      <c r="C130" s="9" t="s">
        <v>4874</v>
      </c>
      <c r="D130" s="46">
        <v>10</v>
      </c>
      <c r="E130" s="46">
        <v>120</v>
      </c>
      <c r="F130" s="72">
        <v>5.9654800000000003</v>
      </c>
      <c r="G130" s="143">
        <f>(F130-F130*$G$5)*Главная!$F$8</f>
        <v>474.67324359999998</v>
      </c>
      <c r="H130" s="124"/>
      <c r="I130" s="79">
        <f t="shared" ref="I130:I132" si="18">G130*H130</f>
        <v>0</v>
      </c>
      <c r="K130" s="194"/>
    </row>
    <row r="131" spans="1:11" x14ac:dyDescent="0.25">
      <c r="A131" s="9" t="s">
        <v>4875</v>
      </c>
      <c r="B131" s="9" t="s">
        <v>4876</v>
      </c>
      <c r="C131" s="9" t="s">
        <v>4877</v>
      </c>
      <c r="D131" s="46">
        <v>6</v>
      </c>
      <c r="E131" s="46">
        <v>72</v>
      </c>
      <c r="F131" s="72">
        <v>9.0092999999999996</v>
      </c>
      <c r="G131" s="143">
        <f>(F131-F131*$G$5)*Главная!$F$8</f>
        <v>716.87000099999989</v>
      </c>
      <c r="H131" s="124"/>
      <c r="I131" s="79">
        <f t="shared" si="18"/>
        <v>0</v>
      </c>
      <c r="K131" s="194"/>
    </row>
    <row r="132" spans="1:11" x14ac:dyDescent="0.25">
      <c r="A132" s="9" t="s">
        <v>4878</v>
      </c>
      <c r="B132" s="9" t="s">
        <v>4879</v>
      </c>
      <c r="C132" s="9" t="s">
        <v>4880</v>
      </c>
      <c r="D132" s="46">
        <v>6</v>
      </c>
      <c r="E132" s="46">
        <v>42</v>
      </c>
      <c r="F132" s="72">
        <v>13.875340000000001</v>
      </c>
      <c r="G132" s="143">
        <f>(F132-F132*$G$5)*Главная!$F$8</f>
        <v>1104.0608038</v>
      </c>
      <c r="H132" s="124"/>
      <c r="I132" s="79">
        <f t="shared" si="18"/>
        <v>0</v>
      </c>
      <c r="K132" s="194"/>
    </row>
    <row r="133" spans="1:11" x14ac:dyDescent="0.25">
      <c r="A133" s="9"/>
      <c r="B133" s="57"/>
      <c r="C133" s="10" t="s">
        <v>4881</v>
      </c>
      <c r="D133" s="44"/>
      <c r="E133" s="44"/>
      <c r="F133" s="84"/>
      <c r="G133" s="149"/>
      <c r="H133" s="141"/>
      <c r="I133" s="17"/>
      <c r="K133" s="194"/>
    </row>
    <row r="134" spans="1:11" x14ac:dyDescent="0.25">
      <c r="A134" s="9" t="s">
        <v>4882</v>
      </c>
      <c r="B134" s="9" t="s">
        <v>4883</v>
      </c>
      <c r="C134" s="9" t="s">
        <v>4884</v>
      </c>
      <c r="D134" s="46">
        <v>15</v>
      </c>
      <c r="E134" s="46">
        <v>135</v>
      </c>
      <c r="F134" s="72">
        <v>5.0798199999999998</v>
      </c>
      <c r="G134" s="143">
        <f>(F134-F134*$G$5)*Главная!$F$8</f>
        <v>404.20127739999992</v>
      </c>
      <c r="H134" s="124"/>
      <c r="I134" s="79">
        <f t="shared" ref="I134:I135" si="19">G134*H134</f>
        <v>0</v>
      </c>
      <c r="K134" s="194"/>
    </row>
    <row r="135" spans="1:11" x14ac:dyDescent="0.25">
      <c r="A135" s="9" t="s">
        <v>4885</v>
      </c>
      <c r="B135" s="9" t="s">
        <v>4886</v>
      </c>
      <c r="C135" s="9" t="s">
        <v>4887</v>
      </c>
      <c r="D135" s="46">
        <v>0</v>
      </c>
      <c r="E135" s="46">
        <v>0</v>
      </c>
      <c r="F135" s="72">
        <v>6.8205999999999998</v>
      </c>
      <c r="G135" s="143">
        <f>(F135-F135*$G$5)*Главная!$F$8</f>
        <v>542.7151419999999</v>
      </c>
      <c r="H135" s="124"/>
      <c r="I135" s="79">
        <f t="shared" si="19"/>
        <v>0</v>
      </c>
      <c r="K135" s="194"/>
    </row>
    <row r="136" spans="1:11" x14ac:dyDescent="0.25">
      <c r="A136" s="9"/>
      <c r="B136" s="57"/>
      <c r="C136" s="10" t="s">
        <v>4888</v>
      </c>
      <c r="D136" s="44"/>
      <c r="E136" s="44"/>
      <c r="F136" s="84"/>
      <c r="G136" s="149"/>
      <c r="H136" s="141"/>
      <c r="I136" s="17"/>
      <c r="K136" s="194"/>
    </row>
    <row r="137" spans="1:11" x14ac:dyDescent="0.25">
      <c r="A137" s="9" t="s">
        <v>4889</v>
      </c>
      <c r="B137" s="9" t="s">
        <v>4890</v>
      </c>
      <c r="C137" s="9" t="s">
        <v>4891</v>
      </c>
      <c r="D137" s="46">
        <v>12</v>
      </c>
      <c r="E137" s="46">
        <v>96</v>
      </c>
      <c r="F137" s="72">
        <v>4.6013599999999997</v>
      </c>
      <c r="G137" s="143">
        <f>(F137-F137*$G$5)*Главная!$F$8</f>
        <v>366.13021519999995</v>
      </c>
      <c r="H137" s="124"/>
      <c r="I137" s="79">
        <f t="shared" ref="I137:I141" si="20">G137*H137</f>
        <v>0</v>
      </c>
      <c r="K137" s="194"/>
    </row>
    <row r="138" spans="1:11" x14ac:dyDescent="0.25">
      <c r="A138" s="9" t="s">
        <v>4892</v>
      </c>
      <c r="B138" s="9" t="s">
        <v>4893</v>
      </c>
      <c r="C138" s="9" t="s">
        <v>4894</v>
      </c>
      <c r="D138" s="46">
        <v>8</v>
      </c>
      <c r="E138" s="46">
        <v>64</v>
      </c>
      <c r="F138" s="72">
        <v>6.6984399999999997</v>
      </c>
      <c r="G138" s="143">
        <f>(F138-F138*$G$5)*Главная!$F$8</f>
        <v>532.99487079999994</v>
      </c>
      <c r="H138" s="124"/>
      <c r="I138" s="79">
        <f t="shared" si="20"/>
        <v>0</v>
      </c>
      <c r="K138" s="194"/>
    </row>
    <row r="139" spans="1:11" x14ac:dyDescent="0.25">
      <c r="A139" s="9"/>
      <c r="B139" s="57"/>
      <c r="C139" s="10" t="s">
        <v>4895</v>
      </c>
      <c r="D139" s="44"/>
      <c r="E139" s="44"/>
      <c r="F139" s="84"/>
      <c r="G139" s="149"/>
      <c r="H139" s="141"/>
      <c r="I139" s="17"/>
      <c r="K139" s="194"/>
    </row>
    <row r="140" spans="1:11" x14ac:dyDescent="0.25">
      <c r="A140" s="9" t="s">
        <v>4896</v>
      </c>
      <c r="B140" s="9" t="s">
        <v>4897</v>
      </c>
      <c r="C140" s="9" t="s">
        <v>4898</v>
      </c>
      <c r="D140" s="46">
        <v>12</v>
      </c>
      <c r="E140" s="46">
        <v>156</v>
      </c>
      <c r="F140" s="72">
        <v>4.2857799999999999</v>
      </c>
      <c r="G140" s="143">
        <f>(F140-F140*$G$5)*Главная!$F$8</f>
        <v>341.01951459999998</v>
      </c>
      <c r="H140" s="124"/>
      <c r="I140" s="79">
        <f t="shared" si="20"/>
        <v>0</v>
      </c>
      <c r="K140" s="194"/>
    </row>
    <row r="141" spans="1:11" x14ac:dyDescent="0.25">
      <c r="A141" s="9" t="s">
        <v>4899</v>
      </c>
      <c r="B141" s="9" t="s">
        <v>4900</v>
      </c>
      <c r="C141" s="9" t="s">
        <v>4901</v>
      </c>
      <c r="D141" s="46">
        <v>8</v>
      </c>
      <c r="E141" s="46">
        <v>104</v>
      </c>
      <c r="F141" s="72">
        <v>6.2810600000000001</v>
      </c>
      <c r="G141" s="143">
        <f>(F141-F141*$G$5)*Главная!$F$8</f>
        <v>499.78394419999995</v>
      </c>
      <c r="H141" s="124"/>
      <c r="I141" s="79">
        <f t="shared" si="20"/>
        <v>0</v>
      </c>
      <c r="K141" s="194"/>
    </row>
    <row r="142" spans="1:11" x14ac:dyDescent="0.25">
      <c r="A142" s="9"/>
      <c r="B142" s="57"/>
      <c r="C142" s="10" t="s">
        <v>4902</v>
      </c>
      <c r="D142" s="44"/>
      <c r="E142" s="44"/>
      <c r="F142" s="84"/>
      <c r="G142" s="149"/>
      <c r="H142" s="141"/>
      <c r="I142" s="17"/>
      <c r="K142" s="194"/>
    </row>
    <row r="143" spans="1:11" x14ac:dyDescent="0.25">
      <c r="A143" s="9" t="s">
        <v>4903</v>
      </c>
      <c r="B143" s="9" t="s">
        <v>4904</v>
      </c>
      <c r="C143" s="9" t="s">
        <v>4905</v>
      </c>
      <c r="D143" s="46">
        <v>12</v>
      </c>
      <c r="E143" s="46">
        <v>144</v>
      </c>
      <c r="F143" s="72">
        <v>4.2450599999999996</v>
      </c>
      <c r="G143" s="143">
        <f>(F143-F143*$G$5)*Главная!$F$8</f>
        <v>337.77942419999994</v>
      </c>
      <c r="H143" s="124"/>
      <c r="I143" s="79">
        <f t="shared" ref="I143:I144" si="21">G143*H143</f>
        <v>0</v>
      </c>
      <c r="K143" s="194"/>
    </row>
    <row r="144" spans="1:11" x14ac:dyDescent="0.25">
      <c r="A144" s="9" t="s">
        <v>4906</v>
      </c>
      <c r="B144" s="9" t="s">
        <v>4907</v>
      </c>
      <c r="C144" s="9" t="s">
        <v>4908</v>
      </c>
      <c r="D144" s="46">
        <v>8</v>
      </c>
      <c r="E144" s="46">
        <v>104</v>
      </c>
      <c r="F144" s="72">
        <v>6.4032200000000001</v>
      </c>
      <c r="G144" s="143">
        <f>(F144-F144*$G$5)*Главная!$F$8</f>
        <v>509.50421539999996</v>
      </c>
      <c r="H144" s="124"/>
      <c r="I144" s="79">
        <f t="shared" si="21"/>
        <v>0</v>
      </c>
      <c r="K144" s="194"/>
    </row>
    <row r="145" spans="1:11" x14ac:dyDescent="0.25">
      <c r="A145" s="9"/>
      <c r="B145" s="57"/>
      <c r="C145" s="10" t="s">
        <v>4909</v>
      </c>
      <c r="D145" s="44"/>
      <c r="E145" s="44"/>
      <c r="F145" s="84"/>
      <c r="G145" s="149"/>
      <c r="H145" s="141"/>
      <c r="I145" s="17"/>
      <c r="K145" s="194"/>
    </row>
    <row r="146" spans="1:11" x14ac:dyDescent="0.25">
      <c r="A146" s="9" t="s">
        <v>4910</v>
      </c>
      <c r="B146" s="9" t="s">
        <v>4911</v>
      </c>
      <c r="C146" s="9" t="s">
        <v>4912</v>
      </c>
      <c r="D146" s="46">
        <v>12</v>
      </c>
      <c r="E146" s="46">
        <v>156</v>
      </c>
      <c r="F146" s="72">
        <v>3.7869600000000001</v>
      </c>
      <c r="G146" s="143">
        <f>(F146-F146*$G$5)*Главная!$F$8</f>
        <v>301.32840719999996</v>
      </c>
      <c r="H146" s="124"/>
      <c r="I146" s="79">
        <f t="shared" ref="I146:I147" si="22">G146*H146</f>
        <v>0</v>
      </c>
      <c r="K146" s="194"/>
    </row>
    <row r="147" spans="1:11" x14ac:dyDescent="0.25">
      <c r="A147" s="9" t="s">
        <v>4913</v>
      </c>
      <c r="B147" s="9" t="s">
        <v>4914</v>
      </c>
      <c r="C147" s="9" t="s">
        <v>4915</v>
      </c>
      <c r="D147" s="46">
        <v>8</v>
      </c>
      <c r="E147" s="46">
        <v>104</v>
      </c>
      <c r="F147" s="72">
        <v>6.27088</v>
      </c>
      <c r="G147" s="143">
        <f>(F147-F147*$G$5)*Главная!$F$8</f>
        <v>498.97392159999998</v>
      </c>
      <c r="H147" s="124"/>
      <c r="I147" s="79">
        <f t="shared" si="22"/>
        <v>0</v>
      </c>
      <c r="K147" s="194"/>
    </row>
    <row r="148" spans="1:11" x14ac:dyDescent="0.25">
      <c r="A148" s="9"/>
      <c r="B148" s="57"/>
      <c r="C148" s="10" t="s">
        <v>4916</v>
      </c>
      <c r="D148" s="44"/>
      <c r="E148" s="44"/>
      <c r="F148" s="84"/>
      <c r="G148" s="149"/>
      <c r="H148" s="141"/>
      <c r="I148" s="17"/>
      <c r="K148" s="194"/>
    </row>
    <row r="149" spans="1:11" x14ac:dyDescent="0.25">
      <c r="A149" s="9" t="s">
        <v>4917</v>
      </c>
      <c r="B149" s="9" t="s">
        <v>4918</v>
      </c>
      <c r="C149" s="9" t="s">
        <v>4919</v>
      </c>
      <c r="D149" s="46">
        <v>10</v>
      </c>
      <c r="E149" s="46">
        <v>120</v>
      </c>
      <c r="F149" s="72">
        <v>4.9169400000000003</v>
      </c>
      <c r="G149" s="143">
        <f>(F149-F149*$G$5)*Главная!$F$8</f>
        <v>391.24091579999998</v>
      </c>
      <c r="H149" s="124"/>
      <c r="I149" s="79">
        <f t="shared" ref="I149:I152" si="23">G149*H149</f>
        <v>0</v>
      </c>
      <c r="K149" s="194"/>
    </row>
    <row r="150" spans="1:11" x14ac:dyDescent="0.25">
      <c r="A150" s="9" t="s">
        <v>4920</v>
      </c>
      <c r="B150" s="9" t="s">
        <v>4921</v>
      </c>
      <c r="C150" s="9" t="s">
        <v>4922</v>
      </c>
      <c r="D150" s="46">
        <v>10</v>
      </c>
      <c r="E150" s="46">
        <v>120</v>
      </c>
      <c r="F150" s="72">
        <v>4.7133399999999996</v>
      </c>
      <c r="G150" s="143">
        <f>(F150-F150*$G$5)*Главная!$F$8</f>
        <v>375.04046379999994</v>
      </c>
      <c r="H150" s="124"/>
      <c r="I150" s="79">
        <f t="shared" si="23"/>
        <v>0</v>
      </c>
      <c r="K150" s="194"/>
    </row>
    <row r="151" spans="1:11" x14ac:dyDescent="0.25">
      <c r="A151" s="9" t="s">
        <v>4923</v>
      </c>
      <c r="B151" s="9" t="s">
        <v>4924</v>
      </c>
      <c r="C151" s="9" t="s">
        <v>4925</v>
      </c>
      <c r="D151" s="46">
        <v>10</v>
      </c>
      <c r="E151" s="46">
        <v>100</v>
      </c>
      <c r="F151" s="72">
        <v>6.8307799999999999</v>
      </c>
      <c r="G151" s="143">
        <f>(F151-F151*$G$5)*Главная!$F$8</f>
        <v>543.52516459999993</v>
      </c>
      <c r="H151" s="124"/>
      <c r="I151" s="79">
        <f t="shared" si="23"/>
        <v>0</v>
      </c>
      <c r="K151" s="194"/>
    </row>
    <row r="152" spans="1:11" x14ac:dyDescent="0.25">
      <c r="A152" s="9" t="s">
        <v>4926</v>
      </c>
      <c r="B152" s="9" t="s">
        <v>4927</v>
      </c>
      <c r="C152" s="9" t="s">
        <v>4928</v>
      </c>
      <c r="D152" s="46">
        <v>10</v>
      </c>
      <c r="E152" s="46">
        <v>100</v>
      </c>
      <c r="F152" s="72">
        <v>6.9834800000000001</v>
      </c>
      <c r="G152" s="143">
        <f>(F152-F152*$G$5)*Главная!$F$8</f>
        <v>555.67550359999996</v>
      </c>
      <c r="H152" s="124"/>
      <c r="I152" s="79">
        <f t="shared" si="23"/>
        <v>0</v>
      </c>
      <c r="K152" s="194"/>
    </row>
    <row r="153" spans="1:11" x14ac:dyDescent="0.25">
      <c r="A153" s="9"/>
      <c r="B153" s="57"/>
      <c r="C153" s="10" t="s">
        <v>4929</v>
      </c>
      <c r="D153" s="44"/>
      <c r="E153" s="44"/>
      <c r="F153" s="84"/>
      <c r="G153" s="149"/>
      <c r="H153" s="141"/>
      <c r="I153" s="17"/>
      <c r="K153" s="194"/>
    </row>
    <row r="154" spans="1:11" x14ac:dyDescent="0.25">
      <c r="A154" s="9" t="s">
        <v>4930</v>
      </c>
      <c r="B154" s="9" t="s">
        <v>4931</v>
      </c>
      <c r="C154" s="9" t="s">
        <v>4932</v>
      </c>
      <c r="D154" s="46">
        <v>0</v>
      </c>
      <c r="E154" s="46">
        <v>0</v>
      </c>
      <c r="F154" s="72">
        <v>24.1266</v>
      </c>
      <c r="G154" s="143">
        <f>(F154-F154*$G$5)*Главная!$F$8</f>
        <v>1919.7535619999999</v>
      </c>
      <c r="H154" s="124"/>
      <c r="I154" s="79">
        <f t="shared" ref="I154:I162" si="24">G154*H154</f>
        <v>0</v>
      </c>
      <c r="K154" s="194"/>
    </row>
    <row r="155" spans="1:11" x14ac:dyDescent="0.25">
      <c r="A155" s="9" t="s">
        <v>4933</v>
      </c>
      <c r="B155" s="9" t="s">
        <v>4934</v>
      </c>
      <c r="C155" s="9" t="s">
        <v>4935</v>
      </c>
      <c r="D155" s="46">
        <v>34</v>
      </c>
      <c r="E155" s="46">
        <v>34</v>
      </c>
      <c r="F155" s="72">
        <v>28.208780000000001</v>
      </c>
      <c r="G155" s="143">
        <f>(F155-F155*$G$5)*Главная!$F$8</f>
        <v>2244.5726245999999</v>
      </c>
      <c r="H155" s="124"/>
      <c r="I155" s="79">
        <f t="shared" si="24"/>
        <v>0</v>
      </c>
      <c r="K155" s="194"/>
    </row>
    <row r="156" spans="1:11" x14ac:dyDescent="0.25">
      <c r="A156" s="9" t="s">
        <v>4936</v>
      </c>
      <c r="B156" s="9" t="s">
        <v>4937</v>
      </c>
      <c r="C156" s="9" t="s">
        <v>4938</v>
      </c>
      <c r="D156" s="46">
        <v>9</v>
      </c>
      <c r="E156" s="46">
        <v>9</v>
      </c>
      <c r="F156" s="72">
        <v>76.543419999999998</v>
      </c>
      <c r="G156" s="143">
        <f>(F156-F156*$G$5)*Главная!$F$8</f>
        <v>6090.5599293999994</v>
      </c>
      <c r="H156" s="124"/>
      <c r="I156" s="79">
        <f t="shared" si="24"/>
        <v>0</v>
      </c>
      <c r="K156" s="194"/>
    </row>
    <row r="157" spans="1:11" x14ac:dyDescent="0.25">
      <c r="A157" s="9" t="s">
        <v>4939</v>
      </c>
      <c r="B157" s="9" t="s">
        <v>4940</v>
      </c>
      <c r="C157" s="9" t="s">
        <v>4941</v>
      </c>
      <c r="D157" s="46">
        <v>18</v>
      </c>
      <c r="E157" s="46">
        <v>18</v>
      </c>
      <c r="F157" s="72">
        <v>37.971399999999996</v>
      </c>
      <c r="G157" s="143">
        <f>(F157-F157*$G$5)*Главная!$F$8</f>
        <v>3021.3842979999995</v>
      </c>
      <c r="H157" s="124"/>
      <c r="I157" s="79">
        <f t="shared" si="24"/>
        <v>0</v>
      </c>
      <c r="K157" s="194"/>
    </row>
    <row r="158" spans="1:11" x14ac:dyDescent="0.25">
      <c r="A158" s="9" t="s">
        <v>4942</v>
      </c>
      <c r="B158" s="9" t="s">
        <v>4943</v>
      </c>
      <c r="C158" s="9" t="s">
        <v>4944</v>
      </c>
      <c r="D158" s="46">
        <v>9</v>
      </c>
      <c r="E158" s="46">
        <v>9</v>
      </c>
      <c r="F158" s="72">
        <v>85.512</v>
      </c>
      <c r="G158" s="143">
        <f>(F158-F158*$G$5)*Главная!$F$8</f>
        <v>6804.1898399999991</v>
      </c>
      <c r="H158" s="124"/>
      <c r="I158" s="79">
        <f t="shared" si="24"/>
        <v>0</v>
      </c>
      <c r="K158" s="194"/>
    </row>
    <row r="159" spans="1:11" x14ac:dyDescent="0.25">
      <c r="A159" s="9" t="s">
        <v>4945</v>
      </c>
      <c r="B159" s="9" t="s">
        <v>4946</v>
      </c>
      <c r="C159" s="9" t="s">
        <v>4947</v>
      </c>
      <c r="D159" s="46">
        <v>8</v>
      </c>
      <c r="E159" s="46">
        <v>8</v>
      </c>
      <c r="F159" s="72">
        <v>122.78098</v>
      </c>
      <c r="G159" s="143">
        <f>(F159-F159*$G$5)*Главная!$F$8</f>
        <v>9769.682578599999</v>
      </c>
      <c r="H159" s="124"/>
      <c r="I159" s="79">
        <f t="shared" si="24"/>
        <v>0</v>
      </c>
      <c r="K159" s="194"/>
    </row>
    <row r="160" spans="1:11" x14ac:dyDescent="0.25">
      <c r="A160" s="9" t="s">
        <v>4948</v>
      </c>
      <c r="B160" s="9" t="s">
        <v>4949</v>
      </c>
      <c r="C160" s="9" t="s">
        <v>4950</v>
      </c>
      <c r="D160" s="46">
        <v>0</v>
      </c>
      <c r="E160" s="46">
        <v>0</v>
      </c>
      <c r="F160" s="72">
        <v>240.03422</v>
      </c>
      <c r="G160" s="143">
        <f>(F160-F160*$G$5)*Главная!$F$8</f>
        <v>19099.522885399998</v>
      </c>
      <c r="H160" s="124"/>
      <c r="I160" s="79">
        <f t="shared" si="24"/>
        <v>0</v>
      </c>
      <c r="K160" s="194"/>
    </row>
    <row r="161" spans="1:11" x14ac:dyDescent="0.25">
      <c r="A161" s="9" t="s">
        <v>4951</v>
      </c>
      <c r="B161" s="9" t="s">
        <v>4952</v>
      </c>
      <c r="C161" s="9" t="s">
        <v>4953</v>
      </c>
      <c r="D161" s="46">
        <v>0</v>
      </c>
      <c r="E161" s="46">
        <v>0</v>
      </c>
      <c r="F161" s="72">
        <v>339.97127999999998</v>
      </c>
      <c r="G161" s="143">
        <f>(F161-F161*$G$5)*Главная!$F$8</f>
        <v>27051.514749599995</v>
      </c>
      <c r="H161" s="124"/>
      <c r="I161" s="79">
        <f t="shared" si="24"/>
        <v>0</v>
      </c>
      <c r="K161" s="194"/>
    </row>
    <row r="162" spans="1:11" x14ac:dyDescent="0.25">
      <c r="A162" s="9" t="s">
        <v>4954</v>
      </c>
      <c r="B162" s="9" t="s">
        <v>4955</v>
      </c>
      <c r="C162" s="9" t="s">
        <v>4956</v>
      </c>
      <c r="D162" s="46">
        <v>0</v>
      </c>
      <c r="E162" s="46">
        <v>0</v>
      </c>
      <c r="F162" s="72">
        <v>767.92830000000004</v>
      </c>
      <c r="G162" s="143">
        <f>(F162-F162*$G$5)*Главная!$F$8</f>
        <v>61104.054830999994</v>
      </c>
      <c r="H162" s="124"/>
      <c r="I162" s="79">
        <f t="shared" si="24"/>
        <v>0</v>
      </c>
      <c r="K162" s="194"/>
    </row>
    <row r="163" spans="1:11" x14ac:dyDescent="0.25">
      <c r="A163" s="9"/>
      <c r="B163" s="57"/>
      <c r="C163" s="10" t="s">
        <v>4957</v>
      </c>
      <c r="D163" s="44"/>
      <c r="E163" s="44"/>
      <c r="F163" s="84"/>
      <c r="G163" s="149"/>
      <c r="H163" s="141"/>
      <c r="I163" s="17"/>
      <c r="K163" s="194"/>
    </row>
    <row r="164" spans="1:11" x14ac:dyDescent="0.25">
      <c r="A164" s="9" t="s">
        <v>4958</v>
      </c>
      <c r="B164" s="9" t="s">
        <v>4959</v>
      </c>
      <c r="C164" s="9" t="s">
        <v>4960</v>
      </c>
      <c r="D164" s="46">
        <v>4</v>
      </c>
      <c r="E164" s="46">
        <v>72</v>
      </c>
      <c r="F164" s="72">
        <v>12.643560000000001</v>
      </c>
      <c r="G164" s="143">
        <f>(F164-F164*$G$5)*Главная!$F$8</f>
        <v>1006.0480692</v>
      </c>
      <c r="H164" s="124"/>
      <c r="I164" s="79">
        <f t="shared" ref="I164:I165" si="25">G164*H164</f>
        <v>0</v>
      </c>
      <c r="K164" s="194"/>
    </row>
    <row r="165" spans="1:11" x14ac:dyDescent="0.25">
      <c r="A165" s="9" t="s">
        <v>4961</v>
      </c>
      <c r="B165" s="9" t="s">
        <v>4962</v>
      </c>
      <c r="C165" s="9" t="s">
        <v>4963</v>
      </c>
      <c r="D165" s="46">
        <v>4</v>
      </c>
      <c r="E165" s="46">
        <v>72</v>
      </c>
      <c r="F165" s="72">
        <v>14.068760000000001</v>
      </c>
      <c r="G165" s="143">
        <f>(F165-F165*$G$5)*Главная!$F$8</f>
        <v>1119.4512331999999</v>
      </c>
      <c r="H165" s="124"/>
      <c r="I165" s="79">
        <f t="shared" si="25"/>
        <v>0</v>
      </c>
      <c r="K165" s="194"/>
    </row>
    <row r="166" spans="1:11" x14ac:dyDescent="0.25">
      <c r="A166" s="9"/>
      <c r="B166" s="57"/>
      <c r="C166" s="10" t="s">
        <v>4964</v>
      </c>
      <c r="D166" s="44"/>
      <c r="E166" s="44"/>
      <c r="F166" s="84"/>
      <c r="G166" s="149"/>
      <c r="H166" s="141"/>
      <c r="I166" s="17"/>
      <c r="K166" s="194"/>
    </row>
    <row r="167" spans="1:11" x14ac:dyDescent="0.25">
      <c r="A167" s="9" t="s">
        <v>4965</v>
      </c>
      <c r="B167" s="9" t="s">
        <v>4966</v>
      </c>
      <c r="C167" s="9" t="s">
        <v>4967</v>
      </c>
      <c r="D167" s="46">
        <v>0</v>
      </c>
      <c r="E167" s="46">
        <v>0</v>
      </c>
      <c r="F167" s="72">
        <v>6.14872</v>
      </c>
      <c r="G167" s="143">
        <f>(F167-F167*$G$5)*Главная!$F$8</f>
        <v>489.25365039999997</v>
      </c>
      <c r="H167" s="124"/>
      <c r="I167" s="79">
        <f t="shared" ref="I167:I169" si="26">G167*H167</f>
        <v>0</v>
      </c>
      <c r="K167" s="194"/>
    </row>
    <row r="168" spans="1:11" x14ac:dyDescent="0.25">
      <c r="A168" s="9" t="s">
        <v>4968</v>
      </c>
      <c r="B168" s="9" t="s">
        <v>4969</v>
      </c>
      <c r="C168" s="9" t="s">
        <v>4970</v>
      </c>
      <c r="D168" s="46">
        <v>0</v>
      </c>
      <c r="E168" s="46">
        <v>0</v>
      </c>
      <c r="F168" s="72">
        <v>8.7955199999999998</v>
      </c>
      <c r="G168" s="143">
        <f>(F168-F168*$G$5)*Главная!$F$8</f>
        <v>699.85952639999994</v>
      </c>
      <c r="H168" s="124"/>
      <c r="I168" s="79">
        <f t="shared" si="26"/>
        <v>0</v>
      </c>
      <c r="K168" s="194"/>
    </row>
    <row r="169" spans="1:11" x14ac:dyDescent="0.25">
      <c r="A169" s="9" t="s">
        <v>4971</v>
      </c>
      <c r="B169" s="9" t="s">
        <v>4972</v>
      </c>
      <c r="C169" s="9" t="s">
        <v>4973</v>
      </c>
      <c r="D169" s="46">
        <v>0</v>
      </c>
      <c r="E169" s="46">
        <v>0</v>
      </c>
      <c r="F169" s="72">
        <v>11.462680000000001</v>
      </c>
      <c r="G169" s="143">
        <f>(F169-F169*$G$5)*Главная!$F$8</f>
        <v>912.08544759999995</v>
      </c>
      <c r="H169" s="124"/>
      <c r="I169" s="79">
        <f t="shared" si="26"/>
        <v>0</v>
      </c>
      <c r="K169" s="194"/>
    </row>
    <row r="170" spans="1:11" x14ac:dyDescent="0.25">
      <c r="A170" s="9"/>
      <c r="B170" s="57"/>
      <c r="C170" s="10" t="s">
        <v>4974</v>
      </c>
      <c r="D170" s="44"/>
      <c r="E170" s="44"/>
      <c r="F170" s="84"/>
      <c r="G170" s="149"/>
      <c r="H170" s="141"/>
      <c r="I170" s="17"/>
      <c r="K170" s="194"/>
    </row>
    <row r="171" spans="1:11" x14ac:dyDescent="0.25">
      <c r="A171" s="9" t="s">
        <v>4975</v>
      </c>
      <c r="B171" s="9" t="s">
        <v>4976</v>
      </c>
      <c r="C171" s="9" t="s">
        <v>4977</v>
      </c>
      <c r="D171" s="46">
        <v>4</v>
      </c>
      <c r="E171" s="46">
        <v>76</v>
      </c>
      <c r="F171" s="72">
        <v>11.64592</v>
      </c>
      <c r="G171" s="143">
        <f>(F171-F171*$G$5)*Главная!$F$8</f>
        <v>926.66585439999994</v>
      </c>
      <c r="H171" s="124"/>
      <c r="I171" s="79">
        <f t="shared" ref="I171:I173" si="27">G171*H171</f>
        <v>0</v>
      </c>
      <c r="K171" s="194"/>
    </row>
    <row r="172" spans="1:11" x14ac:dyDescent="0.25">
      <c r="A172" s="9" t="s">
        <v>4978</v>
      </c>
      <c r="B172" s="9" t="s">
        <v>4979</v>
      </c>
      <c r="C172" s="9" t="s">
        <v>4980</v>
      </c>
      <c r="D172" s="46">
        <v>4</v>
      </c>
      <c r="E172" s="46">
        <v>52</v>
      </c>
      <c r="F172" s="72">
        <v>16.919160000000002</v>
      </c>
      <c r="G172" s="143">
        <f>(F172-F172*$G$5)*Главная!$F$8</f>
        <v>1346.2575612000001</v>
      </c>
      <c r="H172" s="124"/>
      <c r="I172" s="79">
        <f t="shared" si="27"/>
        <v>0</v>
      </c>
      <c r="K172" s="194"/>
    </row>
    <row r="173" spans="1:11" x14ac:dyDescent="0.25">
      <c r="A173" s="9" t="s">
        <v>4981</v>
      </c>
      <c r="B173" s="9" t="s">
        <v>4982</v>
      </c>
      <c r="C173" s="9" t="s">
        <v>4983</v>
      </c>
      <c r="D173" s="46">
        <v>4</v>
      </c>
      <c r="E173" s="46">
        <v>32</v>
      </c>
      <c r="F173" s="72">
        <v>22.711579999999998</v>
      </c>
      <c r="G173" s="143">
        <f>(F173-F173*$G$5)*Главная!$F$8</f>
        <v>1807.1604205999997</v>
      </c>
      <c r="H173" s="124"/>
      <c r="I173" s="79">
        <f t="shared" si="27"/>
        <v>0</v>
      </c>
      <c r="K173" s="194"/>
    </row>
    <row r="174" spans="1:11" x14ac:dyDescent="0.25">
      <c r="A174" s="9"/>
      <c r="B174" s="57"/>
      <c r="C174" s="10" t="s">
        <v>4984</v>
      </c>
      <c r="D174" s="44"/>
      <c r="E174" s="44"/>
      <c r="F174" s="84"/>
      <c r="G174" s="149"/>
      <c r="H174" s="141"/>
      <c r="I174" s="17"/>
      <c r="K174" s="194"/>
    </row>
    <row r="175" spans="1:11" x14ac:dyDescent="0.25">
      <c r="A175" s="9" t="s">
        <v>4985</v>
      </c>
      <c r="B175" s="9" t="s">
        <v>4986</v>
      </c>
      <c r="C175" s="9" t="s">
        <v>4987</v>
      </c>
      <c r="D175" s="46">
        <v>6</v>
      </c>
      <c r="E175" s="46">
        <v>30</v>
      </c>
      <c r="F175" s="72">
        <v>37.238439999999997</v>
      </c>
      <c r="G175" s="143">
        <f>(F175-F175*$G$5)*Главная!$F$8</f>
        <v>2963.0626707999995</v>
      </c>
      <c r="H175" s="124"/>
      <c r="I175" s="79">
        <f t="shared" ref="I175:I180" si="28">G175*H175</f>
        <v>0</v>
      </c>
      <c r="K175" s="194"/>
    </row>
    <row r="176" spans="1:11" x14ac:dyDescent="0.25">
      <c r="A176" s="9" t="s">
        <v>4988</v>
      </c>
      <c r="B176" s="9" t="s">
        <v>4989</v>
      </c>
      <c r="C176" s="9" t="s">
        <v>4990</v>
      </c>
      <c r="D176" s="46">
        <v>6</v>
      </c>
      <c r="E176" s="46">
        <v>24</v>
      </c>
      <c r="F176" s="72">
        <v>49.993980000000001</v>
      </c>
      <c r="G176" s="143">
        <f>(F176-F176*$G$5)*Главная!$F$8</f>
        <v>3978.0209885999998</v>
      </c>
      <c r="H176" s="124"/>
      <c r="I176" s="79">
        <f t="shared" si="28"/>
        <v>0</v>
      </c>
      <c r="K176" s="194"/>
    </row>
    <row r="177" spans="1:11" x14ac:dyDescent="0.25">
      <c r="A177" s="9" t="s">
        <v>4991</v>
      </c>
      <c r="B177" s="9" t="s">
        <v>4992</v>
      </c>
      <c r="C177" s="9" t="s">
        <v>4993</v>
      </c>
      <c r="D177" s="46">
        <v>6</v>
      </c>
      <c r="E177" s="46">
        <v>30</v>
      </c>
      <c r="F177" s="72">
        <v>16.461060000000003</v>
      </c>
      <c r="G177" s="143">
        <f>(F177-F177*$G$5)*Главная!$F$8</f>
        <v>1309.8065442000002</v>
      </c>
      <c r="H177" s="124"/>
      <c r="I177" s="79">
        <f t="shared" si="28"/>
        <v>0</v>
      </c>
      <c r="K177" s="194"/>
    </row>
    <row r="178" spans="1:11" x14ac:dyDescent="0.25">
      <c r="A178" s="9" t="s">
        <v>4994</v>
      </c>
      <c r="B178" s="9" t="s">
        <v>4995</v>
      </c>
      <c r="C178" s="9" t="s">
        <v>4996</v>
      </c>
      <c r="D178" s="46">
        <v>6</v>
      </c>
      <c r="E178" s="46">
        <v>30</v>
      </c>
      <c r="F178" s="72">
        <v>20.237839999999998</v>
      </c>
      <c r="G178" s="143">
        <f>(F178-F178*$G$5)*Главная!$F$8</f>
        <v>1610.3249287999997</v>
      </c>
      <c r="H178" s="124"/>
      <c r="I178" s="79">
        <f t="shared" si="28"/>
        <v>0</v>
      </c>
      <c r="K178" s="194"/>
    </row>
    <row r="179" spans="1:11" x14ac:dyDescent="0.25">
      <c r="A179" s="9" t="s">
        <v>4997</v>
      </c>
      <c r="B179" s="9" t="s">
        <v>4998</v>
      </c>
      <c r="C179" s="9" t="s">
        <v>4999</v>
      </c>
      <c r="D179" s="46">
        <v>6</v>
      </c>
      <c r="E179" s="46">
        <v>24</v>
      </c>
      <c r="F179" s="72">
        <v>24.666140000000002</v>
      </c>
      <c r="G179" s="143">
        <f>(F179-F179*$G$5)*Главная!$F$8</f>
        <v>1962.6847597999999</v>
      </c>
      <c r="H179" s="124"/>
      <c r="I179" s="79">
        <f t="shared" si="28"/>
        <v>0</v>
      </c>
      <c r="K179" s="194"/>
    </row>
    <row r="180" spans="1:11" x14ac:dyDescent="0.25">
      <c r="A180" s="9" t="s">
        <v>5000</v>
      </c>
      <c r="B180" s="9" t="s">
        <v>5001</v>
      </c>
      <c r="C180" s="9" t="s">
        <v>5002</v>
      </c>
      <c r="D180" s="46">
        <v>3</v>
      </c>
      <c r="E180" s="46">
        <v>15</v>
      </c>
      <c r="F180" s="72">
        <v>32.830500000000001</v>
      </c>
      <c r="G180" s="143">
        <f>(F180-F180*$G$5)*Главная!$F$8</f>
        <v>2612.322885</v>
      </c>
      <c r="H180" s="124"/>
      <c r="I180" s="79">
        <f t="shared" si="28"/>
        <v>0</v>
      </c>
      <c r="K180" s="194"/>
    </row>
    <row r="181" spans="1:11" x14ac:dyDescent="0.25">
      <c r="A181" s="9"/>
      <c r="B181" s="57"/>
      <c r="C181" s="10" t="s">
        <v>5003</v>
      </c>
      <c r="D181" s="44"/>
      <c r="E181" s="44"/>
      <c r="F181" s="84"/>
      <c r="G181" s="149"/>
      <c r="H181" s="141"/>
      <c r="I181" s="17"/>
      <c r="K181" s="194"/>
    </row>
    <row r="182" spans="1:11" x14ac:dyDescent="0.25">
      <c r="A182" s="9" t="s">
        <v>5004</v>
      </c>
      <c r="B182" s="9" t="s">
        <v>5005</v>
      </c>
      <c r="C182" s="9" t="s">
        <v>5006</v>
      </c>
      <c r="D182" s="46">
        <v>20</v>
      </c>
      <c r="E182" s="46">
        <v>320</v>
      </c>
      <c r="F182" s="72">
        <v>2.4126600000000002</v>
      </c>
      <c r="G182" s="143">
        <f>(F182-F182*$G$5)*Главная!$F$8</f>
        <v>191.97535619999999</v>
      </c>
      <c r="H182" s="124"/>
      <c r="I182" s="79">
        <f t="shared" ref="I182:I187" si="29">G182*H182</f>
        <v>0</v>
      </c>
      <c r="K182" s="194"/>
    </row>
    <row r="183" spans="1:11" x14ac:dyDescent="0.25">
      <c r="A183" s="9" t="s">
        <v>5007</v>
      </c>
      <c r="B183" s="9" t="s">
        <v>5008</v>
      </c>
      <c r="C183" s="9" t="s">
        <v>5009</v>
      </c>
      <c r="D183" s="46">
        <v>15</v>
      </c>
      <c r="E183" s="46">
        <v>150</v>
      </c>
      <c r="F183" s="72">
        <v>3.9193000000000002</v>
      </c>
      <c r="G183" s="143">
        <f>(F183-F183*$G$5)*Главная!$F$8</f>
        <v>311.858701</v>
      </c>
      <c r="H183" s="124"/>
      <c r="I183" s="79">
        <f t="shared" si="29"/>
        <v>0</v>
      </c>
      <c r="K183" s="194"/>
    </row>
    <row r="184" spans="1:11" x14ac:dyDescent="0.25">
      <c r="A184" s="9" t="s">
        <v>5010</v>
      </c>
      <c r="B184" s="9" t="s">
        <v>5011</v>
      </c>
      <c r="C184" s="9" t="s">
        <v>5012</v>
      </c>
      <c r="D184" s="46">
        <v>12</v>
      </c>
      <c r="E184" s="46">
        <v>96</v>
      </c>
      <c r="F184" s="72">
        <v>6.7187999999999999</v>
      </c>
      <c r="G184" s="143">
        <f>(F184-F184*$G$5)*Главная!$F$8</f>
        <v>534.61491599999999</v>
      </c>
      <c r="H184" s="124"/>
      <c r="I184" s="79">
        <f t="shared" si="29"/>
        <v>0</v>
      </c>
      <c r="K184" s="194"/>
    </row>
    <row r="185" spans="1:11" x14ac:dyDescent="0.25">
      <c r="A185" s="9" t="s">
        <v>5013</v>
      </c>
      <c r="B185" s="9" t="s">
        <v>5014</v>
      </c>
      <c r="C185" s="9" t="s">
        <v>5015</v>
      </c>
      <c r="D185" s="46">
        <v>8</v>
      </c>
      <c r="E185" s="46">
        <v>64</v>
      </c>
      <c r="F185" s="72">
        <v>10.098559999999999</v>
      </c>
      <c r="G185" s="143">
        <f>(F185-F185*$G$5)*Главная!$F$8</f>
        <v>803.54241919999981</v>
      </c>
      <c r="H185" s="124"/>
      <c r="I185" s="79">
        <f t="shared" si="29"/>
        <v>0</v>
      </c>
      <c r="K185" s="194"/>
    </row>
    <row r="186" spans="1:11" x14ac:dyDescent="0.25">
      <c r="A186" s="9" t="s">
        <v>5016</v>
      </c>
      <c r="B186" s="9" t="s">
        <v>5017</v>
      </c>
      <c r="C186" s="9" t="s">
        <v>5018</v>
      </c>
      <c r="D186" s="46">
        <v>6</v>
      </c>
      <c r="E186" s="46">
        <v>48</v>
      </c>
      <c r="F186" s="72">
        <v>17.275459999999999</v>
      </c>
      <c r="G186" s="143">
        <f>(F186-F186*$G$5)*Главная!$F$8</f>
        <v>1374.6083521999999</v>
      </c>
      <c r="H186" s="124"/>
      <c r="I186" s="79">
        <f t="shared" si="29"/>
        <v>0</v>
      </c>
      <c r="K186" s="194"/>
    </row>
    <row r="187" spans="1:11" x14ac:dyDescent="0.25">
      <c r="A187" s="9" t="s">
        <v>5019</v>
      </c>
      <c r="B187" s="9" t="s">
        <v>5020</v>
      </c>
      <c r="C187" s="9" t="s">
        <v>5021</v>
      </c>
      <c r="D187" s="46">
        <v>2</v>
      </c>
      <c r="E187" s="46">
        <v>26</v>
      </c>
      <c r="F187" s="72">
        <v>28.901019999999999</v>
      </c>
      <c r="G187" s="143">
        <f>(F187-F187*$G$5)*Главная!$F$8</f>
        <v>2299.6541613999998</v>
      </c>
      <c r="H187" s="124"/>
      <c r="I187" s="79">
        <f t="shared" si="29"/>
        <v>0</v>
      </c>
      <c r="K187" s="194"/>
    </row>
    <row r="188" spans="1:11" x14ac:dyDescent="0.25">
      <c r="A188" s="9"/>
      <c r="B188" s="57"/>
      <c r="C188" s="10" t="s">
        <v>5022</v>
      </c>
      <c r="D188" s="44"/>
      <c r="E188" s="44"/>
      <c r="F188" s="84"/>
      <c r="G188" s="149"/>
      <c r="H188" s="141"/>
      <c r="I188" s="17"/>
      <c r="K188" s="194"/>
    </row>
    <row r="189" spans="1:11" x14ac:dyDescent="0.25">
      <c r="A189" s="9" t="s">
        <v>5023</v>
      </c>
      <c r="B189" s="9" t="s">
        <v>5024</v>
      </c>
      <c r="C189" s="9" t="s">
        <v>5025</v>
      </c>
      <c r="D189" s="46">
        <v>15</v>
      </c>
      <c r="E189" s="46">
        <v>240</v>
      </c>
      <c r="F189" s="72">
        <v>3.24742</v>
      </c>
      <c r="G189" s="143">
        <f>(F189-F189*$G$5)*Главная!$F$8</f>
        <v>258.39720939999995</v>
      </c>
      <c r="H189" s="124"/>
      <c r="I189" s="79">
        <f t="shared" ref="I189:I192" si="30">G189*H189</f>
        <v>0</v>
      </c>
      <c r="K189" s="194"/>
    </row>
    <row r="190" spans="1:11" x14ac:dyDescent="0.25">
      <c r="A190" s="9" t="s">
        <v>5026</v>
      </c>
      <c r="B190" s="9" t="s">
        <v>5027</v>
      </c>
      <c r="C190" s="9" t="s">
        <v>5028</v>
      </c>
      <c r="D190" s="46">
        <v>12</v>
      </c>
      <c r="E190" s="46">
        <v>156</v>
      </c>
      <c r="F190" s="72">
        <v>5.3037799999999997</v>
      </c>
      <c r="G190" s="143">
        <f>(F190-F190*$G$5)*Главная!$F$8</f>
        <v>422.02177459999996</v>
      </c>
      <c r="H190" s="124"/>
      <c r="I190" s="79">
        <f t="shared" si="30"/>
        <v>0</v>
      </c>
      <c r="K190" s="194"/>
    </row>
    <row r="191" spans="1:11" x14ac:dyDescent="0.25">
      <c r="A191" s="9" t="s">
        <v>5029</v>
      </c>
      <c r="B191" s="9" t="s">
        <v>5030</v>
      </c>
      <c r="C191" s="9" t="s">
        <v>5031</v>
      </c>
      <c r="D191" s="46">
        <v>8</v>
      </c>
      <c r="E191" s="46">
        <v>64</v>
      </c>
      <c r="F191" s="72">
        <v>9.1823599999999992</v>
      </c>
      <c r="G191" s="143">
        <f>(F191-F191*$G$5)*Главная!$F$8</f>
        <v>730.64038519999986</v>
      </c>
      <c r="H191" s="124"/>
      <c r="I191" s="79">
        <f t="shared" si="30"/>
        <v>0</v>
      </c>
      <c r="K191" s="194"/>
    </row>
    <row r="192" spans="1:11" x14ac:dyDescent="0.25">
      <c r="A192" s="9" t="s">
        <v>5032</v>
      </c>
      <c r="B192" s="9" t="s">
        <v>5033</v>
      </c>
      <c r="C192" s="9" t="s">
        <v>5034</v>
      </c>
      <c r="D192" s="46">
        <v>6</v>
      </c>
      <c r="E192" s="46">
        <v>48</v>
      </c>
      <c r="F192" s="72">
        <v>14.201099999999999</v>
      </c>
      <c r="G192" s="143">
        <f>(F192-F192*$G$5)*Главная!$F$8</f>
        <v>1129.9815269999997</v>
      </c>
      <c r="H192" s="124"/>
      <c r="I192" s="79">
        <f t="shared" si="30"/>
        <v>0</v>
      </c>
      <c r="K192" s="194"/>
    </row>
    <row r="193" spans="1:11" x14ac:dyDescent="0.25">
      <c r="A193" s="9"/>
      <c r="B193" s="57"/>
      <c r="C193" s="10" t="s">
        <v>5035</v>
      </c>
      <c r="D193" s="44"/>
      <c r="E193" s="44"/>
      <c r="F193" s="84"/>
      <c r="G193" s="149"/>
      <c r="H193" s="141"/>
      <c r="I193" s="17"/>
      <c r="K193" s="194"/>
    </row>
    <row r="194" spans="1:11" x14ac:dyDescent="0.25">
      <c r="A194" s="9" t="s">
        <v>5036</v>
      </c>
      <c r="B194" s="9" t="s">
        <v>5037</v>
      </c>
      <c r="C194" s="9" t="s">
        <v>5038</v>
      </c>
      <c r="D194" s="46">
        <v>20</v>
      </c>
      <c r="E194" s="46">
        <v>320</v>
      </c>
      <c r="F194" s="72">
        <v>2.4533800000000001</v>
      </c>
      <c r="G194" s="143">
        <f>(F194-F194*$G$5)*Главная!$F$8</f>
        <v>195.21544659999998</v>
      </c>
      <c r="H194" s="124"/>
      <c r="I194" s="79">
        <f t="shared" ref="I194:I198" si="31">G194*H194</f>
        <v>0</v>
      </c>
      <c r="K194" s="194"/>
    </row>
    <row r="195" spans="1:11" x14ac:dyDescent="0.25">
      <c r="A195" s="9" t="s">
        <v>5039</v>
      </c>
      <c r="B195" s="9" t="s">
        <v>5040</v>
      </c>
      <c r="C195" s="9" t="s">
        <v>5041</v>
      </c>
      <c r="D195" s="46">
        <v>15</v>
      </c>
      <c r="E195" s="46">
        <v>150</v>
      </c>
      <c r="F195" s="72">
        <v>3.94984</v>
      </c>
      <c r="G195" s="143">
        <f>(F195-F195*$G$5)*Главная!$F$8</f>
        <v>314.28876879999996</v>
      </c>
      <c r="H195" s="124"/>
      <c r="I195" s="79">
        <f t="shared" si="31"/>
        <v>0</v>
      </c>
      <c r="K195" s="194"/>
    </row>
    <row r="196" spans="1:11" x14ac:dyDescent="0.25">
      <c r="A196" s="9" t="s">
        <v>5042</v>
      </c>
      <c r="B196" s="9" t="s">
        <v>5043</v>
      </c>
      <c r="C196" s="9" t="s">
        <v>5044</v>
      </c>
      <c r="D196" s="46">
        <v>12</v>
      </c>
      <c r="E196" s="46">
        <v>96</v>
      </c>
      <c r="F196" s="72">
        <v>6.8002399999999996</v>
      </c>
      <c r="G196" s="143">
        <f>(F196-F196*$G$5)*Главная!$F$8</f>
        <v>541.09509679999996</v>
      </c>
      <c r="H196" s="124"/>
      <c r="I196" s="79">
        <f t="shared" si="31"/>
        <v>0</v>
      </c>
      <c r="K196" s="194"/>
    </row>
    <row r="197" spans="1:11" x14ac:dyDescent="0.25">
      <c r="A197" s="9" t="s">
        <v>5045</v>
      </c>
      <c r="B197" s="9" t="s">
        <v>5046</v>
      </c>
      <c r="C197" s="9" t="s">
        <v>5047</v>
      </c>
      <c r="D197" s="46">
        <v>8</v>
      </c>
      <c r="E197" s="46">
        <v>64</v>
      </c>
      <c r="F197" s="72">
        <v>19.107859999999999</v>
      </c>
      <c r="G197" s="143">
        <f>(F197-F197*$G$5)*Главная!$F$8</f>
        <v>1520.4124201999998</v>
      </c>
      <c r="H197" s="124"/>
      <c r="I197" s="79">
        <f t="shared" si="31"/>
        <v>0</v>
      </c>
      <c r="K197" s="194"/>
    </row>
    <row r="198" spans="1:11" x14ac:dyDescent="0.25">
      <c r="A198" s="9" t="s">
        <v>5048</v>
      </c>
      <c r="B198" s="9" t="s">
        <v>5049</v>
      </c>
      <c r="C198" s="9" t="s">
        <v>5050</v>
      </c>
      <c r="D198" s="46">
        <v>8</v>
      </c>
      <c r="E198" s="46">
        <v>64</v>
      </c>
      <c r="F198" s="72">
        <v>9.9967600000000001</v>
      </c>
      <c r="G198" s="143">
        <f>(F198-F198*$G$5)*Главная!$F$8</f>
        <v>795.44219319999991</v>
      </c>
      <c r="H198" s="124"/>
      <c r="I198" s="79">
        <f t="shared" si="31"/>
        <v>0</v>
      </c>
      <c r="K198" s="194"/>
    </row>
    <row r="199" spans="1:11" x14ac:dyDescent="0.25">
      <c r="A199" s="9"/>
      <c r="B199" s="57"/>
      <c r="C199" s="10" t="s">
        <v>5051</v>
      </c>
      <c r="D199" s="44"/>
      <c r="E199" s="44"/>
      <c r="F199" s="84"/>
      <c r="G199" s="149"/>
      <c r="H199" s="141"/>
      <c r="I199" s="17"/>
      <c r="K199" s="194"/>
    </row>
    <row r="200" spans="1:11" x14ac:dyDescent="0.25">
      <c r="A200" s="9" t="s">
        <v>5052</v>
      </c>
      <c r="B200" s="9" t="s">
        <v>5053</v>
      </c>
      <c r="C200" s="9" t="s">
        <v>5054</v>
      </c>
      <c r="D200" s="46">
        <v>15</v>
      </c>
      <c r="E200" s="46">
        <v>240</v>
      </c>
      <c r="F200" s="72">
        <v>3.3186799999999996</v>
      </c>
      <c r="G200" s="143">
        <f>(F200-F200*$G$5)*Главная!$F$8</f>
        <v>264.06736759999995</v>
      </c>
      <c r="H200" s="124"/>
      <c r="I200" s="79">
        <f t="shared" ref="I200:I203" si="32">G200*H200</f>
        <v>0</v>
      </c>
      <c r="K200" s="194"/>
    </row>
    <row r="201" spans="1:11" x14ac:dyDescent="0.25">
      <c r="A201" s="9" t="s">
        <v>5055</v>
      </c>
      <c r="B201" s="9" t="s">
        <v>5056</v>
      </c>
      <c r="C201" s="9" t="s">
        <v>5057</v>
      </c>
      <c r="D201" s="46">
        <v>12</v>
      </c>
      <c r="E201" s="46">
        <v>156</v>
      </c>
      <c r="F201" s="72">
        <v>5.4157600000000006</v>
      </c>
      <c r="G201" s="143">
        <f>(F201-F201*$G$5)*Главная!$F$8</f>
        <v>430.9320232</v>
      </c>
      <c r="H201" s="124"/>
      <c r="I201" s="79">
        <f t="shared" si="32"/>
        <v>0</v>
      </c>
      <c r="K201" s="194"/>
    </row>
    <row r="202" spans="1:11" x14ac:dyDescent="0.25">
      <c r="A202" s="9" t="s">
        <v>5058</v>
      </c>
      <c r="B202" s="9" t="s">
        <v>5059</v>
      </c>
      <c r="C202" s="9" t="s">
        <v>5060</v>
      </c>
      <c r="D202" s="46">
        <v>8</v>
      </c>
      <c r="E202" s="46">
        <v>64</v>
      </c>
      <c r="F202" s="72">
        <v>9.2637999999999998</v>
      </c>
      <c r="G202" s="143">
        <f>(F202-F202*$G$5)*Главная!$F$8</f>
        <v>737.12056599999994</v>
      </c>
      <c r="H202" s="124"/>
      <c r="I202" s="79">
        <f t="shared" si="32"/>
        <v>0</v>
      </c>
      <c r="K202" s="194"/>
    </row>
    <row r="203" spans="1:11" x14ac:dyDescent="0.25">
      <c r="A203" s="9" t="s">
        <v>5061</v>
      </c>
      <c r="B203" s="9" t="s">
        <v>5062</v>
      </c>
      <c r="C203" s="9" t="s">
        <v>5063</v>
      </c>
      <c r="D203" s="46">
        <v>6</v>
      </c>
      <c r="E203" s="46">
        <v>48</v>
      </c>
      <c r="F203" s="72">
        <v>14.995140000000001</v>
      </c>
      <c r="G203" s="143">
        <f>(F203-F203*$G$5)*Главная!$F$8</f>
        <v>1193.1632898</v>
      </c>
      <c r="H203" s="124"/>
      <c r="I203" s="79">
        <f t="shared" si="32"/>
        <v>0</v>
      </c>
      <c r="K203" s="194"/>
    </row>
    <row r="204" spans="1:11" x14ac:dyDescent="0.25">
      <c r="A204" s="9"/>
      <c r="B204" s="57"/>
      <c r="C204" s="10" t="s">
        <v>5064</v>
      </c>
      <c r="D204" s="44"/>
      <c r="E204" s="44"/>
      <c r="F204" s="84"/>
      <c r="G204" s="149"/>
      <c r="H204" s="141"/>
      <c r="I204" s="17"/>
      <c r="K204" s="194"/>
    </row>
    <row r="205" spans="1:11" x14ac:dyDescent="0.25">
      <c r="A205" s="9" t="s">
        <v>5065</v>
      </c>
      <c r="B205" s="9" t="s">
        <v>5066</v>
      </c>
      <c r="C205" s="9" t="s">
        <v>5067</v>
      </c>
      <c r="D205" s="46">
        <v>20</v>
      </c>
      <c r="E205" s="46">
        <v>360</v>
      </c>
      <c r="F205" s="72">
        <v>2.2396000000000003</v>
      </c>
      <c r="G205" s="143">
        <f>(F205-F205*$G$5)*Главная!$F$8</f>
        <v>178.204972</v>
      </c>
      <c r="H205" s="124"/>
      <c r="I205" s="79">
        <f t="shared" ref="I205:I208" si="33">G205*H205</f>
        <v>0</v>
      </c>
      <c r="K205" s="194"/>
    </row>
    <row r="206" spans="1:11" x14ac:dyDescent="0.25">
      <c r="A206" s="9" t="s">
        <v>5068</v>
      </c>
      <c r="B206" s="9" t="s">
        <v>5069</v>
      </c>
      <c r="C206" s="9" t="s">
        <v>5070</v>
      </c>
      <c r="D206" s="46">
        <v>20</v>
      </c>
      <c r="E206" s="46">
        <v>160</v>
      </c>
      <c r="F206" s="72">
        <v>2.9216600000000001</v>
      </c>
      <c r="G206" s="143">
        <f>(F206-F206*$G$5)*Главная!$F$8</f>
        <v>232.47648619999998</v>
      </c>
      <c r="H206" s="124"/>
      <c r="I206" s="79">
        <f t="shared" si="33"/>
        <v>0</v>
      </c>
      <c r="K206" s="194"/>
    </row>
    <row r="207" spans="1:11" x14ac:dyDescent="0.25">
      <c r="A207" s="9" t="s">
        <v>5071</v>
      </c>
      <c r="B207" s="9" t="s">
        <v>5072</v>
      </c>
      <c r="C207" s="9" t="s">
        <v>5073</v>
      </c>
      <c r="D207" s="46">
        <v>15</v>
      </c>
      <c r="E207" s="46">
        <v>270</v>
      </c>
      <c r="F207" s="72">
        <v>2.5449999999999999</v>
      </c>
      <c r="G207" s="143">
        <f>(F207-F207*$G$5)*Главная!$F$8</f>
        <v>202.50564999999997</v>
      </c>
      <c r="H207" s="124"/>
      <c r="I207" s="79">
        <f t="shared" si="33"/>
        <v>0</v>
      </c>
      <c r="K207" s="194"/>
    </row>
    <row r="208" spans="1:11" x14ac:dyDescent="0.25">
      <c r="A208" s="9" t="s">
        <v>5074</v>
      </c>
      <c r="B208" s="9" t="s">
        <v>5075</v>
      </c>
      <c r="C208" s="9" t="s">
        <v>5076</v>
      </c>
      <c r="D208" s="46">
        <v>15</v>
      </c>
      <c r="E208" s="46">
        <v>195</v>
      </c>
      <c r="F208" s="72">
        <v>3.24742</v>
      </c>
      <c r="G208" s="143">
        <f>(F208-F208*$G$5)*Главная!$F$8</f>
        <v>258.39720939999995</v>
      </c>
      <c r="H208" s="124"/>
      <c r="I208" s="79">
        <f t="shared" si="33"/>
        <v>0</v>
      </c>
      <c r="K208" s="194"/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43"/>
  <sheetViews>
    <sheetView topLeftCell="B1" workbookViewId="0">
      <selection activeCell="K9" sqref="K9"/>
    </sheetView>
  </sheetViews>
  <sheetFormatPr defaultRowHeight="15" x14ac:dyDescent="0.25"/>
  <cols>
    <col min="1" max="1" width="11.28515625" hidden="1" customWidth="1"/>
    <col min="2" max="2" width="16.42578125" customWidth="1"/>
    <col min="3" max="3" width="48.28515625" customWidth="1"/>
    <col min="4" max="4" width="8.42578125" customWidth="1"/>
    <col min="5" max="5" width="8.5703125" customWidth="1"/>
    <col min="6" max="6" width="7.710937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5078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/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SUM(I8:I119)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5079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5080</v>
      </c>
      <c r="B8" s="76" t="s">
        <v>5081</v>
      </c>
      <c r="C8" s="49" t="s">
        <v>4381</v>
      </c>
      <c r="D8" s="46">
        <v>10</v>
      </c>
      <c r="E8" s="46">
        <v>80</v>
      </c>
      <c r="F8" s="72">
        <v>4.0392000000000001</v>
      </c>
      <c r="G8" s="143">
        <f>(F8-F8*$G$5)*Главная!$F$7</f>
        <v>274.82716800000003</v>
      </c>
      <c r="H8" s="140"/>
      <c r="I8" s="52">
        <f>H8*G8</f>
        <v>0</v>
      </c>
    </row>
    <row r="9" spans="1:9" s="64" customFormat="1" x14ac:dyDescent="0.25">
      <c r="A9" s="74" t="s">
        <v>5082</v>
      </c>
      <c r="B9" s="76" t="s">
        <v>5083</v>
      </c>
      <c r="C9" s="49" t="s">
        <v>4383</v>
      </c>
      <c r="D9" s="46">
        <v>8</v>
      </c>
      <c r="E9" s="46">
        <v>64</v>
      </c>
      <c r="F9" s="72">
        <v>6.2730000000000006</v>
      </c>
      <c r="G9" s="143">
        <f>(F9-F9*$G$5)*Главная!$F$7</f>
        <v>426.81492000000009</v>
      </c>
      <c r="H9" s="140"/>
      <c r="I9" s="52">
        <f t="shared" ref="I9:I10" si="0">H9*G9</f>
        <v>0</v>
      </c>
    </row>
    <row r="10" spans="1:9" s="64" customFormat="1" x14ac:dyDescent="0.25">
      <c r="A10" s="74" t="s">
        <v>5084</v>
      </c>
      <c r="B10" s="76" t="s">
        <v>5085</v>
      </c>
      <c r="C10" s="49" t="s">
        <v>4385</v>
      </c>
      <c r="D10" s="46">
        <v>6</v>
      </c>
      <c r="E10" s="46">
        <v>48</v>
      </c>
      <c r="F10" s="72">
        <v>9.5878842474489812</v>
      </c>
      <c r="G10" s="143">
        <f>(F10-F10*$G$5)*Главная!$F$7</f>
        <v>652.35964419642869</v>
      </c>
      <c r="H10" s="140"/>
      <c r="I10" s="52">
        <f t="shared" si="0"/>
        <v>0</v>
      </c>
    </row>
    <row r="11" spans="1:9" s="64" customFormat="1" x14ac:dyDescent="0.25">
      <c r="A11" s="74"/>
      <c r="B11" s="57"/>
      <c r="C11" s="10" t="s">
        <v>5086</v>
      </c>
      <c r="D11" s="10"/>
      <c r="E11" s="10"/>
      <c r="F11" s="216"/>
      <c r="G11" s="119"/>
      <c r="H11" s="141"/>
      <c r="I11" s="17"/>
    </row>
    <row r="12" spans="1:9" s="64" customFormat="1" x14ac:dyDescent="0.25">
      <c r="A12" s="74" t="s">
        <v>5087</v>
      </c>
      <c r="B12" s="77" t="s">
        <v>5088</v>
      </c>
      <c r="C12" s="45" t="s">
        <v>4387</v>
      </c>
      <c r="D12" s="46">
        <v>10</v>
      </c>
      <c r="E12" s="46">
        <v>80</v>
      </c>
      <c r="F12" s="72">
        <v>4.1707325663265307</v>
      </c>
      <c r="G12" s="143">
        <f>(F12-F12*$G$5)*Главная!$F$7</f>
        <v>283.77664381285717</v>
      </c>
      <c r="H12" s="140"/>
      <c r="I12" s="52">
        <f>H12*G12</f>
        <v>0</v>
      </c>
    </row>
    <row r="13" spans="1:9" s="64" customFormat="1" x14ac:dyDescent="0.25">
      <c r="A13" s="74" t="s">
        <v>5089</v>
      </c>
      <c r="B13" s="77" t="s">
        <v>5090</v>
      </c>
      <c r="C13" s="45" t="s">
        <v>4389</v>
      </c>
      <c r="D13" s="46">
        <v>8</v>
      </c>
      <c r="E13" s="46">
        <v>64</v>
      </c>
      <c r="F13" s="72">
        <v>6.484415720116619</v>
      </c>
      <c r="G13" s="143">
        <f>(F13-F13*$G$5)*Главная!$F$7</f>
        <v>441.1996455967348</v>
      </c>
      <c r="H13" s="140"/>
      <c r="I13" s="52">
        <f t="shared" ref="I13:I20" si="1">H13*G13</f>
        <v>0</v>
      </c>
    </row>
    <row r="14" spans="1:9" s="64" customFormat="1" x14ac:dyDescent="0.25">
      <c r="A14" s="74" t="s">
        <v>5091</v>
      </c>
      <c r="B14" s="77" t="s">
        <v>5092</v>
      </c>
      <c r="C14" s="45" t="s">
        <v>4391</v>
      </c>
      <c r="D14" s="46">
        <v>6</v>
      </c>
      <c r="E14" s="46">
        <v>48</v>
      </c>
      <c r="F14" s="72">
        <v>10.239967346938776</v>
      </c>
      <c r="G14" s="143">
        <f>(F14-F14*$G$5)*Главная!$F$7</f>
        <v>696.72737828571439</v>
      </c>
      <c r="H14" s="140"/>
      <c r="I14" s="52">
        <f t="shared" si="1"/>
        <v>0</v>
      </c>
    </row>
    <row r="15" spans="1:9" s="64" customFormat="1" x14ac:dyDescent="0.25">
      <c r="A15" s="74" t="s">
        <v>5093</v>
      </c>
      <c r="B15" s="77" t="s">
        <v>5094</v>
      </c>
      <c r="C15" s="45" t="s">
        <v>4393</v>
      </c>
      <c r="D15" s="46">
        <v>6</v>
      </c>
      <c r="E15" s="46">
        <v>24</v>
      </c>
      <c r="F15" s="72">
        <v>16.349275561224491</v>
      </c>
      <c r="G15" s="143">
        <f>(F15-F15*$G$5)*Главная!$F$7</f>
        <v>1112.4047091857144</v>
      </c>
      <c r="H15" s="140"/>
      <c r="I15" s="52">
        <f t="shared" si="1"/>
        <v>0</v>
      </c>
    </row>
    <row r="16" spans="1:9" s="64" customFormat="1" x14ac:dyDescent="0.25">
      <c r="A16" s="74" t="s">
        <v>5095</v>
      </c>
      <c r="B16" s="77" t="s">
        <v>5096</v>
      </c>
      <c r="C16" s="45" t="s">
        <v>4395</v>
      </c>
      <c r="D16" s="46">
        <v>4</v>
      </c>
      <c r="E16" s="46">
        <v>16</v>
      </c>
      <c r="F16" s="72">
        <v>25.54288163265306</v>
      </c>
      <c r="G16" s="143">
        <f>(F16-F16*$G$5)*Главная!$F$7</f>
        <v>1737.9376662857144</v>
      </c>
      <c r="H16" s="140"/>
      <c r="I16" s="52">
        <f t="shared" si="1"/>
        <v>0</v>
      </c>
    </row>
    <row r="17" spans="1:9" s="64" customFormat="1" x14ac:dyDescent="0.25">
      <c r="A17" s="74" t="s">
        <v>5097</v>
      </c>
      <c r="B17" s="77" t="s">
        <v>5098</v>
      </c>
      <c r="C17" s="45" t="s">
        <v>5099</v>
      </c>
      <c r="D17" s="46">
        <v>2</v>
      </c>
      <c r="E17" s="46">
        <v>8</v>
      </c>
      <c r="F17" s="72">
        <v>36.663126822157444</v>
      </c>
      <c r="G17" s="143">
        <f>(F17-F17*$G$5)*Главная!$F$7</f>
        <v>2494.5591489795929</v>
      </c>
      <c r="H17" s="140"/>
      <c r="I17" s="52">
        <f t="shared" si="1"/>
        <v>0</v>
      </c>
    </row>
    <row r="18" spans="1:9" s="64" customFormat="1" x14ac:dyDescent="0.25">
      <c r="A18" s="74" t="s">
        <v>5100</v>
      </c>
      <c r="B18" s="77" t="s">
        <v>5101</v>
      </c>
      <c r="C18" s="45" t="s">
        <v>5102</v>
      </c>
      <c r="D18" s="46">
        <v>2</v>
      </c>
      <c r="E18" s="46">
        <v>2</v>
      </c>
      <c r="F18" s="72">
        <v>84.410999999999987</v>
      </c>
      <c r="G18" s="143">
        <f>(F18-F18*$G$5)*Главная!$F$7</f>
        <v>5743.3244399999994</v>
      </c>
      <c r="H18" s="140"/>
      <c r="I18" s="52">
        <f t="shared" si="1"/>
        <v>0</v>
      </c>
    </row>
    <row r="19" spans="1:9" s="64" customFormat="1" x14ac:dyDescent="0.25">
      <c r="A19" s="74" t="s">
        <v>5103</v>
      </c>
      <c r="B19" s="77" t="s">
        <v>5104</v>
      </c>
      <c r="C19" s="49" t="s">
        <v>5105</v>
      </c>
      <c r="D19" s="46">
        <v>2</v>
      </c>
      <c r="E19" s="46">
        <v>2</v>
      </c>
      <c r="F19" s="72">
        <v>124.4808</v>
      </c>
      <c r="G19" s="143">
        <f>(F19-F19*$G$5)*Главная!$F$7</f>
        <v>8469.6736320000018</v>
      </c>
      <c r="H19" s="140"/>
      <c r="I19" s="52">
        <f t="shared" si="1"/>
        <v>0</v>
      </c>
    </row>
    <row r="20" spans="1:9" s="64" customFormat="1" x14ac:dyDescent="0.25">
      <c r="A20" s="74" t="s">
        <v>5106</v>
      </c>
      <c r="B20" s="77" t="s">
        <v>5107</v>
      </c>
      <c r="C20" s="45" t="s">
        <v>5108</v>
      </c>
      <c r="D20" s="46">
        <v>2</v>
      </c>
      <c r="E20" s="46">
        <v>2</v>
      </c>
      <c r="F20" s="72">
        <v>183.51764999999997</v>
      </c>
      <c r="G20" s="143">
        <f>(F20-F20*$G$5)*Главная!$F$7</f>
        <v>12486.540906</v>
      </c>
      <c r="H20" s="140"/>
      <c r="I20" s="52">
        <f t="shared" si="1"/>
        <v>0</v>
      </c>
    </row>
    <row r="21" spans="1:9" s="64" customFormat="1" x14ac:dyDescent="0.25">
      <c r="A21" s="74"/>
      <c r="B21" s="57"/>
      <c r="C21" s="10" t="s">
        <v>5109</v>
      </c>
      <c r="D21" s="10"/>
      <c r="E21" s="10"/>
      <c r="F21" s="216"/>
      <c r="G21" s="119"/>
      <c r="H21" s="141"/>
      <c r="I21" s="17"/>
    </row>
    <row r="22" spans="1:9" s="64" customFormat="1" x14ac:dyDescent="0.25">
      <c r="A22" s="74" t="s">
        <v>5110</v>
      </c>
      <c r="B22" s="77" t="s">
        <v>5111</v>
      </c>
      <c r="C22" s="45" t="s">
        <v>4399</v>
      </c>
      <c r="D22" s="46">
        <v>10</v>
      </c>
      <c r="E22" s="46">
        <v>80</v>
      </c>
      <c r="F22" s="72">
        <v>4.4387309636616257</v>
      </c>
      <c r="G22" s="143">
        <f>(F22-F22*$G$5)*Главная!$F$7</f>
        <v>302.01125476753703</v>
      </c>
      <c r="H22" s="140"/>
      <c r="I22" s="52">
        <f>H22*G22</f>
        <v>0</v>
      </c>
    </row>
    <row r="23" spans="1:9" s="64" customFormat="1" x14ac:dyDescent="0.25">
      <c r="A23" s="74" t="s">
        <v>5112</v>
      </c>
      <c r="B23" s="77" t="s">
        <v>5113</v>
      </c>
      <c r="C23" s="45" t="s">
        <v>4401</v>
      </c>
      <c r="D23" s="46">
        <v>8</v>
      </c>
      <c r="E23" s="46">
        <v>64</v>
      </c>
      <c r="F23" s="72">
        <v>6.7068036734693877</v>
      </c>
      <c r="G23" s="143">
        <f>(F23-F23*$G$5)*Главная!$F$7</f>
        <v>456.33092194285717</v>
      </c>
      <c r="H23" s="140"/>
      <c r="I23" s="52">
        <f t="shared" ref="I23:I24" si="2">H23*G23</f>
        <v>0</v>
      </c>
    </row>
    <row r="24" spans="1:9" s="64" customFormat="1" x14ac:dyDescent="0.25">
      <c r="A24" s="74" t="s">
        <v>5114</v>
      </c>
      <c r="B24" s="77" t="s">
        <v>5115</v>
      </c>
      <c r="C24" s="49" t="s">
        <v>4403</v>
      </c>
      <c r="D24" s="46">
        <v>6</v>
      </c>
      <c r="E24" s="46">
        <v>48</v>
      </c>
      <c r="F24" s="72">
        <v>10.913375510204082</v>
      </c>
      <c r="G24" s="143">
        <f>(F24-F24*$G$5)*Главная!$F$7</f>
        <v>742.54606971428575</v>
      </c>
      <c r="H24" s="140"/>
      <c r="I24" s="52">
        <f t="shared" si="2"/>
        <v>0</v>
      </c>
    </row>
    <row r="25" spans="1:9" s="64" customFormat="1" x14ac:dyDescent="0.25">
      <c r="A25" s="74"/>
      <c r="B25" s="57"/>
      <c r="C25" s="10" t="s">
        <v>5116</v>
      </c>
      <c r="D25" s="10"/>
      <c r="E25" s="10"/>
      <c r="F25" s="216"/>
      <c r="G25" s="119"/>
      <c r="H25" s="141"/>
      <c r="I25" s="17"/>
    </row>
    <row r="26" spans="1:9" s="64" customFormat="1" x14ac:dyDescent="0.25">
      <c r="A26" s="74" t="s">
        <v>5117</v>
      </c>
      <c r="B26" s="77" t="s">
        <v>5118</v>
      </c>
      <c r="C26" s="49" t="s">
        <v>5119</v>
      </c>
      <c r="D26" s="46">
        <v>10</v>
      </c>
      <c r="E26" s="46">
        <v>80</v>
      </c>
      <c r="F26" s="72">
        <v>4.5970475510204079</v>
      </c>
      <c r="G26" s="143">
        <f>(F26-F26*$G$5)*Главная!$F$7</f>
        <v>312.78311537142855</v>
      </c>
      <c r="H26" s="140"/>
      <c r="I26" s="52">
        <f>H26*G26</f>
        <v>0</v>
      </c>
    </row>
    <row r="27" spans="1:9" s="64" customFormat="1" x14ac:dyDescent="0.25">
      <c r="A27" s="74" t="s">
        <v>5120</v>
      </c>
      <c r="B27" s="77" t="s">
        <v>5121</v>
      </c>
      <c r="C27" s="49" t="s">
        <v>5122</v>
      </c>
      <c r="D27" s="46">
        <v>8</v>
      </c>
      <c r="E27" s="46">
        <v>64</v>
      </c>
      <c r="F27" s="72">
        <v>7.1879069387755097</v>
      </c>
      <c r="G27" s="143">
        <f>(F27-F27*$G$5)*Главная!$F$7</f>
        <v>489.06518811428572</v>
      </c>
      <c r="H27" s="140"/>
      <c r="I27" s="52">
        <f t="shared" ref="I27:I31" si="3">H27*G27</f>
        <v>0</v>
      </c>
    </row>
    <row r="28" spans="1:9" s="64" customFormat="1" x14ac:dyDescent="0.25">
      <c r="A28" s="74" t="s">
        <v>5123</v>
      </c>
      <c r="B28" s="77" t="s">
        <v>5124</v>
      </c>
      <c r="C28" s="49" t="s">
        <v>4409</v>
      </c>
      <c r="D28" s="46">
        <v>6</v>
      </c>
      <c r="E28" s="46">
        <v>48</v>
      </c>
      <c r="F28" s="72">
        <v>10.998068221574346</v>
      </c>
      <c r="G28" s="143">
        <f>(F28-F28*$G$5)*Главная!$F$7</f>
        <v>748.30856179591865</v>
      </c>
      <c r="H28" s="140"/>
      <c r="I28" s="52">
        <f t="shared" si="3"/>
        <v>0</v>
      </c>
    </row>
    <row r="29" spans="1:9" s="64" customFormat="1" x14ac:dyDescent="0.25">
      <c r="A29" s="74" t="s">
        <v>5125</v>
      </c>
      <c r="B29" s="77" t="s">
        <v>5126</v>
      </c>
      <c r="C29" s="49" t="s">
        <v>4411</v>
      </c>
      <c r="D29" s="46">
        <v>6</v>
      </c>
      <c r="E29" s="46">
        <v>24</v>
      </c>
      <c r="F29" s="72">
        <v>18.659253279883384</v>
      </c>
      <c r="G29" s="143">
        <f>(F29-F29*$G$5)*Главная!$F$7</f>
        <v>1269.5755931632655</v>
      </c>
      <c r="H29" s="140"/>
      <c r="I29" s="52">
        <f t="shared" si="3"/>
        <v>0</v>
      </c>
    </row>
    <row r="30" spans="1:9" s="64" customFormat="1" x14ac:dyDescent="0.25">
      <c r="A30" s="74" t="s">
        <v>5127</v>
      </c>
      <c r="B30" s="77" t="s">
        <v>5128</v>
      </c>
      <c r="C30" s="49" t="s">
        <v>4413</v>
      </c>
      <c r="D30" s="46">
        <v>4</v>
      </c>
      <c r="E30" s="46">
        <v>16</v>
      </c>
      <c r="F30" s="72">
        <v>27.738791323007142</v>
      </c>
      <c r="G30" s="143">
        <f>(F30-F30*$G$5)*Главная!$F$7</f>
        <v>1887.347361617406</v>
      </c>
      <c r="H30" s="140"/>
      <c r="I30" s="52">
        <f t="shared" si="3"/>
        <v>0</v>
      </c>
    </row>
    <row r="31" spans="1:9" s="64" customFormat="1" x14ac:dyDescent="0.25">
      <c r="A31" s="74" t="s">
        <v>5129</v>
      </c>
      <c r="B31" s="77" t="s">
        <v>5130</v>
      </c>
      <c r="C31" s="49" t="s">
        <v>5131</v>
      </c>
      <c r="D31" s="46">
        <v>2</v>
      </c>
      <c r="E31" s="46">
        <v>8</v>
      </c>
      <c r="F31" s="72">
        <v>41.714097015306137</v>
      </c>
      <c r="G31" s="143">
        <f>(F31-F31*$G$5)*Главная!$F$7</f>
        <v>2838.2271609214299</v>
      </c>
      <c r="H31" s="140"/>
      <c r="I31" s="52">
        <f t="shared" si="3"/>
        <v>0</v>
      </c>
    </row>
    <row r="32" spans="1:9" s="64" customFormat="1" x14ac:dyDescent="0.25">
      <c r="A32" s="74"/>
      <c r="B32" s="57"/>
      <c r="C32" s="10" t="s">
        <v>5132</v>
      </c>
      <c r="D32" s="10"/>
      <c r="E32" s="10"/>
      <c r="F32" s="216"/>
      <c r="G32" s="119"/>
      <c r="H32" s="141"/>
      <c r="I32" s="17"/>
    </row>
    <row r="33" spans="1:9" s="64" customFormat="1" x14ac:dyDescent="0.25">
      <c r="A33" s="74" t="s">
        <v>5133</v>
      </c>
      <c r="B33" s="77" t="s">
        <v>5134</v>
      </c>
      <c r="C33" s="49" t="s">
        <v>5135</v>
      </c>
      <c r="D33" s="46">
        <v>10</v>
      </c>
      <c r="E33" s="46">
        <v>80</v>
      </c>
      <c r="F33" s="72">
        <v>4.6424945532069977</v>
      </c>
      <c r="G33" s="143">
        <f>(F33-F33*$G$5)*Главная!$F$7</f>
        <v>315.87532940020412</v>
      </c>
      <c r="H33" s="140"/>
      <c r="I33" s="52">
        <f>H33*G33</f>
        <v>0</v>
      </c>
    </row>
    <row r="34" spans="1:9" s="64" customFormat="1" x14ac:dyDescent="0.25">
      <c r="A34" s="74" t="s">
        <v>5136</v>
      </c>
      <c r="B34" s="77" t="s">
        <v>5137</v>
      </c>
      <c r="C34" s="49" t="s">
        <v>4421</v>
      </c>
      <c r="D34" s="46">
        <v>8</v>
      </c>
      <c r="E34" s="46">
        <v>64</v>
      </c>
      <c r="F34" s="72">
        <v>7.0499114540816326</v>
      </c>
      <c r="G34" s="143">
        <f>(F34-F34*$G$5)*Главная!$F$7</f>
        <v>479.67597533571433</v>
      </c>
      <c r="H34" s="140"/>
      <c r="I34" s="52">
        <f t="shared" ref="I34:I35" si="4">H34*G34</f>
        <v>0</v>
      </c>
    </row>
    <row r="35" spans="1:9" s="64" customFormat="1" x14ac:dyDescent="0.25">
      <c r="A35" s="74" t="s">
        <v>5138</v>
      </c>
      <c r="B35" s="77" t="s">
        <v>5139</v>
      </c>
      <c r="C35" s="45" t="s">
        <v>4423</v>
      </c>
      <c r="D35" s="46">
        <v>6</v>
      </c>
      <c r="E35" s="46">
        <v>46</v>
      </c>
      <c r="F35" s="72">
        <v>11.286309456997085</v>
      </c>
      <c r="G35" s="143">
        <f>(F35-F35*$G$5)*Главная!$F$7</f>
        <v>767.92049545408167</v>
      </c>
      <c r="H35" s="140"/>
      <c r="I35" s="52">
        <f t="shared" si="4"/>
        <v>0</v>
      </c>
    </row>
    <row r="36" spans="1:9" s="64" customFormat="1" x14ac:dyDescent="0.25">
      <c r="A36" s="74"/>
      <c r="B36" s="57"/>
      <c r="C36" s="10" t="s">
        <v>5140</v>
      </c>
      <c r="D36" s="10"/>
      <c r="E36" s="10"/>
      <c r="F36" s="216"/>
      <c r="G36" s="119"/>
      <c r="H36" s="141"/>
      <c r="I36" s="17"/>
    </row>
    <row r="37" spans="1:9" s="64" customFormat="1" x14ac:dyDescent="0.25">
      <c r="A37" s="74" t="s">
        <v>5141</v>
      </c>
      <c r="B37" s="77" t="s">
        <v>5142</v>
      </c>
      <c r="C37" s="49" t="s">
        <v>5143</v>
      </c>
      <c r="D37" s="46">
        <v>10</v>
      </c>
      <c r="E37" s="46">
        <v>80</v>
      </c>
      <c r="F37" s="72">
        <v>4.8020290897959175</v>
      </c>
      <c r="G37" s="143">
        <f>(F37-F37*$G$5)*Главная!$F$7</f>
        <v>326.73005926971427</v>
      </c>
      <c r="H37" s="140"/>
      <c r="I37" s="52">
        <f>H37*G37</f>
        <v>0</v>
      </c>
    </row>
    <row r="38" spans="1:9" s="64" customFormat="1" x14ac:dyDescent="0.25">
      <c r="A38" s="74" t="s">
        <v>5144</v>
      </c>
      <c r="B38" s="77" t="s">
        <v>5145</v>
      </c>
      <c r="C38" s="49" t="s">
        <v>5146</v>
      </c>
      <c r="D38" s="46">
        <v>8</v>
      </c>
      <c r="E38" s="46">
        <v>64</v>
      </c>
      <c r="F38" s="72">
        <v>7.1936918008163255</v>
      </c>
      <c r="G38" s="143">
        <f>(F38-F38*$G$5)*Главная!$F$7</f>
        <v>489.45879012754284</v>
      </c>
      <c r="H38" s="140"/>
      <c r="I38" s="52">
        <f t="shared" ref="I38:I39" si="5">H38*G38</f>
        <v>0</v>
      </c>
    </row>
    <row r="39" spans="1:9" s="64" customFormat="1" x14ac:dyDescent="0.25">
      <c r="A39" s="74" t="s">
        <v>5147</v>
      </c>
      <c r="B39" s="77" t="s">
        <v>5148</v>
      </c>
      <c r="C39" s="49" t="s">
        <v>5149</v>
      </c>
      <c r="D39" s="46">
        <v>6</v>
      </c>
      <c r="E39" s="46">
        <v>48</v>
      </c>
      <c r="F39" s="72">
        <v>11.965728107755101</v>
      </c>
      <c r="G39" s="143">
        <f>(F39-F39*$G$5)*Главная!$F$7</f>
        <v>814.14814045165713</v>
      </c>
      <c r="H39" s="140"/>
      <c r="I39" s="52">
        <f t="shared" si="5"/>
        <v>0</v>
      </c>
    </row>
    <row r="40" spans="1:9" s="64" customFormat="1" x14ac:dyDescent="0.25">
      <c r="A40" s="74"/>
      <c r="B40" s="57"/>
      <c r="C40" s="10" t="s">
        <v>5150</v>
      </c>
      <c r="D40" s="10"/>
      <c r="E40" s="10"/>
      <c r="F40" s="216"/>
      <c r="G40" s="119"/>
      <c r="H40" s="141"/>
      <c r="I40" s="17"/>
    </row>
    <row r="41" spans="1:9" s="64" customFormat="1" x14ac:dyDescent="0.25">
      <c r="A41" s="74" t="s">
        <v>5151</v>
      </c>
      <c r="B41" s="77" t="s">
        <v>5152</v>
      </c>
      <c r="C41" s="45" t="s">
        <v>4439</v>
      </c>
      <c r="D41" s="46">
        <v>8</v>
      </c>
      <c r="E41" s="46">
        <v>64</v>
      </c>
      <c r="F41" s="72">
        <v>7.5636569354956276</v>
      </c>
      <c r="G41" s="143">
        <f>(F41-F41*$G$5)*Главная!$F$7</f>
        <v>514.63121789112256</v>
      </c>
      <c r="H41" s="140"/>
      <c r="I41" s="52">
        <f>H41*G41</f>
        <v>0</v>
      </c>
    </row>
    <row r="42" spans="1:9" s="64" customFormat="1" x14ac:dyDescent="0.25">
      <c r="A42" s="74" t="s">
        <v>5153</v>
      </c>
      <c r="B42" s="77" t="s">
        <v>5154</v>
      </c>
      <c r="C42" s="45" t="s">
        <v>4441</v>
      </c>
      <c r="D42" s="46">
        <v>6</v>
      </c>
      <c r="E42" s="46">
        <v>48</v>
      </c>
      <c r="F42" s="72">
        <v>11.586642269497082</v>
      </c>
      <c r="G42" s="143">
        <f>(F42-F42*$G$5)*Главная!$F$7</f>
        <v>788.35514001658157</v>
      </c>
      <c r="H42" s="140"/>
      <c r="I42" s="52">
        <f t="shared" ref="I42:I47" si="6">H42*G42</f>
        <v>0</v>
      </c>
    </row>
    <row r="43" spans="1:9" s="64" customFormat="1" x14ac:dyDescent="0.25">
      <c r="A43" s="74" t="s">
        <v>5155</v>
      </c>
      <c r="B43" s="77" t="s">
        <v>5156</v>
      </c>
      <c r="C43" s="45" t="s">
        <v>5157</v>
      </c>
      <c r="D43" s="46">
        <v>2</v>
      </c>
      <c r="E43" s="46">
        <v>16</v>
      </c>
      <c r="F43" s="72">
        <v>20.944802295918372</v>
      </c>
      <c r="G43" s="143">
        <f>(F43-F43*$G$5)*Главная!$F$7</f>
        <v>1425.0843482142861</v>
      </c>
      <c r="H43" s="140"/>
      <c r="I43" s="52">
        <f t="shared" si="6"/>
        <v>0</v>
      </c>
    </row>
    <row r="44" spans="1:9" s="64" customFormat="1" x14ac:dyDescent="0.25">
      <c r="A44" s="74" t="s">
        <v>5158</v>
      </c>
      <c r="B44" s="77" t="s">
        <v>5159</v>
      </c>
      <c r="C44" s="45" t="s">
        <v>4431</v>
      </c>
      <c r="D44" s="46">
        <v>8</v>
      </c>
      <c r="E44" s="46">
        <v>64</v>
      </c>
      <c r="F44" s="72">
        <v>5.8853999999999997</v>
      </c>
      <c r="G44" s="143">
        <f>(F44-F44*$G$5)*Главная!$F$7</f>
        <v>400.44261600000004</v>
      </c>
      <c r="H44" s="140"/>
      <c r="I44" s="52">
        <f t="shared" si="6"/>
        <v>0</v>
      </c>
    </row>
    <row r="45" spans="1:9" s="64" customFormat="1" x14ac:dyDescent="0.25">
      <c r="A45" s="74" t="s">
        <v>5160</v>
      </c>
      <c r="B45" s="77" t="s">
        <v>5161</v>
      </c>
      <c r="C45" s="45" t="s">
        <v>4433</v>
      </c>
      <c r="D45" s="46">
        <v>6</v>
      </c>
      <c r="E45" s="46">
        <v>48</v>
      </c>
      <c r="F45" s="72">
        <v>8.9034491545189507</v>
      </c>
      <c r="G45" s="143">
        <f>(F45-F45*$G$5)*Главная!$F$7</f>
        <v>605.79068047346948</v>
      </c>
      <c r="H45" s="140"/>
      <c r="I45" s="52">
        <f t="shared" si="6"/>
        <v>0</v>
      </c>
    </row>
    <row r="46" spans="1:9" s="64" customFormat="1" ht="17.25" customHeight="1" x14ac:dyDescent="0.25">
      <c r="A46" s="74" t="s">
        <v>5162</v>
      </c>
      <c r="B46" s="77" t="s">
        <v>5163</v>
      </c>
      <c r="C46" s="45" t="s">
        <v>5164</v>
      </c>
      <c r="D46" s="46">
        <v>4</v>
      </c>
      <c r="E46" s="46">
        <v>32</v>
      </c>
      <c r="F46" s="72">
        <v>15.883672040816325</v>
      </c>
      <c r="G46" s="143">
        <f>(F46-F46*$G$5)*Главная!$F$7</f>
        <v>1080.7250456571428</v>
      </c>
      <c r="H46" s="140"/>
      <c r="I46" s="52">
        <f t="shared" si="6"/>
        <v>0</v>
      </c>
    </row>
    <row r="47" spans="1:9" s="64" customFormat="1" x14ac:dyDescent="0.25">
      <c r="A47" s="74" t="s">
        <v>5165</v>
      </c>
      <c r="B47" s="77" t="s">
        <v>5166</v>
      </c>
      <c r="C47" s="45" t="s">
        <v>4437</v>
      </c>
      <c r="D47" s="46">
        <v>3</v>
      </c>
      <c r="E47" s="46">
        <v>24</v>
      </c>
      <c r="F47" s="72">
        <v>24.578340087463562</v>
      </c>
      <c r="G47" s="143">
        <f>(F47-F47*$G$5)*Главная!$F$7</f>
        <v>1672.3102595510209</v>
      </c>
      <c r="H47" s="140"/>
      <c r="I47" s="52">
        <f t="shared" si="6"/>
        <v>0</v>
      </c>
    </row>
    <row r="48" spans="1:9" s="64" customFormat="1" x14ac:dyDescent="0.25">
      <c r="A48" s="74"/>
      <c r="B48" s="57"/>
      <c r="C48" s="10" t="s">
        <v>5167</v>
      </c>
      <c r="D48" s="10"/>
      <c r="E48" s="10"/>
      <c r="F48" s="216"/>
      <c r="G48" s="119"/>
      <c r="H48" s="141"/>
      <c r="I48" s="17"/>
    </row>
    <row r="49" spans="1:9" s="64" customFormat="1" x14ac:dyDescent="0.25">
      <c r="A49" s="74" t="s">
        <v>5168</v>
      </c>
      <c r="B49" s="77" t="s">
        <v>5169</v>
      </c>
      <c r="C49" s="45" t="s">
        <v>5170</v>
      </c>
      <c r="D49" s="46">
        <v>15</v>
      </c>
      <c r="E49" s="46">
        <v>120</v>
      </c>
      <c r="F49" s="72">
        <v>3.9851871428571424</v>
      </c>
      <c r="G49" s="143">
        <f>(F49-F49*$G$5)*Главная!$F$7</f>
        <v>271.15213319999998</v>
      </c>
      <c r="H49" s="140"/>
      <c r="I49" s="52">
        <f>H49*G49</f>
        <v>0</v>
      </c>
    </row>
    <row r="50" spans="1:9" s="64" customFormat="1" x14ac:dyDescent="0.25">
      <c r="A50" s="74"/>
      <c r="B50" s="57"/>
      <c r="C50" s="10" t="s">
        <v>5171</v>
      </c>
      <c r="D50" s="10"/>
      <c r="E50" s="10"/>
      <c r="F50" s="216"/>
      <c r="G50" s="119"/>
      <c r="H50" s="141"/>
      <c r="I50" s="17"/>
    </row>
    <row r="51" spans="1:9" s="64" customFormat="1" x14ac:dyDescent="0.25">
      <c r="A51" s="80" t="s">
        <v>5172</v>
      </c>
      <c r="B51" s="45" t="s">
        <v>5173</v>
      </c>
      <c r="C51" s="45" t="s">
        <v>5174</v>
      </c>
      <c r="D51" s="46">
        <v>20</v>
      </c>
      <c r="E51" s="46">
        <v>80</v>
      </c>
      <c r="F51" s="72">
        <v>5.1960272011661823</v>
      </c>
      <c r="G51" s="143">
        <f>(F51-F51*$G$5)*Главная!$F$7</f>
        <v>353.5376907673471</v>
      </c>
      <c r="H51" s="145"/>
      <c r="I51" s="52">
        <f>H51*G51</f>
        <v>0</v>
      </c>
    </row>
    <row r="52" spans="1:9" s="64" customFormat="1" x14ac:dyDescent="0.25">
      <c r="A52" s="80" t="s">
        <v>5175</v>
      </c>
      <c r="B52" s="45" t="s">
        <v>5176</v>
      </c>
      <c r="C52" s="45" t="s">
        <v>5177</v>
      </c>
      <c r="D52" s="46">
        <v>6</v>
      </c>
      <c r="E52" s="46">
        <v>48</v>
      </c>
      <c r="F52" s="72">
        <v>7.2840489795918382</v>
      </c>
      <c r="G52" s="143">
        <f>(F52-F52*$G$5)*Главная!$F$7</f>
        <v>495.60669257142871</v>
      </c>
      <c r="H52" s="145"/>
      <c r="I52" s="52">
        <f>H52*G52</f>
        <v>0</v>
      </c>
    </row>
    <row r="53" spans="1:9" s="64" customFormat="1" x14ac:dyDescent="0.25">
      <c r="A53" s="74"/>
      <c r="B53" s="57"/>
      <c r="C53" s="10" t="s">
        <v>5178</v>
      </c>
      <c r="D53" s="10"/>
      <c r="E53" s="10"/>
      <c r="F53" s="216"/>
      <c r="G53" s="119"/>
      <c r="H53" s="141"/>
      <c r="I53" s="17"/>
    </row>
    <row r="54" spans="1:9" s="64" customFormat="1" ht="24.75" x14ac:dyDescent="0.25">
      <c r="A54" s="74" t="s">
        <v>5179</v>
      </c>
      <c r="B54" s="77" t="s">
        <v>5180</v>
      </c>
      <c r="C54" s="31" t="s">
        <v>5181</v>
      </c>
      <c r="D54" s="46">
        <v>1</v>
      </c>
      <c r="E54" s="46">
        <v>100</v>
      </c>
      <c r="F54" s="72">
        <v>5.1985563848396508</v>
      </c>
      <c r="G54" s="143">
        <f>(F54-F54*$G$5)*Главная!$F$7</f>
        <v>353.70977642448986</v>
      </c>
      <c r="H54" s="140"/>
      <c r="I54" s="52">
        <f>H54*G54</f>
        <v>0</v>
      </c>
    </row>
    <row r="55" spans="1:9" s="64" customFormat="1" x14ac:dyDescent="0.25">
      <c r="A55" s="74"/>
      <c r="B55" s="57"/>
      <c r="C55" s="10" t="s">
        <v>5182</v>
      </c>
      <c r="D55" s="10"/>
      <c r="E55" s="10"/>
      <c r="F55" s="216"/>
      <c r="G55" s="119"/>
      <c r="H55" s="141"/>
      <c r="I55" s="17"/>
    </row>
    <row r="56" spans="1:9" s="64" customFormat="1" ht="24.75" x14ac:dyDescent="0.25">
      <c r="A56" s="74" t="s">
        <v>5183</v>
      </c>
      <c r="B56" s="77" t="s">
        <v>5184</v>
      </c>
      <c r="C56" s="31" t="s">
        <v>5185</v>
      </c>
      <c r="D56" s="46">
        <v>1</v>
      </c>
      <c r="E56" s="46">
        <v>120</v>
      </c>
      <c r="F56" s="72">
        <v>4.726138775510206</v>
      </c>
      <c r="G56" s="143">
        <f>(F56-F56*$G$5)*Главная!$F$7</f>
        <v>321.56648228571447</v>
      </c>
      <c r="H56" s="140"/>
      <c r="I56" s="52">
        <f>H56*G56</f>
        <v>0</v>
      </c>
    </row>
    <row r="57" spans="1:9" s="64" customFormat="1" ht="24.75" x14ac:dyDescent="0.25">
      <c r="A57" s="74" t="s">
        <v>5186</v>
      </c>
      <c r="B57" s="77" t="s">
        <v>5187</v>
      </c>
      <c r="C57" s="31" t="s">
        <v>5188</v>
      </c>
      <c r="D57" s="46">
        <v>1</v>
      </c>
      <c r="E57" s="46">
        <v>120</v>
      </c>
      <c r="F57" s="72">
        <v>4.7077760204081622</v>
      </c>
      <c r="G57" s="143">
        <f>(F57-F57*$G$5)*Главная!$F$7</f>
        <v>320.31708042857139</v>
      </c>
      <c r="H57" s="140"/>
      <c r="I57" s="52">
        <f>H57*G57</f>
        <v>0</v>
      </c>
    </row>
    <row r="58" spans="1:9" s="64" customFormat="1" x14ac:dyDescent="0.25">
      <c r="A58" s="74"/>
      <c r="B58" s="57"/>
      <c r="C58" s="10" t="s">
        <v>5189</v>
      </c>
      <c r="D58" s="10"/>
      <c r="E58" s="10"/>
      <c r="F58" s="216"/>
      <c r="G58" s="119"/>
      <c r="H58" s="141"/>
      <c r="I58" s="17"/>
    </row>
    <row r="59" spans="1:9" s="64" customFormat="1" x14ac:dyDescent="0.25">
      <c r="A59" s="74" t="s">
        <v>5190</v>
      </c>
      <c r="B59" s="77" t="s">
        <v>5191</v>
      </c>
      <c r="C59" s="45" t="s">
        <v>5192</v>
      </c>
      <c r="D59" s="46">
        <v>20</v>
      </c>
      <c r="E59" s="46">
        <v>160</v>
      </c>
      <c r="F59" s="72">
        <v>3.64586706247397</v>
      </c>
      <c r="G59" s="143">
        <f>(F59-F59*$G$5)*Главная!$F$7</f>
        <v>248.06479493072894</v>
      </c>
      <c r="H59" s="140"/>
      <c r="I59" s="52">
        <f>H59*G59</f>
        <v>0</v>
      </c>
    </row>
    <row r="60" spans="1:9" s="64" customFormat="1" x14ac:dyDescent="0.25">
      <c r="A60" s="74" t="s">
        <v>5193</v>
      </c>
      <c r="B60" s="77" t="s">
        <v>5194</v>
      </c>
      <c r="C60" s="45" t="s">
        <v>5195</v>
      </c>
      <c r="D60" s="46">
        <v>12</v>
      </c>
      <c r="E60" s="46">
        <v>96</v>
      </c>
      <c r="F60" s="72">
        <v>5.3560220285297797</v>
      </c>
      <c r="G60" s="143">
        <f>(F60-F60*$G$5)*Главная!$F$7</f>
        <v>364.42373882116624</v>
      </c>
      <c r="H60" s="140"/>
      <c r="I60" s="52">
        <f t="shared" ref="I60:I64" si="7">H60*G60</f>
        <v>0</v>
      </c>
    </row>
    <row r="61" spans="1:9" s="64" customFormat="1" x14ac:dyDescent="0.25">
      <c r="A61" s="74" t="s">
        <v>5196</v>
      </c>
      <c r="B61" s="77" t="s">
        <v>5197</v>
      </c>
      <c r="C61" s="45" t="s">
        <v>5198</v>
      </c>
      <c r="D61" s="46">
        <v>9</v>
      </c>
      <c r="E61" s="46">
        <v>72</v>
      </c>
      <c r="F61" s="72">
        <v>7.5242368443148697</v>
      </c>
      <c r="G61" s="143">
        <f>(F61-F61*$G$5)*Главная!$F$7</f>
        <v>511.94907488718377</v>
      </c>
      <c r="H61" s="140"/>
      <c r="I61" s="52">
        <f t="shared" si="7"/>
        <v>0</v>
      </c>
    </row>
    <row r="62" spans="1:9" s="64" customFormat="1" x14ac:dyDescent="0.25">
      <c r="A62" s="74" t="s">
        <v>5199</v>
      </c>
      <c r="B62" s="77" t="s">
        <v>5200</v>
      </c>
      <c r="C62" s="45" t="s">
        <v>5201</v>
      </c>
      <c r="D62" s="46">
        <v>6</v>
      </c>
      <c r="E62" s="46">
        <v>48</v>
      </c>
      <c r="F62" s="72">
        <v>12.225240093710953</v>
      </c>
      <c r="G62" s="143">
        <f>(F62-F62*$G$5)*Главная!$F$7</f>
        <v>831.80533597609337</v>
      </c>
      <c r="H62" s="140"/>
      <c r="I62" s="52">
        <f t="shared" si="7"/>
        <v>0</v>
      </c>
    </row>
    <row r="63" spans="1:9" s="64" customFormat="1" x14ac:dyDescent="0.25">
      <c r="A63" s="74" t="s">
        <v>5202</v>
      </c>
      <c r="B63" s="77" t="s">
        <v>5203</v>
      </c>
      <c r="C63" s="45" t="s">
        <v>5204</v>
      </c>
      <c r="D63" s="46">
        <v>4</v>
      </c>
      <c r="E63" s="46">
        <v>32</v>
      </c>
      <c r="F63" s="72">
        <v>17.581665470116619</v>
      </c>
      <c r="G63" s="143">
        <f>(F63-F63*$G$5)*Главная!$F$7</f>
        <v>1196.2565185867347</v>
      </c>
      <c r="H63" s="140"/>
      <c r="I63" s="52">
        <f t="shared" si="7"/>
        <v>0</v>
      </c>
    </row>
    <row r="64" spans="1:9" s="64" customFormat="1" x14ac:dyDescent="0.25">
      <c r="A64" s="74" t="s">
        <v>5205</v>
      </c>
      <c r="B64" s="77" t="s">
        <v>5206</v>
      </c>
      <c r="C64" s="45" t="s">
        <v>5207</v>
      </c>
      <c r="D64" s="46">
        <v>3</v>
      </c>
      <c r="E64" s="46">
        <v>24</v>
      </c>
      <c r="F64" s="72">
        <v>26.068657434402333</v>
      </c>
      <c r="G64" s="143">
        <f>(F64-F64*$G$5)*Главная!$F$7</f>
        <v>1773.7114518367348</v>
      </c>
      <c r="H64" s="140"/>
      <c r="I64" s="52">
        <f t="shared" si="7"/>
        <v>0</v>
      </c>
    </row>
    <row r="65" spans="1:9" s="64" customFormat="1" x14ac:dyDescent="0.25">
      <c r="A65" s="74"/>
      <c r="B65" s="57"/>
      <c r="C65" s="10" t="s">
        <v>5208</v>
      </c>
      <c r="D65" s="10"/>
      <c r="E65" s="10"/>
      <c r="F65" s="216"/>
      <c r="G65" s="119"/>
      <c r="H65" s="141"/>
      <c r="I65" s="17"/>
    </row>
    <row r="66" spans="1:9" s="64" customFormat="1" x14ac:dyDescent="0.25">
      <c r="A66" s="74" t="s">
        <v>5209</v>
      </c>
      <c r="B66" s="77" t="s">
        <v>5210</v>
      </c>
      <c r="C66" s="45" t="s">
        <v>5211</v>
      </c>
      <c r="D66" s="46">
        <v>16</v>
      </c>
      <c r="E66" s="46">
        <v>128</v>
      </c>
      <c r="F66" s="72">
        <v>3.4357172602040822</v>
      </c>
      <c r="G66" s="143">
        <f>(F66-F66*$G$5)*Главная!$F$7</f>
        <v>233.76620238428578</v>
      </c>
      <c r="H66" s="140"/>
      <c r="I66" s="52">
        <f>H66*G66</f>
        <v>0</v>
      </c>
    </row>
    <row r="67" spans="1:9" s="64" customFormat="1" x14ac:dyDescent="0.25">
      <c r="A67" s="74" t="s">
        <v>5212</v>
      </c>
      <c r="B67" s="77" t="s">
        <v>5213</v>
      </c>
      <c r="C67" s="45" t="s">
        <v>5214</v>
      </c>
      <c r="D67" s="46">
        <v>8</v>
      </c>
      <c r="E67" s="46">
        <v>64</v>
      </c>
      <c r="F67" s="72">
        <v>5.8496179591836732</v>
      </c>
      <c r="G67" s="143">
        <f>(F67-F67*$G$5)*Главная!$F$7</f>
        <v>398.00800594285715</v>
      </c>
      <c r="H67" s="140"/>
      <c r="I67" s="52">
        <f t="shared" ref="I67:I71" si="8">H67*G67</f>
        <v>0</v>
      </c>
    </row>
    <row r="68" spans="1:9" s="64" customFormat="1" x14ac:dyDescent="0.25">
      <c r="A68" s="74" t="s">
        <v>5215</v>
      </c>
      <c r="B68" s="77" t="s">
        <v>5216</v>
      </c>
      <c r="C68" s="45" t="s">
        <v>5217</v>
      </c>
      <c r="D68" s="46">
        <v>12</v>
      </c>
      <c r="E68" s="46">
        <v>72</v>
      </c>
      <c r="F68" s="72">
        <v>8.5006444419642833</v>
      </c>
      <c r="G68" s="143">
        <f>(F68-F68*$G$5)*Главная!$F$7</f>
        <v>578.38384783124991</v>
      </c>
      <c r="H68" s="140"/>
      <c r="I68" s="52">
        <f t="shared" si="8"/>
        <v>0</v>
      </c>
    </row>
    <row r="69" spans="1:9" s="64" customFormat="1" x14ac:dyDescent="0.25">
      <c r="A69" s="74" t="s">
        <v>5218</v>
      </c>
      <c r="B69" s="77" t="s">
        <v>5219</v>
      </c>
      <c r="C69" s="45" t="s">
        <v>5220</v>
      </c>
      <c r="D69" s="46">
        <v>6</v>
      </c>
      <c r="E69" s="46">
        <v>36</v>
      </c>
      <c r="F69" s="72">
        <v>15.377040000000001</v>
      </c>
      <c r="G69" s="143">
        <f>(F69-F69*$G$5)*Главная!$F$7</f>
        <v>1046.2538016000001</v>
      </c>
      <c r="H69" s="140"/>
      <c r="I69" s="52">
        <f t="shared" si="8"/>
        <v>0</v>
      </c>
    </row>
    <row r="70" spans="1:9" s="64" customFormat="1" x14ac:dyDescent="0.25">
      <c r="A70" s="74" t="s">
        <v>5221</v>
      </c>
      <c r="B70" s="77" t="s">
        <v>5222</v>
      </c>
      <c r="C70" s="45" t="s">
        <v>5223</v>
      </c>
      <c r="D70" s="46">
        <v>4</v>
      </c>
      <c r="E70" s="46">
        <v>24</v>
      </c>
      <c r="F70" s="72">
        <v>21.360697002551021</v>
      </c>
      <c r="G70" s="143">
        <f>(F70-F70*$G$5)*Главная!$F$7</f>
        <v>1453.3818240535716</v>
      </c>
      <c r="H70" s="140"/>
      <c r="I70" s="52">
        <f t="shared" si="8"/>
        <v>0</v>
      </c>
    </row>
    <row r="71" spans="1:9" s="64" customFormat="1" x14ac:dyDescent="0.25">
      <c r="A71" s="74" t="s">
        <v>5224</v>
      </c>
      <c r="B71" s="77" t="s">
        <v>5225</v>
      </c>
      <c r="C71" s="45" t="s">
        <v>5226</v>
      </c>
      <c r="D71" s="46">
        <v>2</v>
      </c>
      <c r="E71" s="46">
        <v>12</v>
      </c>
      <c r="F71" s="72">
        <v>33.699967346938777</v>
      </c>
      <c r="G71" s="143">
        <f>(F71-F71*$G$5)*Главная!$F$7</f>
        <v>2292.9457782857148</v>
      </c>
      <c r="H71" s="140"/>
      <c r="I71" s="52">
        <f t="shared" si="8"/>
        <v>0</v>
      </c>
    </row>
    <row r="72" spans="1:9" s="64" customFormat="1" x14ac:dyDescent="0.25">
      <c r="A72" s="74"/>
      <c r="B72" s="57"/>
      <c r="C72" s="10" t="s">
        <v>5227</v>
      </c>
      <c r="D72" s="10"/>
      <c r="E72" s="10"/>
      <c r="F72" s="216"/>
      <c r="G72" s="119"/>
      <c r="H72" s="141"/>
      <c r="I72" s="17"/>
    </row>
    <row r="73" spans="1:9" s="64" customFormat="1" x14ac:dyDescent="0.25">
      <c r="A73" s="74" t="s">
        <v>5228</v>
      </c>
      <c r="B73" s="77" t="s">
        <v>5229</v>
      </c>
      <c r="C73" s="45" t="s">
        <v>5230</v>
      </c>
      <c r="D73" s="46">
        <v>10</v>
      </c>
      <c r="E73" s="46">
        <v>80</v>
      </c>
      <c r="F73" s="72">
        <v>5.3299102040816324</v>
      </c>
      <c r="G73" s="143">
        <f>(F73-F73*$G$5)*Главная!$F$7</f>
        <v>362.64709028571428</v>
      </c>
      <c r="H73" s="140"/>
      <c r="I73" s="52">
        <f>H73*G73</f>
        <v>0</v>
      </c>
    </row>
    <row r="74" spans="1:9" s="64" customFormat="1" x14ac:dyDescent="0.25">
      <c r="A74" s="74" t="s">
        <v>5231</v>
      </c>
      <c r="B74" s="77" t="s">
        <v>5232</v>
      </c>
      <c r="C74" s="45" t="s">
        <v>5233</v>
      </c>
      <c r="D74" s="46">
        <v>10</v>
      </c>
      <c r="E74" s="46">
        <v>80</v>
      </c>
      <c r="F74" s="72">
        <v>7.8848081632653075</v>
      </c>
      <c r="G74" s="143">
        <f>(F74-F74*$G$5)*Главная!$F$7</f>
        <v>536.48234742857153</v>
      </c>
      <c r="H74" s="140"/>
      <c r="I74" s="52">
        <f>H74*G74</f>
        <v>0</v>
      </c>
    </row>
    <row r="75" spans="1:9" s="64" customFormat="1" x14ac:dyDescent="0.25">
      <c r="A75" s="74"/>
      <c r="B75" s="57"/>
      <c r="C75" s="10" t="s">
        <v>5234</v>
      </c>
      <c r="D75" s="10"/>
      <c r="E75" s="10"/>
      <c r="F75" s="216"/>
      <c r="G75" s="119"/>
      <c r="H75" s="141"/>
      <c r="I75" s="17"/>
    </row>
    <row r="76" spans="1:9" s="64" customFormat="1" x14ac:dyDescent="0.25">
      <c r="A76" s="74" t="s">
        <v>5235</v>
      </c>
      <c r="B76" s="77" t="s">
        <v>5236</v>
      </c>
      <c r="C76" s="45" t="s">
        <v>5237</v>
      </c>
      <c r="D76" s="46">
        <v>10</v>
      </c>
      <c r="E76" s="46">
        <v>80</v>
      </c>
      <c r="F76" s="72">
        <v>5.0834406538291343</v>
      </c>
      <c r="G76" s="143">
        <f>(F76-F76*$G$5)*Главная!$F$7</f>
        <v>345.87730208653431</v>
      </c>
      <c r="H76" s="140"/>
      <c r="I76" s="52">
        <f>H76*G76</f>
        <v>0</v>
      </c>
    </row>
    <row r="77" spans="1:9" s="64" customFormat="1" x14ac:dyDescent="0.25">
      <c r="A77" s="74" t="s">
        <v>5238</v>
      </c>
      <c r="B77" s="77" t="s">
        <v>5239</v>
      </c>
      <c r="C77" s="45" t="s">
        <v>5240</v>
      </c>
      <c r="D77" s="46">
        <v>10</v>
      </c>
      <c r="E77" s="46">
        <v>80</v>
      </c>
      <c r="F77" s="72">
        <v>7.528498163265307</v>
      </c>
      <c r="G77" s="143">
        <f>(F77-F77*$G$5)*Главная!$F$7</f>
        <v>512.23901502857154</v>
      </c>
      <c r="H77" s="140"/>
      <c r="I77" s="52">
        <f>H77*G77</f>
        <v>0</v>
      </c>
    </row>
    <row r="78" spans="1:9" s="64" customFormat="1" x14ac:dyDescent="0.25">
      <c r="A78" s="74"/>
      <c r="B78" s="57"/>
      <c r="C78" s="10" t="s">
        <v>5241</v>
      </c>
      <c r="D78" s="10"/>
      <c r="E78" s="10"/>
      <c r="F78" s="216"/>
      <c r="G78" s="119"/>
      <c r="H78" s="141"/>
      <c r="I78" s="17"/>
    </row>
    <row r="79" spans="1:9" s="64" customFormat="1" x14ac:dyDescent="0.25">
      <c r="A79" s="74" t="s">
        <v>5242</v>
      </c>
      <c r="B79" s="77" t="s">
        <v>5243</v>
      </c>
      <c r="C79" s="45" t="s">
        <v>5244</v>
      </c>
      <c r="D79" s="46">
        <v>10</v>
      </c>
      <c r="E79" s="46">
        <v>80</v>
      </c>
      <c r="F79" s="72">
        <v>5.1495428571428565</v>
      </c>
      <c r="G79" s="143">
        <f>(F79-F79*$G$5)*Главная!$F$7</f>
        <v>350.37489599999998</v>
      </c>
      <c r="H79" s="140"/>
      <c r="I79" s="52">
        <f>H79*G79</f>
        <v>0</v>
      </c>
    </row>
    <row r="80" spans="1:9" s="64" customFormat="1" x14ac:dyDescent="0.25">
      <c r="A80" s="74" t="s">
        <v>5245</v>
      </c>
      <c r="B80" s="77" t="s">
        <v>5246</v>
      </c>
      <c r="C80" s="45" t="s">
        <v>5247</v>
      </c>
      <c r="D80" s="46">
        <v>10</v>
      </c>
      <c r="E80" s="46">
        <v>80</v>
      </c>
      <c r="F80" s="72">
        <v>7.6316949661599338</v>
      </c>
      <c r="G80" s="143">
        <f>(F80-F80*$G$5)*Главная!$F$7</f>
        <v>519.26052549752194</v>
      </c>
      <c r="H80" s="140"/>
      <c r="I80" s="52">
        <f>H80*G80</f>
        <v>0</v>
      </c>
    </row>
    <row r="81" spans="1:9" s="64" customFormat="1" x14ac:dyDescent="0.25">
      <c r="A81" s="74"/>
      <c r="B81" s="57"/>
      <c r="C81" s="10" t="s">
        <v>5248</v>
      </c>
      <c r="D81" s="10"/>
      <c r="E81" s="10"/>
      <c r="F81" s="216"/>
      <c r="G81" s="119"/>
      <c r="H81" s="141"/>
      <c r="I81" s="17"/>
    </row>
    <row r="82" spans="1:9" s="64" customFormat="1" x14ac:dyDescent="0.25">
      <c r="A82" s="80" t="s">
        <v>5249</v>
      </c>
      <c r="B82" s="45" t="s">
        <v>5250</v>
      </c>
      <c r="C82" s="45" t="s">
        <v>5251</v>
      </c>
      <c r="D82" s="46">
        <v>10</v>
      </c>
      <c r="E82" s="46">
        <v>80</v>
      </c>
      <c r="F82" s="72">
        <v>4.7668964923469392</v>
      </c>
      <c r="G82" s="143">
        <f>(F82-F82*$G$5)*Главная!$F$7</f>
        <v>324.33963733928579</v>
      </c>
      <c r="H82" s="145"/>
      <c r="I82" s="52">
        <f>H82*G82</f>
        <v>0</v>
      </c>
    </row>
    <row r="83" spans="1:9" s="64" customFormat="1" x14ac:dyDescent="0.25">
      <c r="A83" s="80" t="s">
        <v>5252</v>
      </c>
      <c r="B83" s="45" t="s">
        <v>5253</v>
      </c>
      <c r="C83" s="45" t="s">
        <v>5254</v>
      </c>
      <c r="D83" s="46">
        <v>10</v>
      </c>
      <c r="E83" s="46">
        <v>80</v>
      </c>
      <c r="F83" s="72">
        <v>7.182598503748439</v>
      </c>
      <c r="G83" s="143">
        <f>(F83-F83*$G$5)*Главная!$F$7</f>
        <v>488.70400219504381</v>
      </c>
      <c r="H83" s="145"/>
      <c r="I83" s="52">
        <f>H83*G83</f>
        <v>0</v>
      </c>
    </row>
    <row r="84" spans="1:9" s="64" customFormat="1" x14ac:dyDescent="0.25">
      <c r="A84" s="74"/>
      <c r="B84" s="57"/>
      <c r="C84" s="10" t="s">
        <v>5255</v>
      </c>
      <c r="D84" s="10"/>
      <c r="E84" s="10"/>
      <c r="F84" s="216"/>
      <c r="G84" s="119"/>
      <c r="H84" s="141"/>
      <c r="I84" s="17"/>
    </row>
    <row r="85" spans="1:9" s="64" customFormat="1" x14ac:dyDescent="0.25">
      <c r="A85" s="74" t="s">
        <v>5256</v>
      </c>
      <c r="B85" s="77" t="s">
        <v>5257</v>
      </c>
      <c r="C85" s="45" t="s">
        <v>5258</v>
      </c>
      <c r="D85" s="46">
        <v>8</v>
      </c>
      <c r="E85" s="46">
        <v>64</v>
      </c>
      <c r="F85" s="72">
        <v>8.1600000000000019</v>
      </c>
      <c r="G85" s="143">
        <f>(F85-F85*$G$5)*Главная!$F$7</f>
        <v>555.20640000000014</v>
      </c>
      <c r="H85" s="140"/>
      <c r="I85" s="52">
        <f>H85*G85</f>
        <v>0</v>
      </c>
    </row>
    <row r="86" spans="1:9" s="64" customFormat="1" x14ac:dyDescent="0.25">
      <c r="A86" s="74" t="s">
        <v>5259</v>
      </c>
      <c r="B86" s="77" t="s">
        <v>5260</v>
      </c>
      <c r="C86" s="45" t="s">
        <v>5261</v>
      </c>
      <c r="D86" s="46">
        <v>8</v>
      </c>
      <c r="E86" s="46">
        <v>64</v>
      </c>
      <c r="F86" s="72">
        <v>10.161697959183673</v>
      </c>
      <c r="G86" s="143">
        <f>(F86-F86*$G$5)*Главная!$F$7</f>
        <v>691.40192914285717</v>
      </c>
      <c r="H86" s="140"/>
      <c r="I86" s="52">
        <f>H86*G86</f>
        <v>0</v>
      </c>
    </row>
    <row r="87" spans="1:9" s="64" customFormat="1" x14ac:dyDescent="0.25">
      <c r="A87" s="74"/>
      <c r="B87" s="57"/>
      <c r="C87" s="10" t="s">
        <v>5262</v>
      </c>
      <c r="D87" s="10"/>
      <c r="E87" s="10"/>
      <c r="F87" s="216"/>
      <c r="G87" s="119"/>
      <c r="H87" s="141"/>
      <c r="I87" s="17"/>
    </row>
    <row r="88" spans="1:9" s="64" customFormat="1" x14ac:dyDescent="0.25">
      <c r="A88" s="74" t="s">
        <v>5263</v>
      </c>
      <c r="B88" s="77" t="s">
        <v>5264</v>
      </c>
      <c r="C88" s="45" t="s">
        <v>5265</v>
      </c>
      <c r="D88" s="46">
        <v>8</v>
      </c>
      <c r="E88" s="46">
        <v>64</v>
      </c>
      <c r="F88" s="72">
        <v>8.8904105999999992</v>
      </c>
      <c r="G88" s="143">
        <f>(F88-F88*$G$5)*Главная!$F$7</f>
        <v>604.90353722400005</v>
      </c>
      <c r="H88" s="140"/>
      <c r="I88" s="52">
        <f>H88*G88</f>
        <v>0</v>
      </c>
    </row>
    <row r="89" spans="1:9" s="64" customFormat="1" x14ac:dyDescent="0.25">
      <c r="A89" s="74" t="s">
        <v>5266</v>
      </c>
      <c r="B89" s="77" t="s">
        <v>5267</v>
      </c>
      <c r="C89" s="45" t="s">
        <v>5268</v>
      </c>
      <c r="D89" s="46">
        <v>8</v>
      </c>
      <c r="E89" s="46">
        <v>64</v>
      </c>
      <c r="F89" s="72">
        <v>11.3291766</v>
      </c>
      <c r="G89" s="143">
        <f>(F89-F89*$G$5)*Главная!$F$7</f>
        <v>770.83717586400007</v>
      </c>
      <c r="H89" s="140"/>
      <c r="I89" s="52">
        <f>H89*G89</f>
        <v>0</v>
      </c>
    </row>
    <row r="90" spans="1:9" s="64" customFormat="1" x14ac:dyDescent="0.25">
      <c r="A90" s="74"/>
      <c r="B90" s="57"/>
      <c r="C90" s="10" t="s">
        <v>5269</v>
      </c>
      <c r="D90" s="10"/>
      <c r="E90" s="10"/>
      <c r="F90" s="216"/>
      <c r="G90" s="119"/>
      <c r="H90" s="141"/>
      <c r="I90" s="17"/>
    </row>
    <row r="91" spans="1:9" s="64" customFormat="1" x14ac:dyDescent="0.25">
      <c r="A91" s="74" t="s">
        <v>5270</v>
      </c>
      <c r="B91" s="77" t="s">
        <v>5271</v>
      </c>
      <c r="C91" s="45" t="s">
        <v>5272</v>
      </c>
      <c r="D91" s="46">
        <v>10</v>
      </c>
      <c r="E91" s="46">
        <v>80</v>
      </c>
      <c r="F91" s="72">
        <v>8.1940039579341946</v>
      </c>
      <c r="G91" s="143">
        <f>(F91-F91*$G$5)*Главная!$F$7</f>
        <v>557.5200292978426</v>
      </c>
      <c r="H91" s="140"/>
      <c r="I91" s="52">
        <f>H91*G91</f>
        <v>0</v>
      </c>
    </row>
    <row r="92" spans="1:9" s="64" customFormat="1" x14ac:dyDescent="0.25">
      <c r="A92" s="74" t="s">
        <v>5273</v>
      </c>
      <c r="B92" s="77" t="s">
        <v>5274</v>
      </c>
      <c r="C92" s="45" t="s">
        <v>5275</v>
      </c>
      <c r="D92" s="46">
        <v>8</v>
      </c>
      <c r="E92" s="46">
        <v>64</v>
      </c>
      <c r="F92" s="72">
        <v>10.300549591836736</v>
      </c>
      <c r="G92" s="143">
        <f>(F92-F92*$G$5)*Главная!$F$7</f>
        <v>700.84939422857155</v>
      </c>
      <c r="H92" s="140"/>
      <c r="I92" s="52">
        <f>H92*G92</f>
        <v>0</v>
      </c>
    </row>
    <row r="93" spans="1:9" s="64" customFormat="1" x14ac:dyDescent="0.25">
      <c r="A93" s="74"/>
      <c r="B93" s="57"/>
      <c r="C93" s="10" t="s">
        <v>5276</v>
      </c>
      <c r="D93" s="10"/>
      <c r="E93" s="10"/>
      <c r="F93" s="216"/>
      <c r="G93" s="119"/>
      <c r="H93" s="141"/>
      <c r="I93" s="17"/>
    </row>
    <row r="94" spans="1:9" s="64" customFormat="1" x14ac:dyDescent="0.25">
      <c r="A94" s="74" t="s">
        <v>5277</v>
      </c>
      <c r="B94" s="77" t="s">
        <v>5278</v>
      </c>
      <c r="C94" s="31" t="s">
        <v>5279</v>
      </c>
      <c r="D94" s="46">
        <v>12</v>
      </c>
      <c r="E94" s="46">
        <v>96</v>
      </c>
      <c r="F94" s="72">
        <v>8.3273820000000018</v>
      </c>
      <c r="G94" s="143">
        <f>(F94-F94*$G$5)*Главная!$F$7</f>
        <v>566.59507128000018</v>
      </c>
      <c r="H94" s="140"/>
      <c r="I94" s="52">
        <f>H94*G94</f>
        <v>0</v>
      </c>
    </row>
    <row r="95" spans="1:9" s="64" customFormat="1" x14ac:dyDescent="0.25">
      <c r="A95" s="74" t="s">
        <v>5280</v>
      </c>
      <c r="B95" s="77" t="s">
        <v>5281</v>
      </c>
      <c r="C95" s="31" t="s">
        <v>5282</v>
      </c>
      <c r="D95" s="46">
        <v>8</v>
      </c>
      <c r="E95" s="46">
        <v>64</v>
      </c>
      <c r="F95" s="72">
        <v>10.741655700000001</v>
      </c>
      <c r="G95" s="143">
        <f>(F95-F95*$G$5)*Главная!$F$7</f>
        <v>730.86225382800012</v>
      </c>
      <c r="H95" s="140"/>
      <c r="I95" s="52">
        <f>H95*G95</f>
        <v>0</v>
      </c>
    </row>
    <row r="96" spans="1:9" x14ac:dyDescent="0.25">
      <c r="A96" s="75"/>
      <c r="B96" s="57"/>
      <c r="C96" s="10" t="s">
        <v>5283</v>
      </c>
      <c r="D96" s="10"/>
      <c r="E96" s="10"/>
      <c r="F96" s="216"/>
      <c r="G96" s="119"/>
      <c r="H96" s="141"/>
      <c r="I96" s="17"/>
    </row>
    <row r="97" spans="1:9" ht="24.75" x14ac:dyDescent="0.25">
      <c r="A97" s="75" t="s">
        <v>5284</v>
      </c>
      <c r="B97" s="77" t="s">
        <v>5285</v>
      </c>
      <c r="C97" s="34" t="s">
        <v>5286</v>
      </c>
      <c r="D97" s="22">
        <v>1</v>
      </c>
      <c r="E97" s="22">
        <v>16</v>
      </c>
      <c r="F97" s="217">
        <v>16.403894999999999</v>
      </c>
      <c r="G97" s="144">
        <f>(F97-F97*$G$5)*Главная!$F$7</f>
        <v>1116.1210157999999</v>
      </c>
      <c r="H97" s="142"/>
      <c r="I97" s="79">
        <f>H97*G97</f>
        <v>0</v>
      </c>
    </row>
    <row r="98" spans="1:9" ht="24.75" x14ac:dyDescent="0.25">
      <c r="A98" s="75" t="s">
        <v>5287</v>
      </c>
      <c r="B98" s="77" t="s">
        <v>5288</v>
      </c>
      <c r="C98" s="34" t="s">
        <v>5289</v>
      </c>
      <c r="D98" s="22">
        <v>1</v>
      </c>
      <c r="E98" s="22">
        <v>16</v>
      </c>
      <c r="F98" s="217">
        <v>23.362574849999998</v>
      </c>
      <c r="G98" s="144">
        <f>(F98-F98*$G$5)*Главная!$F$7</f>
        <v>1589.5895927940001</v>
      </c>
      <c r="H98" s="142"/>
      <c r="I98" s="79">
        <f t="shared" ref="I98:I102" si="9">H98*G98</f>
        <v>0</v>
      </c>
    </row>
    <row r="99" spans="1:9" ht="24.75" x14ac:dyDescent="0.25">
      <c r="A99" s="75" t="s">
        <v>5290</v>
      </c>
      <c r="B99" s="77" t="s">
        <v>5291</v>
      </c>
      <c r="C99" s="34" t="s">
        <v>5292</v>
      </c>
      <c r="D99" s="22">
        <v>1</v>
      </c>
      <c r="E99" s="22">
        <v>16</v>
      </c>
      <c r="F99" s="217">
        <v>26.523359999999997</v>
      </c>
      <c r="G99" s="144">
        <f>(F99-F99*$G$5)*Главная!$F$7</f>
        <v>1804.6494143999998</v>
      </c>
      <c r="H99" s="142"/>
      <c r="I99" s="79">
        <f t="shared" si="9"/>
        <v>0</v>
      </c>
    </row>
    <row r="100" spans="1:9" ht="24.75" x14ac:dyDescent="0.25">
      <c r="A100" s="75" t="s">
        <v>5293</v>
      </c>
      <c r="B100" s="77" t="s">
        <v>5294</v>
      </c>
      <c r="C100" s="34" t="s">
        <v>5295</v>
      </c>
      <c r="D100" s="22">
        <v>1</v>
      </c>
      <c r="E100" s="22">
        <v>16</v>
      </c>
      <c r="F100" s="217">
        <v>15.494503499999999</v>
      </c>
      <c r="G100" s="144">
        <f>(F100-F100*$G$5)*Главная!$F$7</f>
        <v>1054.2460181399999</v>
      </c>
      <c r="H100" s="142"/>
      <c r="I100" s="79">
        <f t="shared" si="9"/>
        <v>0</v>
      </c>
    </row>
    <row r="101" spans="1:9" ht="24.75" x14ac:dyDescent="0.25">
      <c r="A101" s="75" t="s">
        <v>5296</v>
      </c>
      <c r="B101" s="77" t="s">
        <v>5297</v>
      </c>
      <c r="C101" s="34" t="s">
        <v>5298</v>
      </c>
      <c r="D101" s="22">
        <v>1</v>
      </c>
      <c r="E101" s="22">
        <v>16</v>
      </c>
      <c r="F101" s="217">
        <v>22.351464</v>
      </c>
      <c r="G101" s="144">
        <f>(F101-F101*$G$5)*Главная!$F$7</f>
        <v>1520.7936105600002</v>
      </c>
      <c r="H101" s="142"/>
      <c r="I101" s="79">
        <f t="shared" si="9"/>
        <v>0</v>
      </c>
    </row>
    <row r="102" spans="1:9" ht="24.75" x14ac:dyDescent="0.25">
      <c r="A102" s="75" t="s">
        <v>5299</v>
      </c>
      <c r="B102" s="77" t="s">
        <v>5300</v>
      </c>
      <c r="C102" s="34" t="s">
        <v>5301</v>
      </c>
      <c r="D102" s="22">
        <v>1</v>
      </c>
      <c r="E102" s="22">
        <v>16</v>
      </c>
      <c r="F102" s="217">
        <v>27.062369999999998</v>
      </c>
      <c r="G102" s="144">
        <f>(F102-F102*$G$5)*Главная!$F$7</f>
        <v>1841.3236548</v>
      </c>
      <c r="H102" s="142"/>
      <c r="I102" s="79">
        <f t="shared" si="9"/>
        <v>0</v>
      </c>
    </row>
    <row r="103" spans="1:9" x14ac:dyDescent="0.25">
      <c r="A103" s="75"/>
      <c r="B103" s="57"/>
      <c r="C103" s="10" t="s">
        <v>5302</v>
      </c>
      <c r="D103" s="10"/>
      <c r="E103" s="10"/>
      <c r="F103" s="216"/>
      <c r="G103" s="119"/>
      <c r="H103" s="141"/>
      <c r="I103" s="17"/>
    </row>
    <row r="104" spans="1:9" x14ac:dyDescent="0.25">
      <c r="A104" s="75" t="s">
        <v>5303</v>
      </c>
      <c r="B104" s="77" t="s">
        <v>5304</v>
      </c>
      <c r="C104" s="9" t="s">
        <v>5305</v>
      </c>
      <c r="D104" s="22">
        <v>1</v>
      </c>
      <c r="E104" s="22">
        <v>56</v>
      </c>
      <c r="F104" s="217">
        <v>16.790669999999999</v>
      </c>
      <c r="G104" s="148">
        <f>(F104-F104*$G$5)*Главная!$F$7</f>
        <v>1142.4371868000001</v>
      </c>
      <c r="H104" s="142"/>
      <c r="I104" s="79">
        <f>H104*G104</f>
        <v>0</v>
      </c>
    </row>
    <row r="105" spans="1:9" x14ac:dyDescent="0.25">
      <c r="A105" s="75"/>
      <c r="B105" s="57"/>
      <c r="C105" s="10" t="s">
        <v>5306</v>
      </c>
      <c r="D105" s="10"/>
      <c r="E105" s="10"/>
      <c r="F105" s="216"/>
      <c r="G105" s="119"/>
      <c r="H105" s="141"/>
      <c r="I105" s="17"/>
    </row>
    <row r="106" spans="1:9" x14ac:dyDescent="0.25">
      <c r="A106" s="75" t="s">
        <v>5307</v>
      </c>
      <c r="B106" s="77" t="s">
        <v>5308</v>
      </c>
      <c r="C106" s="9" t="s">
        <v>5309</v>
      </c>
      <c r="D106" s="22">
        <v>50</v>
      </c>
      <c r="E106" s="22">
        <v>400</v>
      </c>
      <c r="F106" s="217">
        <v>1.1970090000000002</v>
      </c>
      <c r="G106" s="144">
        <f>(F106-F106*$G$5)*Главная!$F$7</f>
        <v>81.444492360000027</v>
      </c>
      <c r="H106" s="142"/>
      <c r="I106" s="79">
        <f>H106*G106</f>
        <v>0</v>
      </c>
    </row>
    <row r="107" spans="1:9" x14ac:dyDescent="0.25">
      <c r="A107" s="75"/>
      <c r="B107" s="57"/>
      <c r="C107" s="10" t="s">
        <v>5310</v>
      </c>
      <c r="D107" s="10"/>
      <c r="E107" s="10"/>
      <c r="F107" s="216"/>
      <c r="G107" s="119"/>
      <c r="H107" s="141"/>
      <c r="I107" s="17"/>
    </row>
    <row r="108" spans="1:9" x14ac:dyDescent="0.25">
      <c r="A108" s="75" t="s">
        <v>5311</v>
      </c>
      <c r="B108" s="76" t="s">
        <v>5312</v>
      </c>
      <c r="C108" s="34" t="s">
        <v>5313</v>
      </c>
      <c r="D108" s="22">
        <v>1</v>
      </c>
      <c r="E108" s="22">
        <v>60</v>
      </c>
      <c r="F108" s="217">
        <v>7.691189624999998</v>
      </c>
      <c r="G108" s="144">
        <f>(F108-F108*$G$5)*Главная!$F$7</f>
        <v>523.30854208499989</v>
      </c>
      <c r="H108" s="142"/>
      <c r="I108" s="79">
        <f>H108*G108</f>
        <v>0</v>
      </c>
    </row>
    <row r="109" spans="1:9" x14ac:dyDescent="0.25">
      <c r="A109" s="75"/>
      <c r="B109" s="57"/>
      <c r="C109" s="10" t="s">
        <v>5314</v>
      </c>
      <c r="D109" s="10"/>
      <c r="E109" s="10"/>
      <c r="F109" s="216"/>
      <c r="G109" s="119"/>
      <c r="H109" s="141"/>
      <c r="I109" s="17"/>
    </row>
    <row r="110" spans="1:9" ht="24.75" x14ac:dyDescent="0.25">
      <c r="A110" s="75" t="s">
        <v>5315</v>
      </c>
      <c r="B110" s="76" t="s">
        <v>5316</v>
      </c>
      <c r="C110" s="34" t="s">
        <v>5317</v>
      </c>
      <c r="D110" s="22">
        <v>6</v>
      </c>
      <c r="E110" s="22">
        <v>48</v>
      </c>
      <c r="F110" s="217">
        <v>10.867794</v>
      </c>
      <c r="G110" s="144">
        <f>(F110-F110*$G$5)*Главная!$F$7</f>
        <v>739.44470376000004</v>
      </c>
      <c r="H110" s="142"/>
      <c r="I110" s="79">
        <f>H110*G110</f>
        <v>0</v>
      </c>
    </row>
    <row r="111" spans="1:9" ht="24.75" x14ac:dyDescent="0.25">
      <c r="A111" s="75" t="s">
        <v>5318</v>
      </c>
      <c r="B111" s="76" t="s">
        <v>5319</v>
      </c>
      <c r="C111" s="34" t="s">
        <v>5320</v>
      </c>
      <c r="D111" s="22">
        <v>6</v>
      </c>
      <c r="E111" s="22">
        <v>48</v>
      </c>
      <c r="F111" s="217">
        <v>10.325510999999999</v>
      </c>
      <c r="G111" s="144">
        <f>(F111-F111*$G$5)*Главная!$F$7</f>
        <v>702.54776844000003</v>
      </c>
      <c r="H111" s="142"/>
      <c r="I111" s="79">
        <f>H111*G111</f>
        <v>0</v>
      </c>
    </row>
    <row r="112" spans="1:9" x14ac:dyDescent="0.25">
      <c r="A112" s="75"/>
      <c r="B112" s="57"/>
      <c r="C112" s="10" t="s">
        <v>5321</v>
      </c>
      <c r="D112" s="10"/>
      <c r="E112" s="10"/>
      <c r="F112" s="216"/>
      <c r="G112" s="119"/>
      <c r="H112" s="141"/>
      <c r="I112" s="17"/>
    </row>
    <row r="113" spans="1:9" ht="24.75" x14ac:dyDescent="0.25">
      <c r="A113" s="75" t="s">
        <v>5322</v>
      </c>
      <c r="B113" s="76" t="s">
        <v>5323</v>
      </c>
      <c r="C113" s="34" t="s">
        <v>5324</v>
      </c>
      <c r="D113" s="22">
        <v>1</v>
      </c>
      <c r="E113" s="22">
        <v>12</v>
      </c>
      <c r="F113" s="217">
        <v>30.488615999999997</v>
      </c>
      <c r="G113" s="144">
        <f>(F113-F113*$G$5)*Главная!$F$7</f>
        <v>2074.44543264</v>
      </c>
      <c r="H113" s="142"/>
      <c r="I113" s="79">
        <f>H113*G113</f>
        <v>0</v>
      </c>
    </row>
    <row r="114" spans="1:9" x14ac:dyDescent="0.25">
      <c r="A114" s="75"/>
      <c r="B114" s="57"/>
      <c r="C114" s="10" t="s">
        <v>5325</v>
      </c>
      <c r="D114" s="10"/>
      <c r="E114" s="10"/>
      <c r="F114" s="216"/>
      <c r="G114" s="119"/>
      <c r="H114" s="141"/>
      <c r="I114" s="17"/>
    </row>
    <row r="115" spans="1:9" x14ac:dyDescent="0.25">
      <c r="A115" s="75" t="s">
        <v>5326</v>
      </c>
      <c r="B115" s="76" t="s">
        <v>5327</v>
      </c>
      <c r="C115" s="34" t="s">
        <v>5328</v>
      </c>
      <c r="D115" s="22">
        <v>1</v>
      </c>
      <c r="E115" s="22">
        <v>84</v>
      </c>
      <c r="F115" s="217">
        <v>5.6645374499999992</v>
      </c>
      <c r="G115" s="144">
        <f>(F115-F115*$G$5)*Главная!$F$7</f>
        <v>385.41512809799997</v>
      </c>
      <c r="H115" s="142"/>
      <c r="I115" s="79">
        <f>H115*G115</f>
        <v>0</v>
      </c>
    </row>
    <row r="116" spans="1:9" x14ac:dyDescent="0.25">
      <c r="A116" s="75" t="s">
        <v>5329</v>
      </c>
      <c r="B116" s="76" t="s">
        <v>5330</v>
      </c>
      <c r="C116" s="34" t="s">
        <v>5331</v>
      </c>
      <c r="D116" s="22">
        <v>1</v>
      </c>
      <c r="E116" s="22">
        <v>84</v>
      </c>
      <c r="F116" s="217">
        <v>5.6645374499999992</v>
      </c>
      <c r="G116" s="144">
        <f>(F116-F116*$G$5)*Главная!$F$7</f>
        <v>385.41512809799997</v>
      </c>
      <c r="H116" s="142"/>
      <c r="I116" s="79">
        <f t="shared" ref="I116:I119" si="10">H116*G116</f>
        <v>0</v>
      </c>
    </row>
    <row r="117" spans="1:9" x14ac:dyDescent="0.25">
      <c r="A117" s="75" t="s">
        <v>5332</v>
      </c>
      <c r="B117" s="76" t="s">
        <v>5333</v>
      </c>
      <c r="C117" s="34" t="s">
        <v>5334</v>
      </c>
      <c r="D117" s="22">
        <v>1</v>
      </c>
      <c r="E117" s="22">
        <v>84</v>
      </c>
      <c r="F117" s="217">
        <v>5.6645374499999992</v>
      </c>
      <c r="G117" s="144">
        <f>(F117-F117*$G$5)*Главная!$F$7</f>
        <v>385.41512809799997</v>
      </c>
      <c r="H117" s="142"/>
      <c r="I117" s="79">
        <f t="shared" si="10"/>
        <v>0</v>
      </c>
    </row>
    <row r="118" spans="1:9" x14ac:dyDescent="0.25">
      <c r="A118" s="75" t="s">
        <v>5335</v>
      </c>
      <c r="B118" s="76" t="s">
        <v>5336</v>
      </c>
      <c r="C118" s="34" t="s">
        <v>5337</v>
      </c>
      <c r="D118" s="22">
        <v>1</v>
      </c>
      <c r="E118" s="22">
        <v>84</v>
      </c>
      <c r="F118" s="217">
        <v>5.6645374499999992</v>
      </c>
      <c r="G118" s="144">
        <f>(F118-F118*$G$5)*Главная!$F$7</f>
        <v>385.41512809799997</v>
      </c>
      <c r="H118" s="142"/>
      <c r="I118" s="79">
        <f t="shared" si="10"/>
        <v>0</v>
      </c>
    </row>
    <row r="119" spans="1:9" x14ac:dyDescent="0.25">
      <c r="A119" s="75" t="s">
        <v>5338</v>
      </c>
      <c r="B119" s="76" t="s">
        <v>5339</v>
      </c>
      <c r="C119" s="34" t="s">
        <v>5340</v>
      </c>
      <c r="D119" s="22">
        <v>1</v>
      </c>
      <c r="E119" s="22">
        <v>84</v>
      </c>
      <c r="F119" s="217">
        <v>5.6645374499999992</v>
      </c>
      <c r="G119" s="144">
        <f>(F119-F119*$G$5)*Главная!$F$7</f>
        <v>385.41512809799997</v>
      </c>
      <c r="H119" s="142"/>
      <c r="I119" s="79">
        <f t="shared" si="10"/>
        <v>0</v>
      </c>
    </row>
    <row r="120" spans="1:9" x14ac:dyDescent="0.25">
      <c r="A120" s="75"/>
      <c r="B120" s="57"/>
      <c r="C120" s="109" t="s">
        <v>10435</v>
      </c>
      <c r="D120" s="109"/>
      <c r="E120" s="109"/>
      <c r="F120" s="216"/>
      <c r="G120" s="119"/>
      <c r="H120" s="141"/>
      <c r="I120" s="17"/>
    </row>
    <row r="121" spans="1:9" x14ac:dyDescent="0.25">
      <c r="A121" s="9" t="s">
        <v>10454</v>
      </c>
      <c r="B121" s="9" t="s">
        <v>10442</v>
      </c>
      <c r="C121" s="9" t="s">
        <v>10436</v>
      </c>
      <c r="D121" s="214">
        <v>10</v>
      </c>
      <c r="E121" s="214" t="s">
        <v>10448</v>
      </c>
      <c r="F121" s="79">
        <v>5.5579239000000014</v>
      </c>
      <c r="G121" s="79">
        <f>(F121-F121*$G$5)*Главная!$F$7</f>
        <v>378.16114215600015</v>
      </c>
      <c r="H121" s="9"/>
      <c r="I121" s="79">
        <f>I120*I119</f>
        <v>0</v>
      </c>
    </row>
    <row r="122" spans="1:9" x14ac:dyDescent="0.25">
      <c r="A122" s="9" t="s">
        <v>10455</v>
      </c>
      <c r="B122" s="9" t="s">
        <v>10443</v>
      </c>
      <c r="C122" s="9" t="s">
        <v>10437</v>
      </c>
      <c r="D122" s="214">
        <v>8</v>
      </c>
      <c r="E122" s="214" t="s">
        <v>10449</v>
      </c>
      <c r="F122" s="79">
        <v>7.8305501519999998</v>
      </c>
      <c r="G122" s="79">
        <f>(F122-F122*$G$5)*Главная!$F$7</f>
        <v>532.79063234208002</v>
      </c>
      <c r="H122" s="9"/>
      <c r="I122" s="79">
        <f t="shared" ref="I122:I126" si="11">I121*I120</f>
        <v>0</v>
      </c>
    </row>
    <row r="123" spans="1:9" x14ac:dyDescent="0.25">
      <c r="A123" s="9" t="s">
        <v>10456</v>
      </c>
      <c r="B123" s="9" t="s">
        <v>10444</v>
      </c>
      <c r="C123" s="9" t="s">
        <v>10438</v>
      </c>
      <c r="D123" s="214">
        <v>6</v>
      </c>
      <c r="E123" s="214" t="s">
        <v>10450</v>
      </c>
      <c r="F123" s="79">
        <v>13.22544036</v>
      </c>
      <c r="G123" s="79">
        <f>(F123-F123*$G$5)*Главная!$F$7</f>
        <v>899.85896209440011</v>
      </c>
      <c r="H123" s="9"/>
      <c r="I123" s="79">
        <f t="shared" si="11"/>
        <v>0</v>
      </c>
    </row>
    <row r="124" spans="1:9" x14ac:dyDescent="0.25">
      <c r="A124" s="9" t="s">
        <v>10457</v>
      </c>
      <c r="B124" s="9" t="s">
        <v>10445</v>
      </c>
      <c r="C124" s="9" t="s">
        <v>10439</v>
      </c>
      <c r="D124" s="214">
        <v>6</v>
      </c>
      <c r="E124" s="214" t="s">
        <v>10451</v>
      </c>
      <c r="F124" s="79">
        <v>20.705340977999999</v>
      </c>
      <c r="G124" s="79">
        <f>(F124-F124*$G$5)*Главная!$F$7</f>
        <v>1408.79140014312</v>
      </c>
      <c r="H124" s="9"/>
      <c r="I124" s="79">
        <f t="shared" si="11"/>
        <v>0</v>
      </c>
    </row>
    <row r="125" spans="1:9" x14ac:dyDescent="0.25">
      <c r="A125" s="9" t="s">
        <v>10458</v>
      </c>
      <c r="B125" s="9" t="s">
        <v>10446</v>
      </c>
      <c r="C125" s="9" t="s">
        <v>10440</v>
      </c>
      <c r="D125" s="214">
        <v>4</v>
      </c>
      <c r="E125" s="214" t="s">
        <v>10452</v>
      </c>
      <c r="F125" s="79">
        <v>32.118365159999996</v>
      </c>
      <c r="G125" s="79">
        <f>(F125-F125*$G$5)*Главная!$F$7</f>
        <v>2185.3335654863999</v>
      </c>
      <c r="H125" s="9"/>
      <c r="I125" s="79">
        <f t="shared" si="11"/>
        <v>0</v>
      </c>
    </row>
    <row r="126" spans="1:9" x14ac:dyDescent="0.25">
      <c r="A126" s="9" t="s">
        <v>10459</v>
      </c>
      <c r="B126" s="9" t="s">
        <v>10447</v>
      </c>
      <c r="C126" s="9" t="s">
        <v>10441</v>
      </c>
      <c r="D126" s="214">
        <v>2</v>
      </c>
      <c r="E126" s="214" t="s">
        <v>10453</v>
      </c>
      <c r="F126" s="79">
        <v>49.080419999999997</v>
      </c>
      <c r="G126" s="79">
        <f>(F126-F126*$G$5)*Главная!$F$7</f>
        <v>3339.4317768000001</v>
      </c>
      <c r="H126" s="9"/>
      <c r="I126" s="79">
        <f t="shared" si="11"/>
        <v>0</v>
      </c>
    </row>
    <row r="127" spans="1:9" x14ac:dyDescent="0.25">
      <c r="A127" s="75"/>
      <c r="B127" s="57"/>
      <c r="C127" s="109" t="s">
        <v>10460</v>
      </c>
      <c r="D127" s="109"/>
      <c r="E127" s="109"/>
      <c r="F127" s="216"/>
      <c r="G127" s="119"/>
      <c r="H127" s="141"/>
      <c r="I127" s="17"/>
    </row>
    <row r="128" spans="1:9" x14ac:dyDescent="0.25">
      <c r="A128" s="9" t="s">
        <v>10465</v>
      </c>
      <c r="B128" s="9" t="s">
        <v>10463</v>
      </c>
      <c r="C128" s="9" t="s">
        <v>10461</v>
      </c>
      <c r="D128" s="214">
        <v>10</v>
      </c>
      <c r="E128" s="214" t="s">
        <v>10448</v>
      </c>
      <c r="F128" s="79">
        <v>5.5080000000000009</v>
      </c>
      <c r="G128" s="79">
        <f>(F128-F128*$G$5)*Главная!$F$7</f>
        <v>374.76432000000011</v>
      </c>
      <c r="H128" s="9"/>
      <c r="I128" s="9">
        <f t="shared" ref="I128" si="12">H128*G128</f>
        <v>0</v>
      </c>
    </row>
    <row r="129" spans="1:9" x14ac:dyDescent="0.25">
      <c r="A129" s="9" t="s">
        <v>10466</v>
      </c>
      <c r="B129" s="9" t="s">
        <v>10464</v>
      </c>
      <c r="C129" s="9" t="s">
        <v>10462</v>
      </c>
      <c r="D129" s="214">
        <v>8</v>
      </c>
      <c r="E129" s="214" t="s">
        <v>10449</v>
      </c>
      <c r="F129" s="79">
        <v>7.7644695600000002</v>
      </c>
      <c r="G129" s="79">
        <f>(F129-F129*$G$5)*Главная!$F$7</f>
        <v>528.29450886240011</v>
      </c>
      <c r="H129" s="9"/>
      <c r="I129" s="9">
        <f t="shared" ref="I129" si="13">H129*G129</f>
        <v>0</v>
      </c>
    </row>
    <row r="130" spans="1:9" x14ac:dyDescent="0.25">
      <c r="A130" s="75"/>
      <c r="B130" s="57"/>
      <c r="C130" s="109" t="s">
        <v>10467</v>
      </c>
      <c r="D130" s="109"/>
      <c r="E130" s="109"/>
      <c r="F130" s="216"/>
      <c r="G130" s="119"/>
      <c r="H130" s="141"/>
      <c r="I130" s="17"/>
    </row>
    <row r="131" spans="1:9" x14ac:dyDescent="0.25">
      <c r="A131" s="9" t="s">
        <v>10472</v>
      </c>
      <c r="B131" s="9" t="s">
        <v>10470</v>
      </c>
      <c r="C131" s="9" t="s">
        <v>10468</v>
      </c>
      <c r="D131" s="214">
        <v>10</v>
      </c>
      <c r="E131" s="214" t="s">
        <v>10448</v>
      </c>
      <c r="F131" s="79">
        <v>5.9786932799999999</v>
      </c>
      <c r="G131" s="79">
        <f>(F131-F131*$G$5)*Главная!$F$7</f>
        <v>406.79029077120003</v>
      </c>
      <c r="H131" s="9"/>
      <c r="I131" s="9">
        <f t="shared" ref="I131" si="14">H131*G131</f>
        <v>0</v>
      </c>
    </row>
    <row r="132" spans="1:9" x14ac:dyDescent="0.25">
      <c r="A132" s="9" t="s">
        <v>10473</v>
      </c>
      <c r="B132" s="9" t="s">
        <v>10471</v>
      </c>
      <c r="C132" s="9" t="s">
        <v>10469</v>
      </c>
      <c r="D132" s="214">
        <v>8</v>
      </c>
      <c r="E132" s="214" t="s">
        <v>10449</v>
      </c>
      <c r="F132" s="79">
        <v>8.3922351840000005</v>
      </c>
      <c r="G132" s="79">
        <f>(F132-F132*$G$5)*Главная!$F$7</f>
        <v>571.00768191936004</v>
      </c>
      <c r="H132" s="9"/>
      <c r="I132" s="9">
        <f t="shared" ref="I132" si="15">H132*G132</f>
        <v>0</v>
      </c>
    </row>
    <row r="133" spans="1:9" x14ac:dyDescent="0.25">
      <c r="A133" s="75"/>
      <c r="B133" s="57"/>
      <c r="C133" s="109" t="s">
        <v>10474</v>
      </c>
      <c r="D133" s="109"/>
      <c r="E133" s="109"/>
      <c r="F133" s="216"/>
      <c r="G133" s="119"/>
      <c r="H133" s="141"/>
      <c r="I133" s="17"/>
    </row>
    <row r="134" spans="1:9" x14ac:dyDescent="0.25">
      <c r="A134" s="9" t="s">
        <v>10479</v>
      </c>
      <c r="B134" s="9" t="s">
        <v>10477</v>
      </c>
      <c r="C134" s="9" t="s">
        <v>10475</v>
      </c>
      <c r="D134" s="214">
        <v>10</v>
      </c>
      <c r="E134" s="214" t="s">
        <v>10448</v>
      </c>
      <c r="F134" s="79">
        <v>5.86538352</v>
      </c>
      <c r="G134" s="79">
        <f>(F134-F134*$G$5)*Главная!$F$7</f>
        <v>399.08069470080005</v>
      </c>
      <c r="H134" s="9"/>
      <c r="I134" s="9">
        <f t="shared" ref="I134" si="16">H134*G134</f>
        <v>0</v>
      </c>
    </row>
    <row r="135" spans="1:9" x14ac:dyDescent="0.25">
      <c r="A135" s="9" t="s">
        <v>10480</v>
      </c>
      <c r="B135" s="9" t="s">
        <v>10478</v>
      </c>
      <c r="C135" s="9" t="s">
        <v>10476</v>
      </c>
      <c r="D135" s="214">
        <v>8</v>
      </c>
      <c r="E135" s="214" t="s">
        <v>10449</v>
      </c>
      <c r="F135" s="79">
        <v>8.2590081840000007</v>
      </c>
      <c r="G135" s="79">
        <f>(F135-F135*$G$5)*Главная!$F$7</f>
        <v>561.94291683936012</v>
      </c>
      <c r="H135" s="9"/>
      <c r="I135" s="9">
        <f t="shared" ref="I135" si="17">H135*G135</f>
        <v>0</v>
      </c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86"/>
  <sheetViews>
    <sheetView topLeftCell="B1" workbookViewId="0">
      <selection activeCell="D89" sqref="D89"/>
    </sheetView>
  </sheetViews>
  <sheetFormatPr defaultRowHeight="15" x14ac:dyDescent="0.25"/>
  <cols>
    <col min="1" max="1" width="13.85546875" hidden="1" customWidth="1"/>
    <col min="2" max="2" width="16.42578125" customWidth="1"/>
    <col min="3" max="3" width="49" customWidth="1"/>
    <col min="4" max="4" width="8.42578125" customWidth="1"/>
    <col min="5" max="5" width="8.140625" customWidth="1"/>
    <col min="6" max="6" width="12.2851562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5342</v>
      </c>
      <c r="D1" s="241"/>
      <c r="E1" s="241"/>
      <c r="F1" s="241"/>
      <c r="G1" s="241"/>
      <c r="H1" s="241"/>
      <c r="I1" s="246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247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245"/>
      <c r="D4" s="245"/>
      <c r="E4" s="245"/>
      <c r="F4" s="245"/>
      <c r="G4" s="245"/>
      <c r="H4" s="245"/>
      <c r="I4" s="43"/>
    </row>
    <row r="5" spans="1:9" ht="16.5" customHeight="1" thickBot="1" x14ac:dyDescent="0.3">
      <c r="B5" s="264" t="s">
        <v>101</v>
      </c>
      <c r="C5" s="254"/>
      <c r="D5" s="262" t="s">
        <v>5506</v>
      </c>
      <c r="E5" s="263"/>
      <c r="F5" s="14"/>
      <c r="G5" s="150">
        <v>0</v>
      </c>
      <c r="H5" s="254" t="s">
        <v>102</v>
      </c>
      <c r="I5" s="257">
        <f>SUM(I11:I86)</f>
        <v>0</v>
      </c>
    </row>
    <row r="6" spans="1:9" ht="16.5" customHeight="1" thickBot="1" x14ac:dyDescent="0.3">
      <c r="B6" s="265"/>
      <c r="C6" s="255"/>
      <c r="D6" s="267" t="s">
        <v>1</v>
      </c>
      <c r="E6" s="263"/>
      <c r="F6" s="14"/>
      <c r="G6" s="150">
        <v>0</v>
      </c>
      <c r="H6" s="255"/>
      <c r="I6" s="258"/>
    </row>
    <row r="7" spans="1:9" ht="18" customHeight="1" thickBot="1" x14ac:dyDescent="0.3">
      <c r="B7" s="266"/>
      <c r="C7" s="256"/>
      <c r="D7" s="267" t="s">
        <v>5507</v>
      </c>
      <c r="E7" s="263"/>
      <c r="F7" s="14"/>
      <c r="G7" s="117">
        <v>0</v>
      </c>
      <c r="H7" s="256"/>
      <c r="I7" s="259"/>
    </row>
    <row r="8" spans="1:9" ht="26.25" x14ac:dyDescent="0.25">
      <c r="A8" s="5" t="s">
        <v>25</v>
      </c>
      <c r="B8" s="13" t="s">
        <v>2</v>
      </c>
      <c r="C8" s="13" t="s">
        <v>26</v>
      </c>
      <c r="D8" s="54" t="s">
        <v>3102</v>
      </c>
      <c r="E8" s="54" t="s">
        <v>103</v>
      </c>
      <c r="F8" s="13" t="s">
        <v>27</v>
      </c>
      <c r="G8" s="13" t="s">
        <v>28</v>
      </c>
      <c r="H8" s="13" t="s">
        <v>99</v>
      </c>
      <c r="I8" s="13" t="s">
        <v>100</v>
      </c>
    </row>
    <row r="9" spans="1:9" x14ac:dyDescent="0.25">
      <c r="A9" s="7" t="s">
        <v>9786</v>
      </c>
      <c r="B9" s="198" t="s">
        <v>9785</v>
      </c>
      <c r="C9" s="197" t="s">
        <v>9784</v>
      </c>
      <c r="D9" s="201">
        <v>1</v>
      </c>
      <c r="E9" s="201">
        <v>500</v>
      </c>
      <c r="F9" s="199">
        <v>25.5</v>
      </c>
      <c r="G9" s="199">
        <f>F9-F9*G6</f>
        <v>25.5</v>
      </c>
      <c r="H9" s="198"/>
      <c r="I9" s="198"/>
    </row>
    <row r="10" spans="1:9" x14ac:dyDescent="0.25">
      <c r="A10" s="6"/>
      <c r="B10" s="11"/>
      <c r="C10" s="10" t="s">
        <v>5343</v>
      </c>
      <c r="D10" s="10"/>
      <c r="E10" s="10"/>
      <c r="F10" s="11"/>
      <c r="G10" s="11"/>
      <c r="H10" s="11"/>
      <c r="I10" s="11"/>
    </row>
    <row r="11" spans="1:9" s="64" customFormat="1" ht="24.75" x14ac:dyDescent="0.25">
      <c r="A11" s="74" t="s">
        <v>5344</v>
      </c>
      <c r="B11" s="87" t="s">
        <v>5345</v>
      </c>
      <c r="C11" s="85" t="s">
        <v>5346</v>
      </c>
      <c r="D11" s="46">
        <v>1</v>
      </c>
      <c r="E11" s="46">
        <v>1</v>
      </c>
      <c r="F11" s="72">
        <v>175.64009058046284</v>
      </c>
      <c r="G11" s="143">
        <f>(F11-F11*$G$5)*Главная!$F$7</f>
        <v>11950.551763094692</v>
      </c>
      <c r="H11" s="140"/>
      <c r="I11" s="52">
        <f>G11*H11</f>
        <v>0</v>
      </c>
    </row>
    <row r="12" spans="1:9" s="64" customFormat="1" ht="24.75" x14ac:dyDescent="0.25">
      <c r="A12" s="74" t="s">
        <v>5347</v>
      </c>
      <c r="B12" s="87" t="s">
        <v>5348</v>
      </c>
      <c r="C12" s="85" t="s">
        <v>5349</v>
      </c>
      <c r="D12" s="46">
        <v>1</v>
      </c>
      <c r="E12" s="46">
        <v>1</v>
      </c>
      <c r="F12" s="72">
        <v>191.5460926848244</v>
      </c>
      <c r="G12" s="143">
        <f>(F12-F12*$G$5)*Главная!$F$7</f>
        <v>13032.796146275454</v>
      </c>
      <c r="H12" s="140"/>
      <c r="I12" s="52">
        <f t="shared" ref="I12:I21" si="0">G12*H12</f>
        <v>0</v>
      </c>
    </row>
    <row r="13" spans="1:9" s="64" customFormat="1" ht="24.75" x14ac:dyDescent="0.25">
      <c r="A13" s="74" t="s">
        <v>5350</v>
      </c>
      <c r="B13" s="87" t="s">
        <v>5351</v>
      </c>
      <c r="C13" s="85" t="s">
        <v>5352</v>
      </c>
      <c r="D13" s="46">
        <v>1</v>
      </c>
      <c r="E13" s="46">
        <v>1</v>
      </c>
      <c r="F13" s="72">
        <v>205.95139574029017</v>
      </c>
      <c r="G13" s="143">
        <f>(F13-F13*$G$5)*Главная!$F$7</f>
        <v>14012.932966169345</v>
      </c>
      <c r="H13" s="140"/>
      <c r="I13" s="52">
        <f t="shared" si="0"/>
        <v>0</v>
      </c>
    </row>
    <row r="14" spans="1:9" s="64" customFormat="1" ht="24.75" x14ac:dyDescent="0.25">
      <c r="A14" s="74" t="s">
        <v>5353</v>
      </c>
      <c r="B14" s="86" t="s">
        <v>5354</v>
      </c>
      <c r="C14" s="31" t="s">
        <v>5355</v>
      </c>
      <c r="D14" s="46">
        <v>1</v>
      </c>
      <c r="E14" s="46">
        <v>1</v>
      </c>
      <c r="F14" s="72">
        <v>43.903371498248582</v>
      </c>
      <c r="G14" s="143">
        <f>(F14-F14*$G$5)*Главная!$F$7</f>
        <v>2987.1853967408338</v>
      </c>
      <c r="H14" s="140"/>
      <c r="I14" s="52">
        <f t="shared" si="0"/>
        <v>0</v>
      </c>
    </row>
    <row r="15" spans="1:9" s="64" customFormat="1" ht="24.75" x14ac:dyDescent="0.25">
      <c r="A15" s="74" t="s">
        <v>5356</v>
      </c>
      <c r="B15" s="86" t="s">
        <v>5357</v>
      </c>
      <c r="C15" s="31" t="s">
        <v>5358</v>
      </c>
      <c r="D15" s="46">
        <v>1</v>
      </c>
      <c r="E15" s="46">
        <v>1</v>
      </c>
      <c r="F15" s="72">
        <v>58.44249538128151</v>
      </c>
      <c r="G15" s="143">
        <f>(F15-F15*$G$5)*Главная!$F$7</f>
        <v>3976.4273857423946</v>
      </c>
      <c r="H15" s="140"/>
      <c r="I15" s="52">
        <f t="shared" si="0"/>
        <v>0</v>
      </c>
    </row>
    <row r="16" spans="1:9" s="64" customFormat="1" ht="24.75" x14ac:dyDescent="0.25">
      <c r="A16" s="74" t="s">
        <v>5359</v>
      </c>
      <c r="B16" s="86" t="s">
        <v>5360</v>
      </c>
      <c r="C16" s="31" t="s">
        <v>5361</v>
      </c>
      <c r="D16" s="46">
        <v>1</v>
      </c>
      <c r="E16" s="46">
        <v>1</v>
      </c>
      <c r="F16" s="72">
        <v>75.313250245033927</v>
      </c>
      <c r="G16" s="143">
        <f>(F16-F16*$G$5)*Главная!$F$7</f>
        <v>5124.3135466721087</v>
      </c>
      <c r="H16" s="140"/>
      <c r="I16" s="52">
        <f t="shared" si="0"/>
        <v>0</v>
      </c>
    </row>
    <row r="17" spans="1:9" s="64" customFormat="1" ht="24.75" x14ac:dyDescent="0.25">
      <c r="A17" s="74" t="s">
        <v>5362</v>
      </c>
      <c r="B17" s="86" t="s">
        <v>5363</v>
      </c>
      <c r="C17" s="31" t="s">
        <v>5364</v>
      </c>
      <c r="D17" s="46">
        <v>1</v>
      </c>
      <c r="E17" s="46">
        <v>1</v>
      </c>
      <c r="F17" s="72">
        <v>92.149602832878415</v>
      </c>
      <c r="G17" s="143">
        <f>(F17-F17*$G$5)*Главная!$F$7</f>
        <v>6269.8589767490475</v>
      </c>
      <c r="H17" s="140"/>
      <c r="I17" s="52">
        <f t="shared" si="0"/>
        <v>0</v>
      </c>
    </row>
    <row r="18" spans="1:9" s="64" customFormat="1" ht="24.75" x14ac:dyDescent="0.25">
      <c r="A18" s="74" t="s">
        <v>5365</v>
      </c>
      <c r="B18" s="86" t="s">
        <v>5366</v>
      </c>
      <c r="C18" s="31" t="s">
        <v>5367</v>
      </c>
      <c r="D18" s="46">
        <v>1</v>
      </c>
      <c r="E18" s="46">
        <v>1</v>
      </c>
      <c r="F18" s="72">
        <v>109.24465447347556</v>
      </c>
      <c r="G18" s="143">
        <f>(F18-F18*$G$5)*Главная!$F$7</f>
        <v>7433.0062903752778</v>
      </c>
      <c r="H18" s="140"/>
      <c r="I18" s="52">
        <f t="shared" si="0"/>
        <v>0</v>
      </c>
    </row>
    <row r="19" spans="1:9" s="64" customFormat="1" ht="24.75" x14ac:dyDescent="0.25">
      <c r="A19" s="74" t="s">
        <v>5368</v>
      </c>
      <c r="B19" s="86" t="s">
        <v>5369</v>
      </c>
      <c r="C19" s="31" t="s">
        <v>5370</v>
      </c>
      <c r="D19" s="46">
        <v>1</v>
      </c>
      <c r="E19" s="46">
        <v>1</v>
      </c>
      <c r="F19" s="72">
        <v>125.92551483629119</v>
      </c>
      <c r="G19" s="143">
        <f>(F19-F19*$G$5)*Главная!$F$7</f>
        <v>8567.9720294612525</v>
      </c>
      <c r="H19" s="140"/>
      <c r="I19" s="52">
        <f t="shared" si="0"/>
        <v>0</v>
      </c>
    </row>
    <row r="20" spans="1:9" s="64" customFormat="1" ht="24.75" x14ac:dyDescent="0.25">
      <c r="A20" s="74" t="s">
        <v>5371</v>
      </c>
      <c r="B20" s="86" t="s">
        <v>5372</v>
      </c>
      <c r="C20" s="31" t="s">
        <v>5373</v>
      </c>
      <c r="D20" s="46">
        <v>1</v>
      </c>
      <c r="E20" s="46">
        <v>1</v>
      </c>
      <c r="F20" s="72">
        <v>142.52544649719127</v>
      </c>
      <c r="G20" s="143">
        <f>(F20-F20*$G$5)*Главная!$F$7</f>
        <v>9697.4313796688948</v>
      </c>
      <c r="H20" s="140"/>
      <c r="I20" s="52">
        <f t="shared" si="0"/>
        <v>0</v>
      </c>
    </row>
    <row r="21" spans="1:9" s="64" customFormat="1" ht="24.75" x14ac:dyDescent="0.25">
      <c r="A21" s="74" t="s">
        <v>5374</v>
      </c>
      <c r="B21" s="86" t="s">
        <v>5375</v>
      </c>
      <c r="C21" s="85" t="s">
        <v>5376</v>
      </c>
      <c r="D21" s="46">
        <v>1</v>
      </c>
      <c r="E21" s="46">
        <v>1</v>
      </c>
      <c r="F21" s="72">
        <v>161.39056519724909</v>
      </c>
      <c r="G21" s="143">
        <f>(F21-F21*$G$5)*Главная!$F$7</f>
        <v>10981.014056020829</v>
      </c>
      <c r="H21" s="140"/>
      <c r="I21" s="52">
        <f t="shared" si="0"/>
        <v>0</v>
      </c>
    </row>
    <row r="22" spans="1:9" s="64" customFormat="1" x14ac:dyDescent="0.25">
      <c r="A22" s="74"/>
      <c r="B22" s="88"/>
      <c r="C22" s="10" t="s">
        <v>5377</v>
      </c>
      <c r="D22" s="10"/>
      <c r="E22" s="10"/>
      <c r="F22" s="78"/>
      <c r="G22" s="119"/>
      <c r="H22" s="141"/>
      <c r="I22" s="17"/>
    </row>
    <row r="23" spans="1:9" s="64" customFormat="1" ht="24.75" x14ac:dyDescent="0.25">
      <c r="A23" s="74" t="s">
        <v>5378</v>
      </c>
      <c r="B23" s="86" t="s">
        <v>5379</v>
      </c>
      <c r="C23" s="31" t="s">
        <v>5380</v>
      </c>
      <c r="D23" s="46">
        <v>1</v>
      </c>
      <c r="E23" s="46">
        <v>1</v>
      </c>
      <c r="F23" s="72">
        <v>209.46435057515311</v>
      </c>
      <c r="G23" s="143">
        <f>(F23-F23*$G$5)*Главная!$F$7</f>
        <v>14251.954413133419</v>
      </c>
      <c r="H23" s="140"/>
      <c r="I23" s="52">
        <f>G23*H23</f>
        <v>0</v>
      </c>
    </row>
    <row r="24" spans="1:9" s="64" customFormat="1" ht="24.75" x14ac:dyDescent="0.25">
      <c r="A24" s="74" t="s">
        <v>5381</v>
      </c>
      <c r="B24" s="86" t="s">
        <v>5382</v>
      </c>
      <c r="C24" s="31" t="s">
        <v>5383</v>
      </c>
      <c r="D24" s="46">
        <v>1</v>
      </c>
      <c r="E24" s="46">
        <v>1</v>
      </c>
      <c r="F24" s="72">
        <v>233.42886326511183</v>
      </c>
      <c r="G24" s="143">
        <f>(F24-F24*$G$5)*Главная!$F$7</f>
        <v>15882.49985655821</v>
      </c>
      <c r="H24" s="140"/>
      <c r="I24" s="52">
        <f t="shared" ref="I24:I33" si="1">G24*H24</f>
        <v>0</v>
      </c>
    </row>
    <row r="25" spans="1:9" s="64" customFormat="1" ht="24.75" x14ac:dyDescent="0.25">
      <c r="A25" s="74" t="s">
        <v>5384</v>
      </c>
      <c r="B25" s="86" t="s">
        <v>5385</v>
      </c>
      <c r="C25" s="85" t="s">
        <v>5386</v>
      </c>
      <c r="D25" s="46">
        <v>1</v>
      </c>
      <c r="E25" s="46">
        <v>1</v>
      </c>
      <c r="F25" s="72">
        <v>251.94467696108319</v>
      </c>
      <c r="G25" s="143">
        <f>(F25-F25*$G$5)*Главная!$F$7</f>
        <v>17142.315820432101</v>
      </c>
      <c r="H25" s="140"/>
      <c r="I25" s="52">
        <f t="shared" si="1"/>
        <v>0</v>
      </c>
    </row>
    <row r="26" spans="1:9" s="64" customFormat="1" ht="24.75" x14ac:dyDescent="0.25">
      <c r="A26" s="74" t="s">
        <v>5387</v>
      </c>
      <c r="B26" s="86" t="s">
        <v>5388</v>
      </c>
      <c r="C26" s="85" t="s">
        <v>5389</v>
      </c>
      <c r="D26" s="46">
        <v>1</v>
      </c>
      <c r="E26" s="46">
        <v>1</v>
      </c>
      <c r="F26" s="72">
        <v>54.685979024761281</v>
      </c>
      <c r="G26" s="143">
        <f>(F26-F26*$G$5)*Главная!$F$7</f>
        <v>3720.834012844758</v>
      </c>
      <c r="H26" s="140"/>
      <c r="I26" s="52">
        <f t="shared" si="1"/>
        <v>0</v>
      </c>
    </row>
    <row r="27" spans="1:9" s="64" customFormat="1" ht="24.75" x14ac:dyDescent="0.25">
      <c r="A27" s="74" t="s">
        <v>5390</v>
      </c>
      <c r="B27" s="86" t="s">
        <v>5391</v>
      </c>
      <c r="C27" s="85" t="s">
        <v>5392</v>
      </c>
      <c r="D27" s="46">
        <v>1</v>
      </c>
      <c r="E27" s="46">
        <v>1</v>
      </c>
      <c r="F27" s="72">
        <v>72.175172836962858</v>
      </c>
      <c r="G27" s="143">
        <f>(F27-F27*$G$5)*Главная!$F$7</f>
        <v>4910.7987598269538</v>
      </c>
      <c r="H27" s="140"/>
      <c r="I27" s="52">
        <f t="shared" si="1"/>
        <v>0</v>
      </c>
    </row>
    <row r="28" spans="1:9" s="64" customFormat="1" ht="24.75" x14ac:dyDescent="0.25">
      <c r="A28" s="74" t="s">
        <v>5393</v>
      </c>
      <c r="B28" s="86" t="s">
        <v>5394</v>
      </c>
      <c r="C28" s="85" t="s">
        <v>5395</v>
      </c>
      <c r="D28" s="46">
        <v>1</v>
      </c>
      <c r="E28" s="46">
        <v>1</v>
      </c>
      <c r="F28" s="72">
        <v>89.239806808946994</v>
      </c>
      <c r="G28" s="143">
        <f>(F28-F28*$G$5)*Главная!$F$7</f>
        <v>6071.8764552807543</v>
      </c>
      <c r="H28" s="140"/>
      <c r="I28" s="52">
        <f t="shared" si="1"/>
        <v>0</v>
      </c>
    </row>
    <row r="29" spans="1:9" s="64" customFormat="1" ht="24.75" x14ac:dyDescent="0.25">
      <c r="A29" s="74" t="s">
        <v>5396</v>
      </c>
      <c r="B29" s="86" t="s">
        <v>5397</v>
      </c>
      <c r="C29" s="85" t="s">
        <v>5398</v>
      </c>
      <c r="D29" s="46">
        <v>1</v>
      </c>
      <c r="E29" s="46">
        <v>1</v>
      </c>
      <c r="F29" s="72">
        <v>111.0260998379057</v>
      </c>
      <c r="G29" s="143">
        <f>(F29-F29*$G$5)*Главная!$F$7</f>
        <v>7554.2158329711046</v>
      </c>
      <c r="H29" s="140"/>
      <c r="I29" s="52">
        <f t="shared" si="1"/>
        <v>0</v>
      </c>
    </row>
    <row r="30" spans="1:9" s="64" customFormat="1" ht="24.75" x14ac:dyDescent="0.25">
      <c r="A30" s="74" t="s">
        <v>5399</v>
      </c>
      <c r="B30" s="86" t="s">
        <v>5400</v>
      </c>
      <c r="C30" s="85" t="s">
        <v>5401</v>
      </c>
      <c r="D30" s="46">
        <v>1</v>
      </c>
      <c r="E30" s="46">
        <v>1</v>
      </c>
      <c r="F30" s="72">
        <v>129.06763988650843</v>
      </c>
      <c r="G30" s="143">
        <f>(F30-F30*$G$5)*Главная!$F$7</f>
        <v>8781.7622178780348</v>
      </c>
      <c r="H30" s="140"/>
      <c r="I30" s="52">
        <f t="shared" si="1"/>
        <v>0</v>
      </c>
    </row>
    <row r="31" spans="1:9" s="64" customFormat="1" ht="24.75" x14ac:dyDescent="0.25">
      <c r="A31" s="74" t="s">
        <v>5402</v>
      </c>
      <c r="B31" s="86" t="s">
        <v>5403</v>
      </c>
      <c r="C31" s="85" t="s">
        <v>5404</v>
      </c>
      <c r="D31" s="46">
        <v>1</v>
      </c>
      <c r="E31" s="46">
        <v>1</v>
      </c>
      <c r="F31" s="72">
        <v>148.41783709233428</v>
      </c>
      <c r="G31" s="143">
        <f>(F31-F31*$G$5)*Главная!$F$7</f>
        <v>10098.349635762426</v>
      </c>
      <c r="H31" s="140"/>
      <c r="I31" s="52">
        <f t="shared" si="1"/>
        <v>0</v>
      </c>
    </row>
    <row r="32" spans="1:9" s="64" customFormat="1" ht="24.75" x14ac:dyDescent="0.25">
      <c r="A32" s="74" t="s">
        <v>5405</v>
      </c>
      <c r="B32" s="86" t="s">
        <v>5406</v>
      </c>
      <c r="C32" s="85" t="s">
        <v>5407</v>
      </c>
      <c r="D32" s="46">
        <v>1</v>
      </c>
      <c r="E32" s="46">
        <v>1</v>
      </c>
      <c r="F32" s="72">
        <v>169.7584871351057</v>
      </c>
      <c r="G32" s="143">
        <f>(F32-F32*$G$5)*Главная!$F$7</f>
        <v>11550.367464672592</v>
      </c>
      <c r="H32" s="140"/>
      <c r="I32" s="52">
        <f t="shared" si="1"/>
        <v>0</v>
      </c>
    </row>
    <row r="33" spans="1:9" s="64" customFormat="1" ht="24.75" x14ac:dyDescent="0.25">
      <c r="A33" s="74" t="s">
        <v>5408</v>
      </c>
      <c r="B33" s="86" t="s">
        <v>5409</v>
      </c>
      <c r="C33" s="85" t="s">
        <v>5410</v>
      </c>
      <c r="D33" s="46">
        <v>1</v>
      </c>
      <c r="E33" s="46">
        <v>1</v>
      </c>
      <c r="F33" s="72">
        <v>190.55067641959886</v>
      </c>
      <c r="G33" s="143">
        <f>(F33-F33*$G$5)*Главная!$F$7</f>
        <v>12965.068023589507</v>
      </c>
      <c r="H33" s="140"/>
      <c r="I33" s="52">
        <f t="shared" si="1"/>
        <v>0</v>
      </c>
    </row>
    <row r="34" spans="1:9" s="64" customFormat="1" x14ac:dyDescent="0.25">
      <c r="A34" s="74"/>
      <c r="B34" s="88"/>
      <c r="C34" s="10" t="s">
        <v>5411</v>
      </c>
      <c r="D34" s="10"/>
      <c r="E34" s="10"/>
      <c r="F34" s="78"/>
      <c r="G34" s="119"/>
      <c r="H34" s="141"/>
      <c r="I34" s="17"/>
    </row>
    <row r="35" spans="1:9" s="64" customFormat="1" x14ac:dyDescent="0.25">
      <c r="A35" s="74" t="s">
        <v>5412</v>
      </c>
      <c r="B35" s="86" t="s">
        <v>5413</v>
      </c>
      <c r="C35" s="49" t="s">
        <v>5414</v>
      </c>
      <c r="D35" s="46">
        <v>1</v>
      </c>
      <c r="E35" s="46">
        <v>1</v>
      </c>
      <c r="F35" s="72">
        <v>1.8204502040816326</v>
      </c>
      <c r="G35" s="143">
        <f>(F35-F35*$G$5)*Главная!$F$7</f>
        <v>123.86343188571429</v>
      </c>
      <c r="H35" s="140"/>
      <c r="I35" s="52">
        <f>G35*H35</f>
        <v>0</v>
      </c>
    </row>
    <row r="36" spans="1:9" s="64" customFormat="1" x14ac:dyDescent="0.25">
      <c r="A36" s="74" t="s">
        <v>5415</v>
      </c>
      <c r="B36" s="86" t="s">
        <v>5416</v>
      </c>
      <c r="C36" s="49" t="s">
        <v>5417</v>
      </c>
      <c r="D36" s="46">
        <v>1</v>
      </c>
      <c r="E36" s="46">
        <v>1</v>
      </c>
      <c r="F36" s="72">
        <v>1.847411632653061</v>
      </c>
      <c r="G36" s="143">
        <f>(F36-F36*$G$5)*Главная!$F$7</f>
        <v>125.69788748571428</v>
      </c>
      <c r="H36" s="140"/>
      <c r="I36" s="52">
        <f t="shared" ref="I36:I41" si="2">G36*H36</f>
        <v>0</v>
      </c>
    </row>
    <row r="37" spans="1:9" s="64" customFormat="1" x14ac:dyDescent="0.25">
      <c r="A37" s="74" t="s">
        <v>5418</v>
      </c>
      <c r="B37" s="86" t="s">
        <v>5419</v>
      </c>
      <c r="C37" s="49" t="s">
        <v>5420</v>
      </c>
      <c r="D37" s="46">
        <v>1</v>
      </c>
      <c r="E37" s="46">
        <v>1</v>
      </c>
      <c r="F37" s="72">
        <v>2.1912198979591828</v>
      </c>
      <c r="G37" s="143">
        <f>(F37-F37*$G$5)*Главная!$F$7</f>
        <v>149.09060185714281</v>
      </c>
      <c r="H37" s="140"/>
      <c r="I37" s="52">
        <f t="shared" si="2"/>
        <v>0</v>
      </c>
    </row>
    <row r="38" spans="1:9" s="64" customFormat="1" x14ac:dyDescent="0.25">
      <c r="A38" s="74" t="s">
        <v>5421</v>
      </c>
      <c r="B38" s="86" t="s">
        <v>5422</v>
      </c>
      <c r="C38" s="49" t="s">
        <v>5423</v>
      </c>
      <c r="D38" s="46">
        <v>1</v>
      </c>
      <c r="E38" s="46">
        <v>1</v>
      </c>
      <c r="F38" s="72">
        <v>4.2547959183673463</v>
      </c>
      <c r="G38" s="143">
        <f>(F38-F38*$G$5)*Главная!$F$7</f>
        <v>289.49631428571428</v>
      </c>
      <c r="H38" s="140"/>
      <c r="I38" s="52">
        <f t="shared" si="2"/>
        <v>0</v>
      </c>
    </row>
    <row r="39" spans="1:9" s="64" customFormat="1" ht="24.75" x14ac:dyDescent="0.25">
      <c r="A39" s="74" t="s">
        <v>5424</v>
      </c>
      <c r="B39" s="86" t="s">
        <v>5425</v>
      </c>
      <c r="C39" s="85" t="s">
        <v>5426</v>
      </c>
      <c r="D39" s="46">
        <v>1</v>
      </c>
      <c r="E39" s="46">
        <v>1</v>
      </c>
      <c r="F39" s="72">
        <v>15.237551020408166</v>
      </c>
      <c r="G39" s="143">
        <f>(F39-F39*$G$5)*Главная!$F$7</f>
        <v>1036.7629714285717</v>
      </c>
      <c r="H39" s="140"/>
      <c r="I39" s="52">
        <f t="shared" si="2"/>
        <v>0</v>
      </c>
    </row>
    <row r="40" spans="1:9" s="64" customFormat="1" ht="24.75" x14ac:dyDescent="0.25">
      <c r="A40" s="74" t="s">
        <v>5427</v>
      </c>
      <c r="B40" s="86" t="s">
        <v>5428</v>
      </c>
      <c r="C40" s="85" t="s">
        <v>5429</v>
      </c>
      <c r="D40" s="46">
        <v>1</v>
      </c>
      <c r="E40" s="46">
        <v>1</v>
      </c>
      <c r="F40" s="72">
        <v>35.850495306122447</v>
      </c>
      <c r="G40" s="143">
        <f>(F40-F40*$G$5)*Главная!$F$7</f>
        <v>2439.2677006285717</v>
      </c>
      <c r="H40" s="140"/>
      <c r="I40" s="52">
        <f t="shared" si="2"/>
        <v>0</v>
      </c>
    </row>
    <row r="41" spans="1:9" s="64" customFormat="1" ht="24.75" x14ac:dyDescent="0.25">
      <c r="A41" s="74" t="s">
        <v>5430</v>
      </c>
      <c r="B41" s="86" t="s">
        <v>5431</v>
      </c>
      <c r="C41" s="31" t="s">
        <v>5432</v>
      </c>
      <c r="D41" s="46">
        <v>1</v>
      </c>
      <c r="E41" s="46">
        <v>1</v>
      </c>
      <c r="F41" s="72">
        <v>53.337498979591828</v>
      </c>
      <c r="G41" s="143">
        <f>(F41-F41*$G$5)*Главная!$F$7</f>
        <v>3629.0834305714284</v>
      </c>
      <c r="H41" s="140"/>
      <c r="I41" s="52">
        <f t="shared" si="2"/>
        <v>0</v>
      </c>
    </row>
    <row r="42" spans="1:9" s="64" customFormat="1" x14ac:dyDescent="0.25">
      <c r="A42" s="74"/>
      <c r="B42" s="88"/>
      <c r="C42" s="10" t="s">
        <v>5433</v>
      </c>
      <c r="D42" s="10"/>
      <c r="E42" s="10"/>
      <c r="F42" s="78"/>
      <c r="G42" s="119"/>
      <c r="H42" s="141"/>
      <c r="I42" s="17"/>
    </row>
    <row r="43" spans="1:9" s="64" customFormat="1" x14ac:dyDescent="0.25">
      <c r="A43" s="74" t="s">
        <v>5434</v>
      </c>
      <c r="B43" s="86" t="s">
        <v>10482</v>
      </c>
      <c r="C43" s="49" t="s">
        <v>5435</v>
      </c>
      <c r="D43" s="46">
        <v>16</v>
      </c>
      <c r="E43" s="46">
        <v>64</v>
      </c>
      <c r="F43" s="72">
        <v>11.4834</v>
      </c>
      <c r="G43" s="143">
        <f>(F43-F43*$G$7)*Главная!$F$8</f>
        <v>913.73413799999992</v>
      </c>
      <c r="H43" s="140"/>
      <c r="I43" s="52">
        <f>G43*H43</f>
        <v>0</v>
      </c>
    </row>
    <row r="44" spans="1:9" s="64" customFormat="1" x14ac:dyDescent="0.25">
      <c r="A44" s="74" t="s">
        <v>5436</v>
      </c>
      <c r="B44" s="86" t="s">
        <v>10481</v>
      </c>
      <c r="C44" s="49" t="s">
        <v>5437</v>
      </c>
      <c r="D44" s="46">
        <v>16</v>
      </c>
      <c r="E44" s="46">
        <v>64</v>
      </c>
      <c r="F44" s="72">
        <v>9.7348999999999997</v>
      </c>
      <c r="G44" s="143">
        <f>(F44-F44*$G$7)*Главная!$F$8</f>
        <v>774.6059929999999</v>
      </c>
      <c r="H44" s="140"/>
      <c r="I44" s="52">
        <f t="shared" ref="I44:I56" si="3">G44*H44</f>
        <v>0</v>
      </c>
    </row>
    <row r="45" spans="1:9" s="64" customFormat="1" x14ac:dyDescent="0.25">
      <c r="A45" s="74" t="s">
        <v>5438</v>
      </c>
      <c r="B45" s="86" t="s">
        <v>10488</v>
      </c>
      <c r="C45" s="49" t="s">
        <v>5439</v>
      </c>
      <c r="D45" s="46">
        <v>12</v>
      </c>
      <c r="E45" s="46">
        <v>48</v>
      </c>
      <c r="F45" s="72">
        <v>15.023300000000001</v>
      </c>
      <c r="G45" s="143">
        <f>(F45-F45*$G$7)*Главная!$F$8</f>
        <v>1195.4039809999999</v>
      </c>
      <c r="H45" s="140"/>
      <c r="I45" s="52">
        <f t="shared" si="3"/>
        <v>0</v>
      </c>
    </row>
    <row r="46" spans="1:9" s="64" customFormat="1" x14ac:dyDescent="0.25">
      <c r="A46" s="74" t="s">
        <v>5440</v>
      </c>
      <c r="B46" s="86" t="s">
        <v>10483</v>
      </c>
      <c r="C46" s="49" t="s">
        <v>5441</v>
      </c>
      <c r="D46" s="46">
        <v>12</v>
      </c>
      <c r="E46" s="46">
        <v>48</v>
      </c>
      <c r="F46" s="72">
        <v>12.39</v>
      </c>
      <c r="G46" s="143">
        <f>(F46-F46*$G$7)*Главная!$F$8</f>
        <v>985.8723</v>
      </c>
      <c r="H46" s="140"/>
      <c r="I46" s="52">
        <f t="shared" si="3"/>
        <v>0</v>
      </c>
    </row>
    <row r="47" spans="1:9" s="64" customFormat="1" x14ac:dyDescent="0.25">
      <c r="A47" s="74" t="s">
        <v>5442</v>
      </c>
      <c r="B47" s="86" t="s">
        <v>10489</v>
      </c>
      <c r="C47" s="49" t="s">
        <v>5443</v>
      </c>
      <c r="D47" s="46">
        <v>10</v>
      </c>
      <c r="E47" s="46">
        <v>40</v>
      </c>
      <c r="F47" s="72">
        <v>18.649699999999999</v>
      </c>
      <c r="G47" s="143">
        <f>(F47-F47*$G$7)*Главная!$F$8</f>
        <v>1483.9566289999998</v>
      </c>
      <c r="H47" s="140"/>
      <c r="I47" s="52">
        <f t="shared" si="3"/>
        <v>0</v>
      </c>
    </row>
    <row r="48" spans="1:9" s="64" customFormat="1" x14ac:dyDescent="0.25">
      <c r="A48" s="74" t="s">
        <v>5444</v>
      </c>
      <c r="B48" s="86" t="s">
        <v>10484</v>
      </c>
      <c r="C48" s="49" t="s">
        <v>5445</v>
      </c>
      <c r="D48" s="46">
        <v>10</v>
      </c>
      <c r="E48" s="46">
        <v>40</v>
      </c>
      <c r="F48" s="72">
        <v>15.045</v>
      </c>
      <c r="G48" s="143">
        <f>(F48-F48*$G$7)*Главная!$F$8</f>
        <v>1197.1306499999998</v>
      </c>
      <c r="H48" s="140"/>
      <c r="I48" s="52">
        <f t="shared" si="3"/>
        <v>0</v>
      </c>
    </row>
    <row r="49" spans="1:9" s="64" customFormat="1" x14ac:dyDescent="0.25">
      <c r="A49" s="74" t="s">
        <v>5446</v>
      </c>
      <c r="B49" s="86" t="s">
        <v>10485</v>
      </c>
      <c r="C49" s="49" t="s">
        <v>5447</v>
      </c>
      <c r="D49" s="46">
        <v>16</v>
      </c>
      <c r="E49" s="46">
        <v>64</v>
      </c>
      <c r="F49" s="72">
        <v>11.4834</v>
      </c>
      <c r="G49" s="143">
        <f>(F49-F49*$G$7)*Главная!$F$8</f>
        <v>913.73413799999992</v>
      </c>
      <c r="H49" s="140"/>
      <c r="I49" s="52">
        <f t="shared" si="3"/>
        <v>0</v>
      </c>
    </row>
    <row r="50" spans="1:9" s="64" customFormat="1" x14ac:dyDescent="0.25">
      <c r="A50" s="74" t="s">
        <v>5448</v>
      </c>
      <c r="B50" s="86" t="s">
        <v>10486</v>
      </c>
      <c r="C50" s="49" t="s">
        <v>5449</v>
      </c>
      <c r="D50" s="46">
        <v>12</v>
      </c>
      <c r="E50" s="46">
        <v>48</v>
      </c>
      <c r="F50" s="72">
        <v>15.3904</v>
      </c>
      <c r="G50" s="143">
        <f>(F50-F50*$G$7)*Главная!$F$8</f>
        <v>1224.6141279999999</v>
      </c>
      <c r="H50" s="140"/>
      <c r="I50" s="52">
        <f t="shared" si="3"/>
        <v>0</v>
      </c>
    </row>
    <row r="51" spans="1:9" s="64" customFormat="1" x14ac:dyDescent="0.25">
      <c r="A51" s="74" t="s">
        <v>5450</v>
      </c>
      <c r="B51" s="86" t="s">
        <v>10487</v>
      </c>
      <c r="C51" s="45" t="s">
        <v>5451</v>
      </c>
      <c r="D51" s="46">
        <v>10</v>
      </c>
      <c r="E51" s="46">
        <v>40</v>
      </c>
      <c r="F51" s="72">
        <v>19.47</v>
      </c>
      <c r="G51" s="143">
        <f>(F51-F51*$G$7)*Главная!$F$8</f>
        <v>1549.2278999999999</v>
      </c>
      <c r="H51" s="140"/>
      <c r="I51" s="52">
        <f t="shared" si="3"/>
        <v>0</v>
      </c>
    </row>
    <row r="52" spans="1:9" s="64" customFormat="1" x14ac:dyDescent="0.25">
      <c r="A52" s="74" t="s">
        <v>5452</v>
      </c>
      <c r="B52" s="86" t="s">
        <v>10490</v>
      </c>
      <c r="C52" s="45" t="s">
        <v>5453</v>
      </c>
      <c r="D52" s="46">
        <v>25</v>
      </c>
      <c r="E52" s="46">
        <v>100</v>
      </c>
      <c r="F52" s="72">
        <v>7.1231999999999998</v>
      </c>
      <c r="G52" s="143">
        <f>(F52-F52*$G$7)*Главная!$F$8</f>
        <v>566.79302399999995</v>
      </c>
      <c r="H52" s="140"/>
      <c r="I52" s="52">
        <f t="shared" si="3"/>
        <v>0</v>
      </c>
    </row>
    <row r="53" spans="1:9" s="64" customFormat="1" x14ac:dyDescent="0.25">
      <c r="A53" s="74" t="s">
        <v>5454</v>
      </c>
      <c r="B53" s="86" t="s">
        <v>10492</v>
      </c>
      <c r="C53" s="45" t="s">
        <v>5455</v>
      </c>
      <c r="D53" s="46">
        <v>18</v>
      </c>
      <c r="E53" s="46">
        <v>72</v>
      </c>
      <c r="F53" s="72">
        <v>11.8719</v>
      </c>
      <c r="G53" s="143">
        <f>(F53-F53*$G$7)*Главная!$F$8</f>
        <v>944.64708299999995</v>
      </c>
      <c r="H53" s="140"/>
      <c r="I53" s="52">
        <f t="shared" si="3"/>
        <v>0</v>
      </c>
    </row>
    <row r="54" spans="1:9" s="64" customFormat="1" x14ac:dyDescent="0.25">
      <c r="A54" s="74" t="s">
        <v>5456</v>
      </c>
      <c r="B54" s="86" t="s">
        <v>10491</v>
      </c>
      <c r="C54" s="45" t="s">
        <v>5457</v>
      </c>
      <c r="D54" s="46">
        <v>18</v>
      </c>
      <c r="E54" s="46">
        <v>72</v>
      </c>
      <c r="F54" s="72">
        <v>9.7996999999999996</v>
      </c>
      <c r="G54" s="143">
        <f>(F54-F54*$G$7)*Главная!$F$8</f>
        <v>779.76212899999996</v>
      </c>
      <c r="H54" s="140"/>
      <c r="I54" s="52">
        <f t="shared" si="3"/>
        <v>0</v>
      </c>
    </row>
    <row r="55" spans="1:9" s="64" customFormat="1" x14ac:dyDescent="0.25">
      <c r="A55" s="74" t="s">
        <v>5458</v>
      </c>
      <c r="B55" s="86" t="s">
        <v>10494</v>
      </c>
      <c r="C55" s="45" t="s">
        <v>5459</v>
      </c>
      <c r="D55" s="46">
        <v>16</v>
      </c>
      <c r="E55" s="46">
        <v>64</v>
      </c>
      <c r="F55" s="72">
        <v>15.023300000000001</v>
      </c>
      <c r="G55" s="143">
        <f>(F55-F55*$G$7)*Главная!$F$8</f>
        <v>1195.4039809999999</v>
      </c>
      <c r="H55" s="140"/>
      <c r="I55" s="52">
        <f t="shared" si="3"/>
        <v>0</v>
      </c>
    </row>
    <row r="56" spans="1:9" s="64" customFormat="1" ht="17.25" customHeight="1" x14ac:dyDescent="0.25">
      <c r="A56" s="74" t="s">
        <v>5460</v>
      </c>
      <c r="B56" s="86" t="s">
        <v>10493</v>
      </c>
      <c r="C56" s="45" t="s">
        <v>5461</v>
      </c>
      <c r="D56" s="46">
        <v>16</v>
      </c>
      <c r="E56" s="46">
        <v>64</v>
      </c>
      <c r="F56" s="72">
        <v>12.109299999999999</v>
      </c>
      <c r="G56" s="143">
        <f>(F56-F56*$G$7)*Главная!$F$8</f>
        <v>963.5370009999998</v>
      </c>
      <c r="H56" s="140"/>
      <c r="I56" s="52">
        <f t="shared" si="3"/>
        <v>0</v>
      </c>
    </row>
    <row r="57" spans="1:9" s="64" customFormat="1" x14ac:dyDescent="0.25">
      <c r="A57" s="74"/>
      <c r="B57" s="88"/>
      <c r="C57" s="10" t="s">
        <v>5462</v>
      </c>
      <c r="D57" s="10"/>
      <c r="E57" s="10"/>
      <c r="F57" s="78"/>
      <c r="G57" s="119"/>
      <c r="H57" s="141"/>
      <c r="I57" s="17"/>
    </row>
    <row r="58" spans="1:9" s="64" customFormat="1" x14ac:dyDescent="0.25">
      <c r="A58" s="74" t="s">
        <v>5463</v>
      </c>
      <c r="B58" s="86" t="s">
        <v>10495</v>
      </c>
      <c r="C58" s="45" t="s">
        <v>5464</v>
      </c>
      <c r="D58" s="46">
        <v>3</v>
      </c>
      <c r="E58" s="46">
        <v>24</v>
      </c>
      <c r="F58" s="72">
        <v>12.325200000000001</v>
      </c>
      <c r="G58" s="143">
        <f>(F58-F58*$G$7)*Главная!$F$8</f>
        <v>980.71616399999994</v>
      </c>
      <c r="H58" s="140"/>
      <c r="I58" s="52">
        <f>G58*H58</f>
        <v>0</v>
      </c>
    </row>
    <row r="59" spans="1:9" s="64" customFormat="1" x14ac:dyDescent="0.25">
      <c r="A59" s="74" t="s">
        <v>5465</v>
      </c>
      <c r="B59" s="86" t="s">
        <v>10496</v>
      </c>
      <c r="C59" s="45" t="s">
        <v>5466</v>
      </c>
      <c r="D59" s="46">
        <v>2</v>
      </c>
      <c r="E59" s="46">
        <v>16</v>
      </c>
      <c r="F59" s="72">
        <v>17.592099999999999</v>
      </c>
      <c r="G59" s="143">
        <f>(F59-F59*$G$7)*Главная!$F$8</f>
        <v>1399.8033969999997</v>
      </c>
      <c r="H59" s="140"/>
      <c r="I59" s="52">
        <f t="shared" ref="I59:I63" si="4">G59*H59</f>
        <v>0</v>
      </c>
    </row>
    <row r="60" spans="1:9" s="64" customFormat="1" x14ac:dyDescent="0.25">
      <c r="A60" s="74" t="s">
        <v>5467</v>
      </c>
      <c r="B60" s="86" t="s">
        <v>10497</v>
      </c>
      <c r="C60" s="45" t="s">
        <v>5468</v>
      </c>
      <c r="D60" s="46">
        <v>2</v>
      </c>
      <c r="E60" s="46">
        <v>12</v>
      </c>
      <c r="F60" s="72">
        <v>23.549600000000002</v>
      </c>
      <c r="G60" s="143">
        <f>(F60-F60*$G$7)*Главная!$F$8</f>
        <v>1873.841672</v>
      </c>
      <c r="H60" s="140"/>
      <c r="I60" s="52">
        <f t="shared" si="4"/>
        <v>0</v>
      </c>
    </row>
    <row r="61" spans="1:9" s="64" customFormat="1" x14ac:dyDescent="0.25">
      <c r="A61" s="74" t="s">
        <v>5469</v>
      </c>
      <c r="B61" s="86" t="s">
        <v>10498</v>
      </c>
      <c r="C61" s="45" t="s">
        <v>5470</v>
      </c>
      <c r="D61" s="46">
        <v>3</v>
      </c>
      <c r="E61" s="46">
        <v>24</v>
      </c>
      <c r="F61" s="72">
        <v>15.1313</v>
      </c>
      <c r="G61" s="143">
        <f>(F61-F61*$G$7)*Главная!$F$8</f>
        <v>1203.997541</v>
      </c>
      <c r="H61" s="140"/>
      <c r="I61" s="52">
        <f t="shared" si="4"/>
        <v>0</v>
      </c>
    </row>
    <row r="62" spans="1:9" s="64" customFormat="1" x14ac:dyDescent="0.25">
      <c r="A62" s="74" t="s">
        <v>5471</v>
      </c>
      <c r="B62" s="86" t="s">
        <v>10499</v>
      </c>
      <c r="C62" s="45" t="s">
        <v>5472</v>
      </c>
      <c r="D62" s="46">
        <v>2</v>
      </c>
      <c r="E62" s="46">
        <v>16</v>
      </c>
      <c r="F62" s="72">
        <v>21.434200000000001</v>
      </c>
      <c r="G62" s="143">
        <f>(F62-F62*$G$7)*Главная!$F$8</f>
        <v>1705.5192939999999</v>
      </c>
      <c r="H62" s="140"/>
      <c r="I62" s="52">
        <f t="shared" si="4"/>
        <v>0</v>
      </c>
    </row>
    <row r="63" spans="1:9" s="64" customFormat="1" x14ac:dyDescent="0.25">
      <c r="A63" s="80" t="s">
        <v>5473</v>
      </c>
      <c r="B63" s="45" t="s">
        <v>8093</v>
      </c>
      <c r="C63" s="45" t="s">
        <v>5474</v>
      </c>
      <c r="D63" s="46">
        <v>2</v>
      </c>
      <c r="E63" s="46">
        <v>12</v>
      </c>
      <c r="F63" s="72">
        <v>27.456600000000002</v>
      </c>
      <c r="G63" s="143">
        <f>(F63-F63*$G$7)*Главная!$F$8</f>
        <v>2184.7216619999999</v>
      </c>
      <c r="H63" s="140"/>
      <c r="I63" s="52">
        <f t="shared" si="4"/>
        <v>0</v>
      </c>
    </row>
    <row r="64" spans="1:9" s="64" customFormat="1" x14ac:dyDescent="0.25">
      <c r="A64" s="74"/>
      <c r="B64" s="88"/>
      <c r="C64" s="10" t="s">
        <v>5475</v>
      </c>
      <c r="D64" s="10"/>
      <c r="E64" s="10"/>
      <c r="F64" s="78"/>
      <c r="G64" s="119"/>
      <c r="H64" s="141"/>
      <c r="I64" s="17"/>
    </row>
    <row r="65" spans="1:9" s="64" customFormat="1" x14ac:dyDescent="0.25">
      <c r="A65" s="74" t="s">
        <v>5476</v>
      </c>
      <c r="B65" s="86">
        <v>5010402</v>
      </c>
      <c r="C65" s="31" t="s">
        <v>5478</v>
      </c>
      <c r="D65" s="46">
        <v>6</v>
      </c>
      <c r="E65" s="46">
        <v>24</v>
      </c>
      <c r="F65" s="72">
        <v>16.872</v>
      </c>
      <c r="G65" s="143">
        <f>(F65-F65*$G$7)*Главная!$F$8</f>
        <v>1342.5050399999998</v>
      </c>
      <c r="H65" s="140"/>
      <c r="I65" s="52">
        <f>G65*H65</f>
        <v>0</v>
      </c>
    </row>
    <row r="66" spans="1:9" s="64" customFormat="1" x14ac:dyDescent="0.25">
      <c r="A66" s="74" t="s">
        <v>5479</v>
      </c>
      <c r="B66" s="86">
        <v>5010403</v>
      </c>
      <c r="C66" s="31" t="s">
        <v>5480</v>
      </c>
      <c r="D66" s="46">
        <v>6</v>
      </c>
      <c r="E66" s="46">
        <v>24</v>
      </c>
      <c r="F66" s="72">
        <v>19.363700000000001</v>
      </c>
      <c r="G66" s="143">
        <f>(F66-F66*$G$7)*Главная!$F$8</f>
        <v>1540.7696089999999</v>
      </c>
      <c r="H66" s="140"/>
      <c r="I66" s="52">
        <f t="shared" ref="I66:I69" si="5">G66*H66</f>
        <v>0</v>
      </c>
    </row>
    <row r="67" spans="1:9" s="64" customFormat="1" x14ac:dyDescent="0.25">
      <c r="A67" s="74" t="s">
        <v>5481</v>
      </c>
      <c r="B67" s="86">
        <v>5010501</v>
      </c>
      <c r="C67" s="31" t="s">
        <v>5482</v>
      </c>
      <c r="D67" s="46">
        <v>6</v>
      </c>
      <c r="E67" s="46">
        <v>24</v>
      </c>
      <c r="F67" s="72">
        <v>22.7605</v>
      </c>
      <c r="G67" s="143">
        <f>(F67-F67*$G$7)*Главная!$F$8</f>
        <v>1811.0529849999998</v>
      </c>
      <c r="H67" s="140"/>
      <c r="I67" s="52">
        <f t="shared" si="5"/>
        <v>0</v>
      </c>
    </row>
    <row r="68" spans="1:9" s="64" customFormat="1" x14ac:dyDescent="0.25">
      <c r="A68" s="74" t="s">
        <v>5483</v>
      </c>
      <c r="B68" s="86">
        <v>5010502</v>
      </c>
      <c r="C68" s="31" t="s">
        <v>5485</v>
      </c>
      <c r="D68" s="46">
        <v>5</v>
      </c>
      <c r="E68" s="46">
        <v>20</v>
      </c>
      <c r="F68" s="72">
        <v>25.557200000000002</v>
      </c>
      <c r="G68" s="143">
        <f>(F68-F68*$G$7)*Главная!$F$8</f>
        <v>2033.5864039999999</v>
      </c>
      <c r="H68" s="140"/>
      <c r="I68" s="52">
        <f t="shared" si="5"/>
        <v>0</v>
      </c>
    </row>
    <row r="69" spans="1:9" s="64" customFormat="1" x14ac:dyDescent="0.25">
      <c r="A69" s="74" t="s">
        <v>5486</v>
      </c>
      <c r="B69" s="86">
        <v>5010503</v>
      </c>
      <c r="C69" s="31" t="s">
        <v>5487</v>
      </c>
      <c r="D69" s="46">
        <v>4</v>
      </c>
      <c r="E69" s="46">
        <v>16</v>
      </c>
      <c r="F69" s="72">
        <v>28.435300000000002</v>
      </c>
      <c r="G69" s="143">
        <f>(F69-F69*$G$7)*Главная!$F$8</f>
        <v>2262.5968210000001</v>
      </c>
      <c r="H69" s="140"/>
      <c r="I69" s="52">
        <f t="shared" si="5"/>
        <v>0</v>
      </c>
    </row>
    <row r="70" spans="1:9" s="64" customFormat="1" x14ac:dyDescent="0.25">
      <c r="A70" s="74"/>
      <c r="B70" s="88"/>
      <c r="C70" s="10" t="s">
        <v>5488</v>
      </c>
      <c r="D70" s="10"/>
      <c r="E70" s="10"/>
      <c r="F70" s="78"/>
      <c r="G70" s="119"/>
      <c r="H70" s="141"/>
      <c r="I70" s="17"/>
    </row>
    <row r="71" spans="1:9" s="64" customFormat="1" x14ac:dyDescent="0.25">
      <c r="A71" s="74" t="s">
        <v>5489</v>
      </c>
      <c r="B71" s="86">
        <v>5010611</v>
      </c>
      <c r="C71" s="45" t="s">
        <v>5490</v>
      </c>
      <c r="D71" s="46">
        <v>6</v>
      </c>
      <c r="E71" s="46">
        <v>24</v>
      </c>
      <c r="F71" s="72">
        <v>22.7605</v>
      </c>
      <c r="G71" s="143">
        <f>(F71-F71*$G$7)*Главная!$F$8</f>
        <v>1811.0529849999998</v>
      </c>
      <c r="H71" s="140"/>
      <c r="I71" s="52">
        <f>G71*H71</f>
        <v>0</v>
      </c>
    </row>
    <row r="72" spans="1:9" s="64" customFormat="1" x14ac:dyDescent="0.25">
      <c r="A72" s="74" t="s">
        <v>5491</v>
      </c>
      <c r="B72" s="86">
        <v>5010612</v>
      </c>
      <c r="C72" s="45" t="s">
        <v>5492</v>
      </c>
      <c r="D72" s="46">
        <v>5</v>
      </c>
      <c r="E72" s="46">
        <v>20</v>
      </c>
      <c r="F72" s="72">
        <v>25.862300000000001</v>
      </c>
      <c r="G72" s="143">
        <f>(F72-F72*$G$7)*Главная!$F$8</f>
        <v>2057.8632109999999</v>
      </c>
      <c r="H72" s="140"/>
      <c r="I72" s="52">
        <f t="shared" ref="I72:I73" si="6">G72*H72</f>
        <v>0</v>
      </c>
    </row>
    <row r="73" spans="1:9" s="64" customFormat="1" x14ac:dyDescent="0.25">
      <c r="A73" s="74" t="s">
        <v>5493</v>
      </c>
      <c r="B73" s="86">
        <v>5010613</v>
      </c>
      <c r="C73" s="45" t="s">
        <v>5494</v>
      </c>
      <c r="D73" s="46">
        <v>4</v>
      </c>
      <c r="E73" s="46">
        <v>16</v>
      </c>
      <c r="F73" s="72">
        <v>29.076000000000001</v>
      </c>
      <c r="G73" s="143">
        <f>(F73-F73*$G$7)*Главная!$F$8</f>
        <v>2313.5773199999999</v>
      </c>
      <c r="H73" s="140"/>
      <c r="I73" s="52">
        <f t="shared" si="6"/>
        <v>0</v>
      </c>
    </row>
    <row r="74" spans="1:9" s="64" customFormat="1" x14ac:dyDescent="0.25">
      <c r="A74" s="74"/>
      <c r="B74" s="57"/>
      <c r="C74" s="10" t="s">
        <v>5495</v>
      </c>
      <c r="D74" s="10"/>
      <c r="E74" s="10"/>
      <c r="F74" s="78"/>
      <c r="G74" s="119"/>
      <c r="H74" s="141"/>
      <c r="I74" s="17"/>
    </row>
    <row r="75" spans="1:9" s="64" customFormat="1" x14ac:dyDescent="0.25">
      <c r="A75" s="74" t="s">
        <v>5496</v>
      </c>
      <c r="B75" s="86" t="s">
        <v>10500</v>
      </c>
      <c r="C75" s="45" t="s">
        <v>5497</v>
      </c>
      <c r="D75" s="46">
        <v>1</v>
      </c>
      <c r="E75" s="46">
        <v>1</v>
      </c>
      <c r="F75" s="72">
        <v>181.2294</v>
      </c>
      <c r="G75" s="143">
        <f>(F75-F75*$G$7)*Главная!$F$8</f>
        <v>14420.423357999998</v>
      </c>
      <c r="H75" s="140"/>
      <c r="I75" s="52">
        <f>G75*H75</f>
        <v>0</v>
      </c>
    </row>
    <row r="76" spans="1:9" s="64" customFormat="1" x14ac:dyDescent="0.25">
      <c r="A76" s="74" t="s">
        <v>5498</v>
      </c>
      <c r="B76" s="86" t="s">
        <v>10501</v>
      </c>
      <c r="C76" s="45" t="s">
        <v>5499</v>
      </c>
      <c r="D76" s="46">
        <v>1</v>
      </c>
      <c r="E76" s="46">
        <v>1</v>
      </c>
      <c r="F76" s="72">
        <v>181.2294</v>
      </c>
      <c r="G76" s="143">
        <f>(F76-F76*$G$7)*Главная!$F$8</f>
        <v>14420.423357999998</v>
      </c>
      <c r="H76" s="140"/>
      <c r="I76" s="52">
        <f t="shared" ref="I76:I84" si="7">G76*H76</f>
        <v>0</v>
      </c>
    </row>
    <row r="77" spans="1:9" s="64" customFormat="1" x14ac:dyDescent="0.25">
      <c r="A77" s="74" t="s">
        <v>5500</v>
      </c>
      <c r="B77" s="86" t="s">
        <v>10502</v>
      </c>
      <c r="C77" s="45" t="s">
        <v>5501</v>
      </c>
      <c r="D77" s="46">
        <v>1</v>
      </c>
      <c r="E77" s="46">
        <v>1</v>
      </c>
      <c r="F77" s="72">
        <v>173.39850000000001</v>
      </c>
      <c r="G77" s="143">
        <f>(F77-F77*$G$7)*Главная!$F$8</f>
        <v>13797.318644999999</v>
      </c>
      <c r="H77" s="140"/>
      <c r="I77" s="52">
        <f t="shared" si="7"/>
        <v>0</v>
      </c>
    </row>
    <row r="78" spans="1:9" s="64" customFormat="1" x14ac:dyDescent="0.25">
      <c r="A78" s="74"/>
      <c r="B78" s="57"/>
      <c r="C78" s="109" t="s">
        <v>10193</v>
      </c>
      <c r="D78" s="109"/>
      <c r="E78" s="109"/>
      <c r="F78" s="78"/>
      <c r="G78" s="119"/>
      <c r="H78" s="141"/>
      <c r="I78" s="17"/>
    </row>
    <row r="79" spans="1:9" s="64" customFormat="1" x14ac:dyDescent="0.25">
      <c r="A79" s="74" t="s">
        <v>10206</v>
      </c>
      <c r="B79" s="86" t="s">
        <v>10195</v>
      </c>
      <c r="C79" s="45" t="s">
        <v>10194</v>
      </c>
      <c r="D79" s="46">
        <v>2</v>
      </c>
      <c r="E79" s="46">
        <v>15</v>
      </c>
      <c r="F79" s="72">
        <v>758.27819999999997</v>
      </c>
      <c r="G79" s="143">
        <f>F79-F79*$G$6</f>
        <v>758.27819999999997</v>
      </c>
      <c r="H79" s="140"/>
      <c r="I79" s="52">
        <f t="shared" si="7"/>
        <v>0</v>
      </c>
    </row>
    <row r="80" spans="1:9" s="64" customFormat="1" x14ac:dyDescent="0.25">
      <c r="A80" s="74" t="s">
        <v>10207</v>
      </c>
      <c r="B80" s="86" t="s">
        <v>10197</v>
      </c>
      <c r="C80" s="45" t="s">
        <v>10196</v>
      </c>
      <c r="D80" s="46">
        <v>2</v>
      </c>
      <c r="E80" s="46">
        <v>15</v>
      </c>
      <c r="F80" s="72">
        <v>1051.8240000000001</v>
      </c>
      <c r="G80" s="143">
        <f t="shared" ref="G80:G84" si="8">F80-F80*$G$6</f>
        <v>1051.8240000000001</v>
      </c>
      <c r="H80" s="140"/>
      <c r="I80" s="52">
        <f t="shared" si="7"/>
        <v>0</v>
      </c>
    </row>
    <row r="81" spans="1:9" s="64" customFormat="1" x14ac:dyDescent="0.25">
      <c r="A81" s="74" t="s">
        <v>10208</v>
      </c>
      <c r="B81" s="86" t="s">
        <v>10199</v>
      </c>
      <c r="C81" s="45" t="s">
        <v>10198</v>
      </c>
      <c r="D81" s="46">
        <v>2</v>
      </c>
      <c r="E81" s="46">
        <v>15</v>
      </c>
      <c r="F81" s="72">
        <v>1341.81</v>
      </c>
      <c r="G81" s="143">
        <f t="shared" si="8"/>
        <v>1341.81</v>
      </c>
      <c r="H81" s="140"/>
      <c r="I81" s="52">
        <f t="shared" si="7"/>
        <v>0</v>
      </c>
    </row>
    <row r="82" spans="1:9" s="64" customFormat="1" x14ac:dyDescent="0.25">
      <c r="A82" s="74" t="s">
        <v>10209</v>
      </c>
      <c r="B82" s="86" t="s">
        <v>10201</v>
      </c>
      <c r="C82" s="45" t="s">
        <v>10200</v>
      </c>
      <c r="D82" s="46">
        <v>2</v>
      </c>
      <c r="E82" s="46">
        <v>30</v>
      </c>
      <c r="F82" s="72">
        <v>531.41999999999996</v>
      </c>
      <c r="G82" s="143">
        <f t="shared" si="8"/>
        <v>531.41999999999996</v>
      </c>
      <c r="H82" s="140"/>
      <c r="I82" s="52">
        <f t="shared" si="7"/>
        <v>0</v>
      </c>
    </row>
    <row r="83" spans="1:9" s="64" customFormat="1" x14ac:dyDescent="0.25">
      <c r="A83" s="74" t="s">
        <v>10210</v>
      </c>
      <c r="B83" s="86" t="s">
        <v>10203</v>
      </c>
      <c r="C83" s="45" t="s">
        <v>10202</v>
      </c>
      <c r="D83" s="46">
        <v>2</v>
      </c>
      <c r="E83" s="46">
        <v>30</v>
      </c>
      <c r="F83" s="72">
        <v>747.46619999999996</v>
      </c>
      <c r="G83" s="143">
        <f t="shared" si="8"/>
        <v>747.46619999999996</v>
      </c>
      <c r="H83" s="140"/>
      <c r="I83" s="52">
        <f t="shared" si="7"/>
        <v>0</v>
      </c>
    </row>
    <row r="84" spans="1:9" s="64" customFormat="1" x14ac:dyDescent="0.25">
      <c r="A84" s="74" t="s">
        <v>10211</v>
      </c>
      <c r="B84" s="86" t="s">
        <v>10205</v>
      </c>
      <c r="C84" s="45" t="s">
        <v>10204</v>
      </c>
      <c r="D84" s="46">
        <v>2</v>
      </c>
      <c r="E84" s="46">
        <v>15</v>
      </c>
      <c r="F84" s="72">
        <v>967.98</v>
      </c>
      <c r="G84" s="143">
        <f t="shared" si="8"/>
        <v>967.98</v>
      </c>
      <c r="H84" s="140"/>
      <c r="I84" s="52">
        <f t="shared" si="7"/>
        <v>0</v>
      </c>
    </row>
    <row r="85" spans="1:9" s="64" customFormat="1" x14ac:dyDescent="0.25">
      <c r="A85" s="74"/>
      <c r="B85" s="57"/>
      <c r="C85" s="10" t="s">
        <v>5505</v>
      </c>
      <c r="D85" s="10"/>
      <c r="E85" s="10"/>
      <c r="F85" s="78"/>
      <c r="G85" s="119"/>
      <c r="H85" s="141"/>
      <c r="I85" s="17"/>
    </row>
    <row r="86" spans="1:9" s="64" customFormat="1" ht="24.75" x14ac:dyDescent="0.25">
      <c r="A86" s="74" t="s">
        <v>5502</v>
      </c>
      <c r="B86" s="86" t="s">
        <v>5503</v>
      </c>
      <c r="C86" s="31" t="s">
        <v>5504</v>
      </c>
      <c r="D86" s="46">
        <v>2</v>
      </c>
      <c r="E86" s="46">
        <v>100</v>
      </c>
      <c r="F86" s="72">
        <v>234.6</v>
      </c>
      <c r="G86" s="143">
        <f>(F86-F86*$G$5)</f>
        <v>234.6</v>
      </c>
      <c r="H86" s="140"/>
      <c r="I86" s="52">
        <f>G86*H86</f>
        <v>0</v>
      </c>
    </row>
  </sheetData>
  <mergeCells count="9">
    <mergeCell ref="I5:I7"/>
    <mergeCell ref="C1:H4"/>
    <mergeCell ref="I1:I2"/>
    <mergeCell ref="D5:E5"/>
    <mergeCell ref="B5:B7"/>
    <mergeCell ref="C5:C7"/>
    <mergeCell ref="D7:E7"/>
    <mergeCell ref="H5:H7"/>
    <mergeCell ref="D6:E6"/>
  </mergeCells>
  <hyperlinks>
    <hyperlink ref="B5" location="Главная!R1C1" display="На главную"/>
    <hyperlink ref="I1" location="Главная!R1C1" display="На главную"/>
    <hyperlink ref="I1:I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21"/>
  <sheetViews>
    <sheetView topLeftCell="B1" workbookViewId="0">
      <selection activeCell="K13" sqref="K13"/>
    </sheetView>
  </sheetViews>
  <sheetFormatPr defaultRowHeight="15" x14ac:dyDescent="0.25"/>
  <cols>
    <col min="1" max="1" width="14.140625" hidden="1" customWidth="1"/>
    <col min="2" max="2" width="16.42578125" customWidth="1"/>
    <col min="3" max="3" width="50.85546875" customWidth="1"/>
    <col min="4" max="4" width="8.42578125" customWidth="1"/>
    <col min="5" max="5" width="8.5703125" customWidth="1"/>
    <col min="6" max="6" width="7.710937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5509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 t="s">
        <v>4261</v>
      </c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SUM(I8:I121)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5510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5511</v>
      </c>
      <c r="B8" s="76" t="s">
        <v>5512</v>
      </c>
      <c r="C8" s="49" t="s">
        <v>5513</v>
      </c>
      <c r="D8" s="46">
        <v>10</v>
      </c>
      <c r="E8" s="46">
        <v>120</v>
      </c>
      <c r="F8" s="72">
        <v>1.93</v>
      </c>
      <c r="G8" s="143">
        <f>(F8-F8*$G$5)*Главная!$F$7</f>
        <v>131.31720000000001</v>
      </c>
      <c r="H8" s="140"/>
      <c r="I8" s="52">
        <f>H8*G8</f>
        <v>0</v>
      </c>
    </row>
    <row r="9" spans="1:9" s="64" customFormat="1" x14ac:dyDescent="0.25">
      <c r="A9" s="74" t="s">
        <v>5514</v>
      </c>
      <c r="B9" s="76" t="s">
        <v>5515</v>
      </c>
      <c r="C9" s="49" t="s">
        <v>5516</v>
      </c>
      <c r="D9" s="46">
        <v>5</v>
      </c>
      <c r="E9" s="46">
        <v>100</v>
      </c>
      <c r="F9" s="72">
        <v>2.63</v>
      </c>
      <c r="G9" s="143">
        <f>(F9-F9*$G$5)*Главная!$F$7</f>
        <v>178.9452</v>
      </c>
      <c r="H9" s="140"/>
      <c r="I9" s="52">
        <f t="shared" ref="I9:I10" si="0">H9*G9</f>
        <v>0</v>
      </c>
    </row>
    <row r="10" spans="1:9" s="64" customFormat="1" x14ac:dyDescent="0.25">
      <c r="A10" s="74" t="s">
        <v>5517</v>
      </c>
      <c r="B10" s="76" t="s">
        <v>5518</v>
      </c>
      <c r="C10" s="49" t="s">
        <v>5519</v>
      </c>
      <c r="D10" s="46">
        <v>5</v>
      </c>
      <c r="E10" s="46">
        <v>50</v>
      </c>
      <c r="F10" s="72">
        <v>4.75</v>
      </c>
      <c r="G10" s="143">
        <f>(F10-F10*$G$5)*Главная!$F$7</f>
        <v>323.19000000000005</v>
      </c>
      <c r="H10" s="140"/>
      <c r="I10" s="52">
        <f t="shared" si="0"/>
        <v>0</v>
      </c>
    </row>
    <row r="11" spans="1:9" s="64" customFormat="1" x14ac:dyDescent="0.25">
      <c r="A11" s="74"/>
      <c r="B11" s="57"/>
      <c r="C11" s="10" t="s">
        <v>5520</v>
      </c>
      <c r="D11" s="10"/>
      <c r="E11" s="10"/>
      <c r="F11" s="78"/>
      <c r="G11" s="119"/>
      <c r="H11" s="141"/>
      <c r="I11" s="17"/>
    </row>
    <row r="12" spans="1:9" s="64" customFormat="1" x14ac:dyDescent="0.25">
      <c r="A12" s="74" t="s">
        <v>5521</v>
      </c>
      <c r="B12" s="77" t="s">
        <v>5522</v>
      </c>
      <c r="C12" s="45" t="s">
        <v>4381</v>
      </c>
      <c r="D12" s="46">
        <v>10</v>
      </c>
      <c r="E12" s="46">
        <v>120</v>
      </c>
      <c r="F12" s="46">
        <v>2.59</v>
      </c>
      <c r="G12" s="143">
        <f>(F12-F12*$G$5)*Главная!$F$7</f>
        <v>176.2236</v>
      </c>
      <c r="H12" s="140"/>
      <c r="I12" s="52">
        <f>H12*G12</f>
        <v>0</v>
      </c>
    </row>
    <row r="13" spans="1:9" s="64" customFormat="1" x14ac:dyDescent="0.25">
      <c r="A13" s="74" t="s">
        <v>5523</v>
      </c>
      <c r="B13" s="77" t="s">
        <v>5524</v>
      </c>
      <c r="C13" s="49" t="s">
        <v>4383</v>
      </c>
      <c r="D13" s="46">
        <v>10</v>
      </c>
      <c r="E13" s="46">
        <v>100</v>
      </c>
      <c r="F13" s="46">
        <v>3.65</v>
      </c>
      <c r="G13" s="143">
        <f>(F13-F13*$G$5)*Главная!$F$7</f>
        <v>248.346</v>
      </c>
      <c r="H13" s="140"/>
      <c r="I13" s="52">
        <f t="shared" ref="I13:I14" si="1">H13*G13</f>
        <v>0</v>
      </c>
    </row>
    <row r="14" spans="1:9" s="64" customFormat="1" x14ac:dyDescent="0.25">
      <c r="A14" s="74" t="s">
        <v>5525</v>
      </c>
      <c r="B14" s="77" t="s">
        <v>5526</v>
      </c>
      <c r="C14" s="45" t="s">
        <v>4385</v>
      </c>
      <c r="D14" s="46">
        <v>10</v>
      </c>
      <c r="E14" s="46">
        <v>60</v>
      </c>
      <c r="F14" s="46">
        <v>6.72</v>
      </c>
      <c r="G14" s="143">
        <f>(F14-F14*$G$5)*Главная!$F$7</f>
        <v>457.22880000000004</v>
      </c>
      <c r="H14" s="140"/>
      <c r="I14" s="52">
        <f t="shared" si="1"/>
        <v>0</v>
      </c>
    </row>
    <row r="15" spans="1:9" s="64" customFormat="1" x14ac:dyDescent="0.25">
      <c r="A15" s="74"/>
      <c r="B15" s="57"/>
      <c r="C15" s="10" t="s">
        <v>5527</v>
      </c>
      <c r="D15" s="10"/>
      <c r="E15" s="10"/>
      <c r="F15" s="78"/>
      <c r="G15" s="119"/>
      <c r="H15" s="141"/>
      <c r="I15" s="17"/>
    </row>
    <row r="16" spans="1:9" s="64" customFormat="1" x14ac:dyDescent="0.25">
      <c r="A16" s="74" t="s">
        <v>5528</v>
      </c>
      <c r="B16" s="77" t="s">
        <v>5529</v>
      </c>
      <c r="C16" s="45" t="s">
        <v>5530</v>
      </c>
      <c r="D16" s="46">
        <v>10</v>
      </c>
      <c r="E16" s="46">
        <v>120</v>
      </c>
      <c r="F16" s="72">
        <v>2.11</v>
      </c>
      <c r="G16" s="143">
        <f>(F16-F16*$G$5)*Главная!$F$7</f>
        <v>143.56440000000001</v>
      </c>
      <c r="H16" s="140"/>
      <c r="I16" s="52">
        <f>H16*G16</f>
        <v>0</v>
      </c>
    </row>
    <row r="17" spans="1:9" s="64" customFormat="1" x14ac:dyDescent="0.25">
      <c r="A17" s="74" t="s">
        <v>5531</v>
      </c>
      <c r="B17" s="77" t="s">
        <v>5532</v>
      </c>
      <c r="C17" s="45" t="s">
        <v>5533</v>
      </c>
      <c r="D17" s="46">
        <v>5</v>
      </c>
      <c r="E17" s="46">
        <v>90</v>
      </c>
      <c r="F17" s="72">
        <v>2.67</v>
      </c>
      <c r="G17" s="143">
        <f>(F17-F17*$G$5)*Главная!$F$7</f>
        <v>181.66680000000002</v>
      </c>
      <c r="H17" s="140"/>
      <c r="I17" s="52">
        <f t="shared" ref="I17:I21" si="2">H17*G17</f>
        <v>0</v>
      </c>
    </row>
    <row r="18" spans="1:9" s="64" customFormat="1" x14ac:dyDescent="0.25">
      <c r="A18" s="74" t="s">
        <v>5534</v>
      </c>
      <c r="B18" s="77" t="s">
        <v>5535</v>
      </c>
      <c r="C18" s="49" t="s">
        <v>5536</v>
      </c>
      <c r="D18" s="46">
        <v>5</v>
      </c>
      <c r="E18" s="46">
        <v>50</v>
      </c>
      <c r="F18" s="72">
        <v>4.6900000000000004</v>
      </c>
      <c r="G18" s="143">
        <f>(F18-F18*$G$5)*Главная!$F$7</f>
        <v>319.10760000000005</v>
      </c>
      <c r="H18" s="140"/>
      <c r="I18" s="52">
        <f t="shared" si="2"/>
        <v>0</v>
      </c>
    </row>
    <row r="19" spans="1:9" s="64" customFormat="1" x14ac:dyDescent="0.25">
      <c r="A19" s="74" t="s">
        <v>5537</v>
      </c>
      <c r="B19" s="77" t="s">
        <v>5538</v>
      </c>
      <c r="C19" s="49" t="s">
        <v>5539</v>
      </c>
      <c r="D19" s="46">
        <v>1</v>
      </c>
      <c r="E19" s="46">
        <v>25</v>
      </c>
      <c r="F19" s="72">
        <v>7.6</v>
      </c>
      <c r="G19" s="143">
        <f>(F19-F19*$G$5)*Главная!$F$7</f>
        <v>517.10400000000004</v>
      </c>
      <c r="H19" s="140"/>
      <c r="I19" s="52">
        <f t="shared" si="2"/>
        <v>0</v>
      </c>
    </row>
    <row r="20" spans="1:9" s="64" customFormat="1" x14ac:dyDescent="0.25">
      <c r="A20" s="74" t="s">
        <v>5540</v>
      </c>
      <c r="B20" s="77" t="s">
        <v>5541</v>
      </c>
      <c r="C20" s="49" t="s">
        <v>5542</v>
      </c>
      <c r="D20" s="46">
        <v>1</v>
      </c>
      <c r="E20" s="46">
        <v>15</v>
      </c>
      <c r="F20" s="72">
        <v>12.73</v>
      </c>
      <c r="G20" s="143">
        <f>(F20-F20*$G$5)*Главная!$F$7</f>
        <v>866.14920000000006</v>
      </c>
      <c r="H20" s="140"/>
      <c r="I20" s="52">
        <f t="shared" si="2"/>
        <v>0</v>
      </c>
    </row>
    <row r="21" spans="1:9" s="64" customFormat="1" x14ac:dyDescent="0.25">
      <c r="A21" s="74" t="s">
        <v>5543</v>
      </c>
      <c r="B21" s="77" t="s">
        <v>5544</v>
      </c>
      <c r="C21" s="49" t="s">
        <v>5545</v>
      </c>
      <c r="D21" s="46">
        <v>1</v>
      </c>
      <c r="E21" s="46">
        <v>10</v>
      </c>
      <c r="F21" s="72">
        <v>20.05</v>
      </c>
      <c r="G21" s="143">
        <f>(F21-F21*$G$5)*Главная!$F$7</f>
        <v>1364.2020000000002</v>
      </c>
      <c r="H21" s="140"/>
      <c r="I21" s="52">
        <f t="shared" si="2"/>
        <v>0</v>
      </c>
    </row>
    <row r="22" spans="1:9" s="64" customFormat="1" x14ac:dyDescent="0.25">
      <c r="A22" s="74"/>
      <c r="B22" s="57"/>
      <c r="C22" s="10" t="s">
        <v>5546</v>
      </c>
      <c r="D22" s="10"/>
      <c r="E22" s="10"/>
      <c r="F22" s="78"/>
      <c r="G22" s="119"/>
      <c r="H22" s="141"/>
      <c r="I22" s="17"/>
    </row>
    <row r="23" spans="1:9" s="64" customFormat="1" x14ac:dyDescent="0.25">
      <c r="A23" s="74" t="s">
        <v>5547</v>
      </c>
      <c r="B23" s="77" t="s">
        <v>5548</v>
      </c>
      <c r="C23" s="49" t="s">
        <v>5549</v>
      </c>
      <c r="D23" s="46">
        <v>10</v>
      </c>
      <c r="E23" s="46">
        <v>120</v>
      </c>
      <c r="F23" s="72">
        <v>2.64</v>
      </c>
      <c r="G23" s="143">
        <f>(F23-F23*$G$5)*Главная!$F$7</f>
        <v>179.62560000000002</v>
      </c>
      <c r="H23" s="140"/>
      <c r="I23" s="52">
        <f>H23*G23</f>
        <v>0</v>
      </c>
    </row>
    <row r="24" spans="1:9" s="64" customFormat="1" x14ac:dyDescent="0.25">
      <c r="A24" s="74" t="s">
        <v>5550</v>
      </c>
      <c r="B24" s="77" t="s">
        <v>5551</v>
      </c>
      <c r="C24" s="49" t="s">
        <v>5552</v>
      </c>
      <c r="D24" s="46">
        <v>10</v>
      </c>
      <c r="E24" s="46">
        <v>100</v>
      </c>
      <c r="F24" s="72">
        <v>3.65</v>
      </c>
      <c r="G24" s="143">
        <f>(F24-F24*$G$5)*Главная!$F$7</f>
        <v>248.346</v>
      </c>
      <c r="H24" s="140"/>
      <c r="I24" s="52">
        <f t="shared" ref="I24:I31" si="3">H24*G24</f>
        <v>0</v>
      </c>
    </row>
    <row r="25" spans="1:9" s="64" customFormat="1" x14ac:dyDescent="0.25">
      <c r="A25" s="74" t="s">
        <v>5553</v>
      </c>
      <c r="B25" s="77" t="s">
        <v>5554</v>
      </c>
      <c r="C25" s="49" t="s">
        <v>5555</v>
      </c>
      <c r="D25" s="46">
        <v>10</v>
      </c>
      <c r="E25" s="46">
        <v>60</v>
      </c>
      <c r="F25" s="72">
        <v>6.75</v>
      </c>
      <c r="G25" s="143">
        <f>(F25-F25*$G$5)*Главная!$F$7</f>
        <v>459.27000000000004</v>
      </c>
      <c r="H25" s="140"/>
      <c r="I25" s="52">
        <f t="shared" si="3"/>
        <v>0</v>
      </c>
    </row>
    <row r="26" spans="1:9" s="64" customFormat="1" x14ac:dyDescent="0.25">
      <c r="A26" s="74" t="s">
        <v>5556</v>
      </c>
      <c r="B26" s="77" t="s">
        <v>5557</v>
      </c>
      <c r="C26" s="49" t="s">
        <v>5558</v>
      </c>
      <c r="D26" s="46">
        <v>5</v>
      </c>
      <c r="E26" s="46">
        <v>30</v>
      </c>
      <c r="F26" s="72">
        <v>10.56</v>
      </c>
      <c r="G26" s="143">
        <f>(F26-F26*$G$5)*Главная!$F$7</f>
        <v>718.50240000000008</v>
      </c>
      <c r="H26" s="140"/>
      <c r="I26" s="52">
        <f t="shared" si="3"/>
        <v>0</v>
      </c>
    </row>
    <row r="27" spans="1:9" s="64" customFormat="1" x14ac:dyDescent="0.25">
      <c r="A27" s="74" t="s">
        <v>5559</v>
      </c>
      <c r="B27" s="77" t="s">
        <v>5560</v>
      </c>
      <c r="C27" s="49" t="s">
        <v>5561</v>
      </c>
      <c r="D27" s="46">
        <v>5</v>
      </c>
      <c r="E27" s="46">
        <v>30</v>
      </c>
      <c r="F27" s="72">
        <v>14.85</v>
      </c>
      <c r="G27" s="143">
        <f>(F27-F27*$G$5)*Главная!$F$7</f>
        <v>1010.3940000000001</v>
      </c>
      <c r="H27" s="140"/>
      <c r="I27" s="52">
        <f t="shared" si="3"/>
        <v>0</v>
      </c>
    </row>
    <row r="28" spans="1:9" s="64" customFormat="1" x14ac:dyDescent="0.25">
      <c r="A28" s="74" t="s">
        <v>5562</v>
      </c>
      <c r="B28" s="77" t="s">
        <v>5563</v>
      </c>
      <c r="C28" s="49" t="s">
        <v>4397</v>
      </c>
      <c r="D28" s="46">
        <v>2</v>
      </c>
      <c r="E28" s="46">
        <v>12</v>
      </c>
      <c r="F28" s="72">
        <v>23.76</v>
      </c>
      <c r="G28" s="143">
        <f>(F28-F28*$G$5)*Главная!$F$7</f>
        <v>1616.6304000000002</v>
      </c>
      <c r="H28" s="140"/>
      <c r="I28" s="52">
        <f t="shared" si="3"/>
        <v>0</v>
      </c>
    </row>
    <row r="29" spans="1:9" s="64" customFormat="1" x14ac:dyDescent="0.25">
      <c r="A29" s="74" t="s">
        <v>5564</v>
      </c>
      <c r="B29" s="77" t="s">
        <v>5565</v>
      </c>
      <c r="C29" s="49" t="s">
        <v>5785</v>
      </c>
      <c r="D29" s="46">
        <v>2</v>
      </c>
      <c r="E29" s="46">
        <v>6</v>
      </c>
      <c r="F29" s="72">
        <v>43</v>
      </c>
      <c r="G29" s="143">
        <f>(F29-F29*$G$5)*Главная!$F$7</f>
        <v>2925.7200000000003</v>
      </c>
      <c r="H29" s="140"/>
      <c r="I29" s="52">
        <f t="shared" si="3"/>
        <v>0</v>
      </c>
    </row>
    <row r="30" spans="1:9" s="64" customFormat="1" x14ac:dyDescent="0.25">
      <c r="A30" s="74" t="s">
        <v>5566</v>
      </c>
      <c r="B30" s="77" t="s">
        <v>5567</v>
      </c>
      <c r="C30" s="49" t="s">
        <v>5784</v>
      </c>
      <c r="D30" s="46">
        <v>2</v>
      </c>
      <c r="E30" s="46">
        <v>6</v>
      </c>
      <c r="F30" s="72">
        <v>62.64</v>
      </c>
      <c r="G30" s="143">
        <f>(F30-F30*$G$5)*Главная!$F$7</f>
        <v>4262.0256000000008</v>
      </c>
      <c r="H30" s="140"/>
      <c r="I30" s="52">
        <f t="shared" si="3"/>
        <v>0</v>
      </c>
    </row>
    <row r="31" spans="1:9" s="64" customFormat="1" x14ac:dyDescent="0.25">
      <c r="A31" s="74" t="s">
        <v>5568</v>
      </c>
      <c r="B31" s="77" t="s">
        <v>5569</v>
      </c>
      <c r="C31" s="49" t="s">
        <v>5783</v>
      </c>
      <c r="D31" s="46">
        <v>2</v>
      </c>
      <c r="E31" s="46">
        <v>4</v>
      </c>
      <c r="F31" s="72">
        <v>101.78</v>
      </c>
      <c r="G31" s="143">
        <f>(F31-F31*$G$5)*Главная!$F$7</f>
        <v>6925.1112000000003</v>
      </c>
      <c r="H31" s="140"/>
      <c r="I31" s="52">
        <f t="shared" si="3"/>
        <v>0</v>
      </c>
    </row>
    <row r="32" spans="1:9" s="64" customFormat="1" x14ac:dyDescent="0.25">
      <c r="A32" s="74"/>
      <c r="B32" s="57"/>
      <c r="C32" s="10" t="s">
        <v>5570</v>
      </c>
      <c r="D32" s="10"/>
      <c r="E32" s="10"/>
      <c r="F32" s="78"/>
      <c r="G32" s="119"/>
      <c r="H32" s="141"/>
      <c r="I32" s="17"/>
    </row>
    <row r="33" spans="1:9" s="64" customFormat="1" x14ac:dyDescent="0.25">
      <c r="A33" s="74" t="s">
        <v>5574</v>
      </c>
      <c r="B33" s="77" t="s">
        <v>5575</v>
      </c>
      <c r="C33" s="49" t="s">
        <v>5576</v>
      </c>
      <c r="D33" s="46">
        <v>10</v>
      </c>
      <c r="E33" s="46">
        <v>160</v>
      </c>
      <c r="F33" s="72">
        <v>1.98</v>
      </c>
      <c r="G33" s="143">
        <f>(F33-F33*$G$5)*Главная!$F$7</f>
        <v>134.7192</v>
      </c>
      <c r="H33" s="140"/>
      <c r="I33" s="52">
        <f>H33*G33</f>
        <v>0</v>
      </c>
    </row>
    <row r="34" spans="1:9" s="64" customFormat="1" x14ac:dyDescent="0.25">
      <c r="A34" s="74" t="s">
        <v>5579</v>
      </c>
      <c r="B34" s="77" t="s">
        <v>5580</v>
      </c>
      <c r="C34" s="49" t="s">
        <v>5581</v>
      </c>
      <c r="D34" s="46">
        <v>5</v>
      </c>
      <c r="E34" s="46">
        <v>100</v>
      </c>
      <c r="F34" s="72">
        <v>2.87</v>
      </c>
      <c r="G34" s="143">
        <f>(F34-F34*$G$5)*Главная!$F$7</f>
        <v>195.27480000000003</v>
      </c>
      <c r="H34" s="140"/>
      <c r="I34" s="52">
        <f t="shared" ref="I34:I35" si="4">H34*G34</f>
        <v>0</v>
      </c>
    </row>
    <row r="35" spans="1:9" s="64" customFormat="1" x14ac:dyDescent="0.25">
      <c r="A35" s="74" t="s">
        <v>5584</v>
      </c>
      <c r="B35" s="77" t="s">
        <v>5585</v>
      </c>
      <c r="C35" s="45" t="s">
        <v>5586</v>
      </c>
      <c r="D35" s="46">
        <v>5</v>
      </c>
      <c r="E35" s="46">
        <v>50</v>
      </c>
      <c r="F35" s="72">
        <v>5.09</v>
      </c>
      <c r="G35" s="143">
        <f>(F35-F35*$G$5)*Главная!$F$7</f>
        <v>346.3236</v>
      </c>
      <c r="H35" s="140"/>
      <c r="I35" s="52">
        <f t="shared" si="4"/>
        <v>0</v>
      </c>
    </row>
    <row r="36" spans="1:9" s="64" customFormat="1" x14ac:dyDescent="0.25">
      <c r="A36" s="74"/>
      <c r="B36" s="57"/>
      <c r="C36" s="10" t="s">
        <v>5571</v>
      </c>
      <c r="D36" s="10"/>
      <c r="E36" s="10"/>
      <c r="F36" s="78"/>
      <c r="G36" s="119"/>
      <c r="H36" s="141"/>
      <c r="I36" s="17"/>
    </row>
    <row r="37" spans="1:9" s="64" customFormat="1" x14ac:dyDescent="0.25">
      <c r="A37" s="74" t="s">
        <v>5572</v>
      </c>
      <c r="B37" s="77" t="s">
        <v>5573</v>
      </c>
      <c r="C37" s="49" t="s">
        <v>4399</v>
      </c>
      <c r="D37" s="46">
        <v>10</v>
      </c>
      <c r="E37" s="46">
        <v>120</v>
      </c>
      <c r="F37" s="72">
        <v>2.72</v>
      </c>
      <c r="G37" s="143">
        <f>(F37-F37*$G$5)*Главная!$F$7</f>
        <v>185.06880000000004</v>
      </c>
      <c r="H37" s="140"/>
      <c r="I37" s="52">
        <f>H37*G37</f>
        <v>0</v>
      </c>
    </row>
    <row r="38" spans="1:9" s="64" customFormat="1" x14ac:dyDescent="0.25">
      <c r="A38" s="74" t="s">
        <v>5577</v>
      </c>
      <c r="B38" s="77" t="s">
        <v>5578</v>
      </c>
      <c r="C38" s="49" t="s">
        <v>4401</v>
      </c>
      <c r="D38" s="46">
        <v>10</v>
      </c>
      <c r="E38" s="46">
        <v>100</v>
      </c>
      <c r="F38" s="72">
        <v>3.88</v>
      </c>
      <c r="G38" s="143">
        <f>(F38-F38*$G$5)*Главная!$F$7</f>
        <v>263.99520000000001</v>
      </c>
      <c r="H38" s="140"/>
      <c r="I38" s="52">
        <f t="shared" ref="I38:I39" si="5">H38*G38</f>
        <v>0</v>
      </c>
    </row>
    <row r="39" spans="1:9" s="64" customFormat="1" x14ac:dyDescent="0.25">
      <c r="A39" s="74" t="s">
        <v>5582</v>
      </c>
      <c r="B39" s="77" t="s">
        <v>5583</v>
      </c>
      <c r="C39" s="45" t="s">
        <v>4403</v>
      </c>
      <c r="D39" s="46">
        <v>10</v>
      </c>
      <c r="E39" s="46">
        <v>60</v>
      </c>
      <c r="F39" s="72">
        <v>6.89</v>
      </c>
      <c r="G39" s="143">
        <f>(F39-F39*$G$5)*Главная!$F$7</f>
        <v>468.79560000000004</v>
      </c>
      <c r="H39" s="140"/>
      <c r="I39" s="52">
        <f t="shared" si="5"/>
        <v>0</v>
      </c>
    </row>
    <row r="40" spans="1:9" s="64" customFormat="1" x14ac:dyDescent="0.25">
      <c r="A40" s="74"/>
      <c r="B40" s="57"/>
      <c r="C40" s="10" t="s">
        <v>5587</v>
      </c>
      <c r="D40" s="10"/>
      <c r="E40" s="10"/>
      <c r="F40" s="78"/>
      <c r="G40" s="119"/>
      <c r="H40" s="141"/>
      <c r="I40" s="17"/>
    </row>
    <row r="41" spans="1:9" s="64" customFormat="1" x14ac:dyDescent="0.25">
      <c r="A41" s="74" t="s">
        <v>5589</v>
      </c>
      <c r="B41" s="77" t="s">
        <v>5590</v>
      </c>
      <c r="C41" s="45" t="s">
        <v>5591</v>
      </c>
      <c r="D41" s="46">
        <v>10</v>
      </c>
      <c r="E41" s="46">
        <v>120</v>
      </c>
      <c r="F41" s="72">
        <v>2.17</v>
      </c>
      <c r="G41" s="143">
        <f>(F41-F41*$G$5)*Главная!$F$7</f>
        <v>147.64680000000001</v>
      </c>
      <c r="H41" s="140"/>
      <c r="I41" s="52">
        <f>H41*G41</f>
        <v>0</v>
      </c>
    </row>
    <row r="42" spans="1:9" s="64" customFormat="1" x14ac:dyDescent="0.25">
      <c r="A42" s="74" t="s">
        <v>5592</v>
      </c>
      <c r="B42" s="77" t="s">
        <v>5593</v>
      </c>
      <c r="C42" s="45" t="s">
        <v>5594</v>
      </c>
      <c r="D42" s="46">
        <v>5</v>
      </c>
      <c r="E42" s="46">
        <v>90</v>
      </c>
      <c r="F42" s="72">
        <v>2.88</v>
      </c>
      <c r="G42" s="143">
        <f>(F42-F42*$G$5)*Главная!$F$7</f>
        <v>195.95520000000002</v>
      </c>
      <c r="H42" s="140"/>
      <c r="I42" s="52">
        <f t="shared" ref="I42:I46" si="6">H42*G42</f>
        <v>0</v>
      </c>
    </row>
    <row r="43" spans="1:9" s="64" customFormat="1" x14ac:dyDescent="0.25">
      <c r="A43" s="74" t="s">
        <v>5595</v>
      </c>
      <c r="B43" s="77" t="s">
        <v>5596</v>
      </c>
      <c r="C43" s="45" t="s">
        <v>5597</v>
      </c>
      <c r="D43" s="46">
        <v>5</v>
      </c>
      <c r="E43" s="46">
        <v>50</v>
      </c>
      <c r="F43" s="72">
        <v>5.2</v>
      </c>
      <c r="G43" s="143">
        <f>(F43-F43*$G$5)*Главная!$F$7</f>
        <v>353.80800000000005</v>
      </c>
      <c r="H43" s="140"/>
      <c r="I43" s="52">
        <f t="shared" si="6"/>
        <v>0</v>
      </c>
    </row>
    <row r="44" spans="1:9" s="64" customFormat="1" x14ac:dyDescent="0.25">
      <c r="A44" s="74" t="s">
        <v>5598</v>
      </c>
      <c r="B44" s="77" t="s">
        <v>5599</v>
      </c>
      <c r="C44" s="45" t="s">
        <v>5600</v>
      </c>
      <c r="D44" s="46">
        <v>1</v>
      </c>
      <c r="E44" s="46">
        <v>25</v>
      </c>
      <c r="F44" s="72">
        <v>9.2799999999999994</v>
      </c>
      <c r="G44" s="143">
        <f>(F44-F44*$G$5)*Главная!$F$7</f>
        <v>631.41120000000001</v>
      </c>
      <c r="H44" s="140"/>
      <c r="I44" s="52">
        <f t="shared" si="6"/>
        <v>0</v>
      </c>
    </row>
    <row r="45" spans="1:9" s="64" customFormat="1" x14ac:dyDescent="0.25">
      <c r="A45" s="74" t="s">
        <v>5601</v>
      </c>
      <c r="B45" s="77" t="s">
        <v>5602</v>
      </c>
      <c r="C45" s="45" t="s">
        <v>5603</v>
      </c>
      <c r="D45" s="46">
        <v>1</v>
      </c>
      <c r="E45" s="46">
        <v>15</v>
      </c>
      <c r="F45" s="72">
        <v>13.44</v>
      </c>
      <c r="G45" s="143">
        <f>(F45-F45*$G$5)*Главная!$F$7</f>
        <v>914.45760000000007</v>
      </c>
      <c r="H45" s="140"/>
      <c r="I45" s="52">
        <f t="shared" si="6"/>
        <v>0</v>
      </c>
    </row>
    <row r="46" spans="1:9" s="64" customFormat="1" x14ac:dyDescent="0.25">
      <c r="A46" s="74" t="s">
        <v>5604</v>
      </c>
      <c r="B46" s="77" t="s">
        <v>5605</v>
      </c>
      <c r="C46" s="45" t="s">
        <v>5606</v>
      </c>
      <c r="D46" s="46">
        <v>1</v>
      </c>
      <c r="E46" s="46">
        <v>10</v>
      </c>
      <c r="F46" s="72">
        <v>21.64</v>
      </c>
      <c r="G46" s="143">
        <f>(F46-F46*$G$5)*Главная!$F$7</f>
        <v>1472.3856000000001</v>
      </c>
      <c r="H46" s="140"/>
      <c r="I46" s="52">
        <f t="shared" si="6"/>
        <v>0</v>
      </c>
    </row>
    <row r="47" spans="1:9" s="64" customFormat="1" x14ac:dyDescent="0.25">
      <c r="A47" s="74"/>
      <c r="B47" s="57"/>
      <c r="C47" s="10" t="s">
        <v>5588</v>
      </c>
      <c r="D47" s="10"/>
      <c r="E47" s="10"/>
      <c r="F47" s="78"/>
      <c r="G47" s="119"/>
      <c r="H47" s="141"/>
      <c r="I47" s="17"/>
    </row>
    <row r="48" spans="1:9" s="64" customFormat="1" x14ac:dyDescent="0.25">
      <c r="A48" s="74" t="s">
        <v>5607</v>
      </c>
      <c r="B48" s="77" t="s">
        <v>5608</v>
      </c>
      <c r="C48" s="45" t="s">
        <v>5609</v>
      </c>
      <c r="D48" s="46">
        <v>10</v>
      </c>
      <c r="E48" s="46">
        <v>120</v>
      </c>
      <c r="F48" s="72">
        <v>2.82</v>
      </c>
      <c r="G48" s="143">
        <f>(F48-F48*$G$5)*Главная!$F$7</f>
        <v>191.87280000000001</v>
      </c>
      <c r="H48" s="140"/>
      <c r="I48" s="52">
        <f>H48*G48</f>
        <v>0</v>
      </c>
    </row>
    <row r="49" spans="1:9" s="64" customFormat="1" x14ac:dyDescent="0.25">
      <c r="A49" s="74" t="s">
        <v>5610</v>
      </c>
      <c r="B49" s="77" t="s">
        <v>5611</v>
      </c>
      <c r="C49" s="45" t="s">
        <v>5612</v>
      </c>
      <c r="D49" s="46">
        <v>10</v>
      </c>
      <c r="E49" s="46">
        <v>100</v>
      </c>
      <c r="F49" s="72">
        <v>3.92</v>
      </c>
      <c r="G49" s="143">
        <f>(F49-F49*$G$5)*Главная!$F$7</f>
        <v>266.71680000000003</v>
      </c>
      <c r="H49" s="140"/>
      <c r="I49" s="52">
        <f t="shared" ref="I49:I53" si="7">H49*G49</f>
        <v>0</v>
      </c>
    </row>
    <row r="50" spans="1:9" s="64" customFormat="1" x14ac:dyDescent="0.25">
      <c r="A50" s="74" t="s">
        <v>5613</v>
      </c>
      <c r="B50" s="77" t="s">
        <v>5614</v>
      </c>
      <c r="C50" s="45" t="s">
        <v>5615</v>
      </c>
      <c r="D50" s="46">
        <v>10</v>
      </c>
      <c r="E50" s="46">
        <v>60</v>
      </c>
      <c r="F50" s="72">
        <v>6.92</v>
      </c>
      <c r="G50" s="143">
        <f>(F50-F50*$G$5)*Главная!$F$7</f>
        <v>470.83680000000004</v>
      </c>
      <c r="H50" s="140"/>
      <c r="I50" s="52">
        <f t="shared" si="7"/>
        <v>0</v>
      </c>
    </row>
    <row r="51" spans="1:9" s="64" customFormat="1" x14ac:dyDescent="0.25">
      <c r="A51" s="74" t="s">
        <v>5616</v>
      </c>
      <c r="B51" s="77" t="s">
        <v>5617</v>
      </c>
      <c r="C51" s="45" t="s">
        <v>5618</v>
      </c>
      <c r="D51" s="46">
        <v>5</v>
      </c>
      <c r="E51" s="46">
        <v>30</v>
      </c>
      <c r="F51" s="72">
        <v>11.28</v>
      </c>
      <c r="G51" s="143">
        <f>(F51-F51*$G$5)*Главная!$F$7</f>
        <v>767.49120000000005</v>
      </c>
      <c r="H51" s="140"/>
      <c r="I51" s="52">
        <f t="shared" si="7"/>
        <v>0</v>
      </c>
    </row>
    <row r="52" spans="1:9" s="64" customFormat="1" x14ac:dyDescent="0.25">
      <c r="A52" s="74" t="s">
        <v>5619</v>
      </c>
      <c r="B52" s="77" t="s">
        <v>5620</v>
      </c>
      <c r="C52" s="45" t="s">
        <v>5621</v>
      </c>
      <c r="D52" s="46">
        <v>5</v>
      </c>
      <c r="E52" s="46">
        <v>30</v>
      </c>
      <c r="F52" s="72">
        <v>15.53</v>
      </c>
      <c r="G52" s="143">
        <f>(F52-F52*$G$5)*Главная!$F$7</f>
        <v>1056.6612</v>
      </c>
      <c r="H52" s="140"/>
      <c r="I52" s="52">
        <f t="shared" si="7"/>
        <v>0</v>
      </c>
    </row>
    <row r="53" spans="1:9" s="64" customFormat="1" x14ac:dyDescent="0.25">
      <c r="A53" s="74" t="s">
        <v>5622</v>
      </c>
      <c r="B53" s="77" t="s">
        <v>5623</v>
      </c>
      <c r="C53" s="45" t="s">
        <v>5624</v>
      </c>
      <c r="D53" s="46">
        <v>2</v>
      </c>
      <c r="E53" s="46">
        <v>12</v>
      </c>
      <c r="F53" s="72">
        <v>24.73</v>
      </c>
      <c r="G53" s="143">
        <f>(F53-F53*$G$5)*Главная!$F$7</f>
        <v>1682.6292000000001</v>
      </c>
      <c r="H53" s="140"/>
      <c r="I53" s="52">
        <f t="shared" si="7"/>
        <v>0</v>
      </c>
    </row>
    <row r="54" spans="1:9" s="64" customFormat="1" x14ac:dyDescent="0.25">
      <c r="A54" s="74"/>
      <c r="B54" s="57"/>
      <c r="C54" s="10" t="s">
        <v>5625</v>
      </c>
      <c r="D54" s="10"/>
      <c r="E54" s="10"/>
      <c r="F54" s="78"/>
      <c r="G54" s="119"/>
      <c r="H54" s="141"/>
      <c r="I54" s="17"/>
    </row>
    <row r="55" spans="1:9" s="64" customFormat="1" x14ac:dyDescent="0.25">
      <c r="A55" s="74" t="s">
        <v>5626</v>
      </c>
      <c r="B55" s="77" t="s">
        <v>5627</v>
      </c>
      <c r="C55" s="45" t="s">
        <v>5628</v>
      </c>
      <c r="D55" s="46">
        <v>10</v>
      </c>
      <c r="E55" s="46">
        <v>120</v>
      </c>
      <c r="F55" s="72">
        <v>2.84</v>
      </c>
      <c r="G55" s="143">
        <f>(F55-F55*$G$5)*Главная!$F$7</f>
        <v>193.2336</v>
      </c>
      <c r="H55" s="140"/>
      <c r="I55" s="52">
        <f>H55*G55</f>
        <v>0</v>
      </c>
    </row>
    <row r="56" spans="1:9" s="64" customFormat="1" x14ac:dyDescent="0.25">
      <c r="A56" s="74" t="s">
        <v>5629</v>
      </c>
      <c r="B56" s="77" t="s">
        <v>5630</v>
      </c>
      <c r="C56" s="45" t="s">
        <v>5631</v>
      </c>
      <c r="D56" s="46">
        <v>10</v>
      </c>
      <c r="E56" s="46">
        <v>100</v>
      </c>
      <c r="F56" s="72">
        <v>4.01</v>
      </c>
      <c r="G56" s="143">
        <f>(F56-F56*$G$5)*Главная!$F$7</f>
        <v>272.84039999999999</v>
      </c>
      <c r="H56" s="140"/>
      <c r="I56" s="52">
        <f t="shared" ref="I56:I57" si="8">H56*G56</f>
        <v>0</v>
      </c>
    </row>
    <row r="57" spans="1:9" s="64" customFormat="1" x14ac:dyDescent="0.25">
      <c r="A57" s="74" t="s">
        <v>5632</v>
      </c>
      <c r="B57" s="77" t="s">
        <v>5633</v>
      </c>
      <c r="C57" s="45" t="s">
        <v>5634</v>
      </c>
      <c r="D57" s="46">
        <v>10</v>
      </c>
      <c r="E57" s="46">
        <v>60</v>
      </c>
      <c r="F57" s="72">
        <v>7.45</v>
      </c>
      <c r="G57" s="143">
        <f>(F57-F57*$G$5)*Главная!$F$7</f>
        <v>506.89800000000008</v>
      </c>
      <c r="H57" s="140"/>
      <c r="I57" s="52">
        <f t="shared" si="8"/>
        <v>0</v>
      </c>
    </row>
    <row r="58" spans="1:9" s="64" customFormat="1" x14ac:dyDescent="0.25">
      <c r="A58" s="74"/>
      <c r="B58" s="57"/>
      <c r="C58" s="10" t="s">
        <v>5635</v>
      </c>
      <c r="D58" s="10"/>
      <c r="E58" s="10"/>
      <c r="F58" s="78"/>
      <c r="G58" s="119"/>
      <c r="H58" s="141"/>
      <c r="I58" s="17"/>
    </row>
    <row r="59" spans="1:9" s="64" customFormat="1" x14ac:dyDescent="0.25">
      <c r="A59" s="68" t="s">
        <v>5636</v>
      </c>
      <c r="B59" s="77" t="s">
        <v>5637</v>
      </c>
      <c r="C59" s="45" t="s">
        <v>5638</v>
      </c>
      <c r="D59" s="46">
        <v>10</v>
      </c>
      <c r="E59" s="46">
        <v>120</v>
      </c>
      <c r="F59" s="72">
        <v>2.85</v>
      </c>
      <c r="G59" s="143">
        <f>(F59-F59*$G$5)*Главная!$F$7</f>
        <v>193.91400000000002</v>
      </c>
      <c r="H59" s="140"/>
      <c r="I59" s="52">
        <f>H59*G59</f>
        <v>0</v>
      </c>
    </row>
    <row r="60" spans="1:9" s="64" customFormat="1" x14ac:dyDescent="0.25">
      <c r="A60" s="68" t="s">
        <v>5639</v>
      </c>
      <c r="B60" s="77" t="s">
        <v>5640</v>
      </c>
      <c r="C60" s="45" t="s">
        <v>5641</v>
      </c>
      <c r="D60" s="46">
        <v>10</v>
      </c>
      <c r="E60" s="46">
        <v>100</v>
      </c>
      <c r="F60" s="72">
        <v>4.05</v>
      </c>
      <c r="G60" s="143">
        <f>(F60-F60*$G$5)*Главная!$F$7</f>
        <v>275.56200000000001</v>
      </c>
      <c r="H60" s="140"/>
      <c r="I60" s="52">
        <f t="shared" ref="I60:I61" si="9">H60*G60</f>
        <v>0</v>
      </c>
    </row>
    <row r="61" spans="1:9" s="64" customFormat="1" x14ac:dyDescent="0.25">
      <c r="A61" s="68" t="s">
        <v>5642</v>
      </c>
      <c r="B61" s="77" t="s">
        <v>5643</v>
      </c>
      <c r="C61" s="45" t="s">
        <v>5786</v>
      </c>
      <c r="D61" s="46">
        <v>6</v>
      </c>
      <c r="E61" s="46">
        <v>60</v>
      </c>
      <c r="F61" s="72">
        <v>7.39</v>
      </c>
      <c r="G61" s="143">
        <f>(F61-F61*$G$5)*Главная!$F$7</f>
        <v>502.81560000000002</v>
      </c>
      <c r="H61" s="140"/>
      <c r="I61" s="52">
        <f t="shared" si="9"/>
        <v>0</v>
      </c>
    </row>
    <row r="62" spans="1:9" s="64" customFormat="1" x14ac:dyDescent="0.25">
      <c r="A62" s="74"/>
      <c r="B62" s="57"/>
      <c r="C62" s="10" t="s">
        <v>5644</v>
      </c>
      <c r="D62" s="10"/>
      <c r="E62" s="10"/>
      <c r="F62" s="78"/>
      <c r="G62" s="119"/>
      <c r="H62" s="141"/>
      <c r="I62" s="17"/>
    </row>
    <row r="63" spans="1:9" s="64" customFormat="1" x14ac:dyDescent="0.25">
      <c r="A63" s="74" t="s">
        <v>5645</v>
      </c>
      <c r="B63" s="77" t="s">
        <v>5646</v>
      </c>
      <c r="C63" s="45" t="s">
        <v>5647</v>
      </c>
      <c r="D63" s="46">
        <v>10</v>
      </c>
      <c r="E63" s="46">
        <v>100</v>
      </c>
      <c r="F63" s="72">
        <v>3.07</v>
      </c>
      <c r="G63" s="143">
        <f>(F63-F63*$G$5)*Главная!$F$7</f>
        <v>208.8828</v>
      </c>
      <c r="H63" s="140"/>
      <c r="I63" s="52">
        <f>H63*G63</f>
        <v>0</v>
      </c>
    </row>
    <row r="64" spans="1:9" s="64" customFormat="1" x14ac:dyDescent="0.25">
      <c r="A64" s="74" t="s">
        <v>5648</v>
      </c>
      <c r="B64" s="77" t="s">
        <v>5649</v>
      </c>
      <c r="C64" s="45" t="s">
        <v>5650</v>
      </c>
      <c r="D64" s="46">
        <v>5</v>
      </c>
      <c r="E64" s="46">
        <v>80</v>
      </c>
      <c r="F64" s="72">
        <v>4.41</v>
      </c>
      <c r="G64" s="143">
        <f>(F64-F64*$G$5)*Главная!$F$7</f>
        <v>300.05640000000005</v>
      </c>
      <c r="H64" s="140"/>
      <c r="I64" s="52">
        <f t="shared" ref="I64:I66" si="10">H64*G64</f>
        <v>0</v>
      </c>
    </row>
    <row r="65" spans="1:9" s="64" customFormat="1" x14ac:dyDescent="0.25">
      <c r="A65" s="74" t="s">
        <v>5651</v>
      </c>
      <c r="B65" s="77" t="s">
        <v>5652</v>
      </c>
      <c r="C65" s="45" t="s">
        <v>5653</v>
      </c>
      <c r="D65" s="46">
        <v>5</v>
      </c>
      <c r="E65" s="46">
        <v>50</v>
      </c>
      <c r="F65" s="72">
        <v>8.33</v>
      </c>
      <c r="G65" s="143">
        <f>(F65-F65*$G$5)*Главная!$F$7</f>
        <v>566.77320000000009</v>
      </c>
      <c r="H65" s="140"/>
      <c r="I65" s="52">
        <f t="shared" si="10"/>
        <v>0</v>
      </c>
    </row>
    <row r="66" spans="1:9" s="64" customFormat="1" x14ac:dyDescent="0.25">
      <c r="A66" s="74" t="s">
        <v>5654</v>
      </c>
      <c r="B66" s="77" t="s">
        <v>5655</v>
      </c>
      <c r="C66" s="45" t="s">
        <v>5656</v>
      </c>
      <c r="D66" s="46">
        <v>1</v>
      </c>
      <c r="E66" s="46">
        <v>25</v>
      </c>
      <c r="F66" s="72">
        <v>14.09</v>
      </c>
      <c r="G66" s="143">
        <f>(F66-F66*$G$5)*Главная!$F$7</f>
        <v>958.68360000000007</v>
      </c>
      <c r="H66" s="140"/>
      <c r="I66" s="52">
        <f t="shared" si="10"/>
        <v>0</v>
      </c>
    </row>
    <row r="67" spans="1:9" s="64" customFormat="1" x14ac:dyDescent="0.25">
      <c r="A67" s="74"/>
      <c r="B67" s="57"/>
      <c r="C67" s="10" t="s">
        <v>5681</v>
      </c>
      <c r="D67" s="10"/>
      <c r="E67" s="10"/>
      <c r="F67" s="78"/>
      <c r="G67" s="119"/>
      <c r="H67" s="141"/>
      <c r="I67" s="17"/>
    </row>
    <row r="68" spans="1:9" s="64" customFormat="1" x14ac:dyDescent="0.25">
      <c r="A68" s="80" t="s">
        <v>5657</v>
      </c>
      <c r="B68" s="45" t="s">
        <v>5658</v>
      </c>
      <c r="C68" s="81" t="s">
        <v>5659</v>
      </c>
      <c r="D68" s="46">
        <v>10</v>
      </c>
      <c r="E68" s="46">
        <v>100</v>
      </c>
      <c r="F68" s="46">
        <v>3.64</v>
      </c>
      <c r="G68" s="143">
        <f>(F68-F68*$G$5)*Главная!$F$7</f>
        <v>247.66560000000004</v>
      </c>
      <c r="H68" s="145"/>
      <c r="I68" s="52">
        <f>H68*G68</f>
        <v>0</v>
      </c>
    </row>
    <row r="69" spans="1:9" s="64" customFormat="1" x14ac:dyDescent="0.25">
      <c r="A69" s="80" t="s">
        <v>5660</v>
      </c>
      <c r="B69" s="45" t="s">
        <v>5661</v>
      </c>
      <c r="C69" s="81" t="s">
        <v>5662</v>
      </c>
      <c r="D69" s="46">
        <v>5</v>
      </c>
      <c r="E69" s="46">
        <v>60</v>
      </c>
      <c r="F69" s="46">
        <v>5.54</v>
      </c>
      <c r="G69" s="143">
        <f>(F69-F69*$G$5)*Главная!$F$7</f>
        <v>376.94160000000005</v>
      </c>
      <c r="H69" s="145"/>
      <c r="I69" s="52">
        <f t="shared" ref="I69:I75" si="11">H69*G69</f>
        <v>0</v>
      </c>
    </row>
    <row r="70" spans="1:9" s="64" customFormat="1" x14ac:dyDescent="0.25">
      <c r="A70" s="80" t="s">
        <v>5663</v>
      </c>
      <c r="B70" s="45" t="s">
        <v>5664</v>
      </c>
      <c r="C70" s="81" t="s">
        <v>5665</v>
      </c>
      <c r="D70" s="46">
        <v>5</v>
      </c>
      <c r="E70" s="46">
        <v>30</v>
      </c>
      <c r="F70" s="46">
        <v>9.98</v>
      </c>
      <c r="G70" s="143">
        <f>(F70-F70*$G$5)*Главная!$F$7</f>
        <v>679.03920000000005</v>
      </c>
      <c r="H70" s="145"/>
      <c r="I70" s="52">
        <f t="shared" si="11"/>
        <v>0</v>
      </c>
    </row>
    <row r="71" spans="1:9" s="64" customFormat="1" x14ac:dyDescent="0.25">
      <c r="A71" s="80" t="s">
        <v>5666</v>
      </c>
      <c r="B71" s="45" t="s">
        <v>5667</v>
      </c>
      <c r="C71" s="81" t="s">
        <v>5668</v>
      </c>
      <c r="D71" s="46">
        <v>1</v>
      </c>
      <c r="E71" s="46">
        <v>25</v>
      </c>
      <c r="F71" s="46">
        <v>17.260000000000002</v>
      </c>
      <c r="G71" s="143">
        <f>(F71-F71*$G$5)*Главная!$F$7</f>
        <v>1174.3704000000002</v>
      </c>
      <c r="H71" s="145"/>
      <c r="I71" s="52">
        <f t="shared" si="11"/>
        <v>0</v>
      </c>
    </row>
    <row r="72" spans="1:9" s="64" customFormat="1" x14ac:dyDescent="0.25">
      <c r="A72" s="80" t="s">
        <v>5669</v>
      </c>
      <c r="B72" s="45" t="s">
        <v>5670</v>
      </c>
      <c r="C72" s="81" t="s">
        <v>5671</v>
      </c>
      <c r="D72" s="46">
        <v>10</v>
      </c>
      <c r="E72" s="46">
        <v>100</v>
      </c>
      <c r="F72" s="46">
        <v>3.95</v>
      </c>
      <c r="G72" s="143">
        <f>(F72-F72*$G$5)*Главная!$F$7</f>
        <v>268.75800000000004</v>
      </c>
      <c r="H72" s="145"/>
      <c r="I72" s="52">
        <f t="shared" si="11"/>
        <v>0</v>
      </c>
    </row>
    <row r="73" spans="1:9" s="64" customFormat="1" x14ac:dyDescent="0.25">
      <c r="A73" s="80" t="s">
        <v>5672</v>
      </c>
      <c r="B73" s="45" t="s">
        <v>5673</v>
      </c>
      <c r="C73" s="81" t="s">
        <v>5674</v>
      </c>
      <c r="D73" s="46">
        <v>10</v>
      </c>
      <c r="E73" s="46">
        <v>60</v>
      </c>
      <c r="F73" s="46">
        <v>5.97</v>
      </c>
      <c r="G73" s="143">
        <f>(F73-F73*$G$5)*Главная!$F$7</f>
        <v>406.19880000000001</v>
      </c>
      <c r="H73" s="145"/>
      <c r="I73" s="52">
        <f t="shared" si="11"/>
        <v>0</v>
      </c>
    </row>
    <row r="74" spans="1:9" s="64" customFormat="1" x14ac:dyDescent="0.25">
      <c r="A74" s="80" t="s">
        <v>5675</v>
      </c>
      <c r="B74" s="45" t="s">
        <v>5676</v>
      </c>
      <c r="C74" s="81" t="s">
        <v>5677</v>
      </c>
      <c r="D74" s="46">
        <v>5</v>
      </c>
      <c r="E74" s="46">
        <v>30</v>
      </c>
      <c r="F74" s="46">
        <v>10.81</v>
      </c>
      <c r="G74" s="143">
        <f>(F74-F74*$G$5)*Главная!$F$7</f>
        <v>735.51240000000007</v>
      </c>
      <c r="H74" s="145"/>
      <c r="I74" s="52">
        <f t="shared" si="11"/>
        <v>0</v>
      </c>
    </row>
    <row r="75" spans="1:9" s="64" customFormat="1" x14ac:dyDescent="0.25">
      <c r="A75" s="80" t="s">
        <v>5678</v>
      </c>
      <c r="B75" s="45" t="s">
        <v>5679</v>
      </c>
      <c r="C75" s="81" t="s">
        <v>5680</v>
      </c>
      <c r="D75" s="46">
        <v>5</v>
      </c>
      <c r="E75" s="46">
        <v>30</v>
      </c>
      <c r="F75" s="46">
        <v>20.440000000000001</v>
      </c>
      <c r="G75" s="143">
        <f>(F75-F75*$G$5)*Главная!$F$7</f>
        <v>1390.7376000000002</v>
      </c>
      <c r="H75" s="145"/>
      <c r="I75" s="52">
        <f t="shared" si="11"/>
        <v>0</v>
      </c>
    </row>
    <row r="76" spans="1:9" s="64" customFormat="1" x14ac:dyDescent="0.25">
      <c r="A76" s="80"/>
      <c r="B76" s="57"/>
      <c r="C76" s="10" t="s">
        <v>5712</v>
      </c>
      <c r="D76" s="10"/>
      <c r="E76" s="10"/>
      <c r="F76" s="78"/>
      <c r="G76" s="119"/>
      <c r="H76" s="141"/>
      <c r="I76" s="17"/>
    </row>
    <row r="77" spans="1:9" s="64" customFormat="1" x14ac:dyDescent="0.25">
      <c r="A77" s="80" t="s">
        <v>5713</v>
      </c>
      <c r="B77" s="45" t="s">
        <v>5714</v>
      </c>
      <c r="C77" s="81" t="s">
        <v>5787</v>
      </c>
      <c r="D77" s="46">
        <v>10</v>
      </c>
      <c r="E77" s="46">
        <v>100</v>
      </c>
      <c r="F77" s="46">
        <v>4.62</v>
      </c>
      <c r="G77" s="143">
        <f>(F77-F77*$G$5)*Главная!$F$7</f>
        <v>314.34480000000002</v>
      </c>
      <c r="H77" s="145"/>
      <c r="I77" s="52">
        <f>H77*G77</f>
        <v>0</v>
      </c>
    </row>
    <row r="78" spans="1:9" s="64" customFormat="1" x14ac:dyDescent="0.25">
      <c r="A78" s="80" t="s">
        <v>5715</v>
      </c>
      <c r="B78" s="45" t="s">
        <v>5716</v>
      </c>
      <c r="C78" s="81" t="s">
        <v>5788</v>
      </c>
      <c r="D78" s="46">
        <v>5</v>
      </c>
      <c r="E78" s="46">
        <v>50</v>
      </c>
      <c r="F78" s="46">
        <v>7.5</v>
      </c>
      <c r="G78" s="143">
        <f>(F78-F78*$G$5)*Главная!$F$7</f>
        <v>510.30000000000007</v>
      </c>
      <c r="H78" s="145"/>
      <c r="I78" s="52">
        <f>H78*G78</f>
        <v>0</v>
      </c>
    </row>
    <row r="79" spans="1:9" s="64" customFormat="1" x14ac:dyDescent="0.25">
      <c r="A79" s="74"/>
      <c r="B79" s="57"/>
      <c r="C79" s="10" t="s">
        <v>5682</v>
      </c>
      <c r="D79" s="10"/>
      <c r="E79" s="10"/>
      <c r="F79" s="78"/>
      <c r="G79" s="119"/>
      <c r="H79" s="141"/>
      <c r="I79" s="17"/>
    </row>
    <row r="80" spans="1:9" s="64" customFormat="1" x14ac:dyDescent="0.25">
      <c r="A80" s="74" t="s">
        <v>5683</v>
      </c>
      <c r="B80" s="77" t="s">
        <v>5684</v>
      </c>
      <c r="C80" s="45" t="s">
        <v>4415</v>
      </c>
      <c r="D80" s="46">
        <v>20</v>
      </c>
      <c r="E80" s="46">
        <v>200</v>
      </c>
      <c r="F80" s="72">
        <v>3.06</v>
      </c>
      <c r="G80" s="143">
        <f>(F80-F80*$G$5)*Главная!$F$7</f>
        <v>208.20240000000001</v>
      </c>
      <c r="H80" s="140"/>
      <c r="I80" s="52">
        <f>H80*G80</f>
        <v>0</v>
      </c>
    </row>
    <row r="81" spans="1:9" s="64" customFormat="1" x14ac:dyDescent="0.25">
      <c r="A81" s="74" t="s">
        <v>5685</v>
      </c>
      <c r="B81" s="77" t="s">
        <v>5686</v>
      </c>
      <c r="C81" s="45" t="s">
        <v>4417</v>
      </c>
      <c r="D81" s="46">
        <v>20</v>
      </c>
      <c r="E81" s="46">
        <v>200</v>
      </c>
      <c r="F81" s="72">
        <v>2.84</v>
      </c>
      <c r="G81" s="143">
        <f>(F81-F81*$G$5)*Главная!$F$7</f>
        <v>193.2336</v>
      </c>
      <c r="H81" s="140"/>
      <c r="I81" s="52">
        <f t="shared" ref="I81:I82" si="12">H81*G81</f>
        <v>0</v>
      </c>
    </row>
    <row r="82" spans="1:9" s="64" customFormat="1" x14ac:dyDescent="0.25">
      <c r="A82" s="74" t="s">
        <v>5687</v>
      </c>
      <c r="B82" s="77" t="s">
        <v>5688</v>
      </c>
      <c r="C82" s="45" t="s">
        <v>5689</v>
      </c>
      <c r="D82" s="46">
        <v>20</v>
      </c>
      <c r="E82" s="46">
        <v>200</v>
      </c>
      <c r="F82" s="72">
        <v>3.41</v>
      </c>
      <c r="G82" s="143">
        <f>(F82-F82*$G$5)*Главная!$F$7</f>
        <v>232.01640000000003</v>
      </c>
      <c r="H82" s="140"/>
      <c r="I82" s="52">
        <f t="shared" si="12"/>
        <v>0</v>
      </c>
    </row>
    <row r="83" spans="1:9" s="64" customFormat="1" x14ac:dyDescent="0.25">
      <c r="A83" s="74"/>
      <c r="B83" s="57"/>
      <c r="C83" s="10" t="s">
        <v>5690</v>
      </c>
      <c r="D83" s="10"/>
      <c r="E83" s="10"/>
      <c r="F83" s="78"/>
      <c r="G83" s="119"/>
      <c r="H83" s="141"/>
      <c r="I83" s="17"/>
    </row>
    <row r="84" spans="1:9" s="64" customFormat="1" x14ac:dyDescent="0.25">
      <c r="A84" s="74" t="s">
        <v>5691</v>
      </c>
      <c r="B84" s="77" t="s">
        <v>5692</v>
      </c>
      <c r="C84" s="45" t="s">
        <v>5693</v>
      </c>
      <c r="D84" s="46">
        <v>10</v>
      </c>
      <c r="E84" s="46">
        <v>100</v>
      </c>
      <c r="F84" s="72">
        <v>3.63</v>
      </c>
      <c r="G84" s="143">
        <f>(F84-F84*$G$5)*Главная!$F$7</f>
        <v>246.98520000000002</v>
      </c>
      <c r="H84" s="140"/>
      <c r="I84" s="52">
        <f>H84*G84</f>
        <v>0</v>
      </c>
    </row>
    <row r="85" spans="1:9" s="64" customFormat="1" x14ac:dyDescent="0.25">
      <c r="A85" s="74" t="s">
        <v>5694</v>
      </c>
      <c r="B85" s="77" t="s">
        <v>5695</v>
      </c>
      <c r="C85" s="45" t="s">
        <v>5696</v>
      </c>
      <c r="D85" s="46">
        <v>10</v>
      </c>
      <c r="E85" s="46">
        <v>100</v>
      </c>
      <c r="F85" s="72">
        <v>3.5</v>
      </c>
      <c r="G85" s="143">
        <f>(F85-F85*$G$5)*Главная!$F$7</f>
        <v>238.14000000000001</v>
      </c>
      <c r="H85" s="140"/>
      <c r="I85" s="52">
        <f t="shared" ref="I85:I87" si="13">H85*G85</f>
        <v>0</v>
      </c>
    </row>
    <row r="86" spans="1:9" s="64" customFormat="1" x14ac:dyDescent="0.25">
      <c r="A86" s="74" t="s">
        <v>5697</v>
      </c>
      <c r="B86" s="77" t="s">
        <v>5698</v>
      </c>
      <c r="C86" s="45" t="s">
        <v>5699</v>
      </c>
      <c r="D86" s="46">
        <v>10</v>
      </c>
      <c r="E86" s="46">
        <v>100</v>
      </c>
      <c r="F86" s="72">
        <v>4.88</v>
      </c>
      <c r="G86" s="143">
        <f>(F86-F86*$G$5)*Главная!$F$7</f>
        <v>332.03520000000003</v>
      </c>
      <c r="H86" s="140"/>
      <c r="I86" s="52">
        <f t="shared" si="13"/>
        <v>0</v>
      </c>
    </row>
    <row r="87" spans="1:9" s="64" customFormat="1" x14ac:dyDescent="0.25">
      <c r="A87" s="74" t="s">
        <v>5700</v>
      </c>
      <c r="B87" s="77" t="s">
        <v>5701</v>
      </c>
      <c r="C87" s="45" t="s">
        <v>5702</v>
      </c>
      <c r="D87" s="46">
        <v>10</v>
      </c>
      <c r="E87" s="46">
        <v>100</v>
      </c>
      <c r="F87" s="72">
        <v>4.93</v>
      </c>
      <c r="G87" s="143">
        <f>(F87-F87*$G$5)*Главная!$F$7</f>
        <v>335.43720000000002</v>
      </c>
      <c r="H87" s="140"/>
      <c r="I87" s="52">
        <f t="shared" si="13"/>
        <v>0</v>
      </c>
    </row>
    <row r="88" spans="1:9" s="64" customFormat="1" x14ac:dyDescent="0.25">
      <c r="A88" s="74"/>
      <c r="B88" s="57"/>
      <c r="C88" s="10" t="s">
        <v>5703</v>
      </c>
      <c r="D88" s="10"/>
      <c r="E88" s="10"/>
      <c r="F88" s="78"/>
      <c r="G88" s="119"/>
      <c r="H88" s="141"/>
      <c r="I88" s="17"/>
    </row>
    <row r="89" spans="1:9" s="64" customFormat="1" x14ac:dyDescent="0.25">
      <c r="A89" s="74" t="s">
        <v>5704</v>
      </c>
      <c r="B89" s="77" t="s">
        <v>5705</v>
      </c>
      <c r="C89" s="45" t="s">
        <v>5706</v>
      </c>
      <c r="D89" s="46">
        <v>10</v>
      </c>
      <c r="E89" s="46">
        <v>150</v>
      </c>
      <c r="F89" s="72">
        <v>4.5999999999999996</v>
      </c>
      <c r="G89" s="143">
        <f>(F89-F89*$G$5)*Главная!$F$7</f>
        <v>312.98399999999998</v>
      </c>
      <c r="H89" s="140"/>
      <c r="I89" s="52">
        <f>H89*G89</f>
        <v>0</v>
      </c>
    </row>
    <row r="90" spans="1:9" s="64" customFormat="1" x14ac:dyDescent="0.25">
      <c r="A90" s="74"/>
      <c r="B90" s="57"/>
      <c r="C90" s="109" t="s">
        <v>5703</v>
      </c>
      <c r="D90" s="109"/>
      <c r="E90" s="109"/>
      <c r="F90" s="78"/>
      <c r="G90" s="119"/>
      <c r="H90" s="141"/>
      <c r="I90" s="17"/>
    </row>
    <row r="91" spans="1:9" s="64" customFormat="1" x14ac:dyDescent="0.25">
      <c r="A91" s="74" t="s">
        <v>10426</v>
      </c>
      <c r="B91" s="77" t="s">
        <v>10432</v>
      </c>
      <c r="C91" s="45" t="s">
        <v>10427</v>
      </c>
      <c r="D91" s="46">
        <v>8</v>
      </c>
      <c r="E91" s="46">
        <v>64</v>
      </c>
      <c r="F91" s="72">
        <v>482.18460000000005</v>
      </c>
      <c r="G91" s="143">
        <f>(F91-F91*$G$5)</f>
        <v>482.18460000000005</v>
      </c>
      <c r="H91" s="140"/>
      <c r="I91" s="52">
        <f>H91*G91</f>
        <v>0</v>
      </c>
    </row>
    <row r="92" spans="1:9" s="64" customFormat="1" x14ac:dyDescent="0.25">
      <c r="A92" s="74" t="s">
        <v>10428</v>
      </c>
      <c r="B92" s="77" t="s">
        <v>10433</v>
      </c>
      <c r="C92" s="45" t="s">
        <v>10429</v>
      </c>
      <c r="D92" s="46">
        <v>9</v>
      </c>
      <c r="E92" s="46">
        <v>72</v>
      </c>
      <c r="F92" s="72">
        <v>344.83139999999997</v>
      </c>
      <c r="G92" s="143">
        <f t="shared" ref="G92:G93" si="14">(F92-F92*$G$5)</f>
        <v>344.83139999999997</v>
      </c>
      <c r="H92" s="140"/>
      <c r="I92" s="52">
        <f t="shared" ref="I92:I93" si="15">H92*G92</f>
        <v>0</v>
      </c>
    </row>
    <row r="93" spans="1:9" s="64" customFormat="1" x14ac:dyDescent="0.25">
      <c r="A93" s="74" t="s">
        <v>10430</v>
      </c>
      <c r="B93" s="77" t="s">
        <v>10434</v>
      </c>
      <c r="C93" s="45" t="s">
        <v>10431</v>
      </c>
      <c r="D93" s="46">
        <v>8</v>
      </c>
      <c r="E93" s="46">
        <v>64</v>
      </c>
      <c r="F93" s="72">
        <v>467.19059999999996</v>
      </c>
      <c r="G93" s="143">
        <f t="shared" si="14"/>
        <v>467.19059999999996</v>
      </c>
      <c r="H93" s="140"/>
      <c r="I93" s="52">
        <f t="shared" si="15"/>
        <v>0</v>
      </c>
    </row>
    <row r="94" spans="1:9" s="64" customFormat="1" x14ac:dyDescent="0.25">
      <c r="A94" s="74"/>
      <c r="B94" s="57"/>
      <c r="C94" s="10" t="s">
        <v>5707</v>
      </c>
      <c r="D94" s="10"/>
      <c r="E94" s="10"/>
      <c r="F94" s="78"/>
      <c r="G94" s="119"/>
      <c r="H94" s="141"/>
      <c r="I94" s="17"/>
    </row>
    <row r="95" spans="1:9" s="64" customFormat="1" x14ac:dyDescent="0.25">
      <c r="A95" s="80" t="s">
        <v>5708</v>
      </c>
      <c r="B95" s="45" t="s">
        <v>5709</v>
      </c>
      <c r="C95" s="45" t="s">
        <v>5789</v>
      </c>
      <c r="D95" s="46">
        <v>10</v>
      </c>
      <c r="E95" s="46">
        <v>100</v>
      </c>
      <c r="F95" s="46">
        <v>3.23</v>
      </c>
      <c r="G95" s="143">
        <f>(F95-F95*$G$5)*Главная!$F$7</f>
        <v>219.76920000000001</v>
      </c>
      <c r="H95" s="145"/>
      <c r="I95" s="52">
        <f>H95*G95</f>
        <v>0</v>
      </c>
    </row>
    <row r="96" spans="1:9" s="64" customFormat="1" x14ac:dyDescent="0.25">
      <c r="A96" s="80" t="s">
        <v>5710</v>
      </c>
      <c r="B96" s="45" t="s">
        <v>5711</v>
      </c>
      <c r="C96" s="45" t="s">
        <v>5790</v>
      </c>
      <c r="D96" s="46">
        <v>10</v>
      </c>
      <c r="E96" s="46">
        <v>100</v>
      </c>
      <c r="F96" s="46">
        <v>3.23</v>
      </c>
      <c r="G96" s="143">
        <f>(F96-F96*$G$5)*Главная!$F$7</f>
        <v>219.76920000000001</v>
      </c>
      <c r="H96" s="145"/>
      <c r="I96" s="52">
        <f>H96*G96</f>
        <v>0</v>
      </c>
    </row>
    <row r="97" spans="1:9" s="64" customFormat="1" x14ac:dyDescent="0.25">
      <c r="A97" s="74"/>
      <c r="B97" s="57"/>
      <c r="C97" s="10" t="s">
        <v>5717</v>
      </c>
      <c r="D97" s="10"/>
      <c r="E97" s="10"/>
      <c r="F97" s="78"/>
      <c r="G97" s="119"/>
      <c r="H97" s="141"/>
      <c r="I97" s="17"/>
    </row>
    <row r="98" spans="1:9" s="64" customFormat="1" ht="24.75" x14ac:dyDescent="0.25">
      <c r="A98" s="74" t="s">
        <v>5718</v>
      </c>
      <c r="B98" s="77" t="s">
        <v>5719</v>
      </c>
      <c r="C98" s="31" t="s">
        <v>5720</v>
      </c>
      <c r="D98" s="46">
        <v>1</v>
      </c>
      <c r="E98" s="46">
        <v>100</v>
      </c>
      <c r="F98" s="72">
        <v>3.46</v>
      </c>
      <c r="G98" s="143">
        <f>(F98-F98*$G$5)*Главная!$F$7</f>
        <v>235.41840000000002</v>
      </c>
      <c r="H98" s="140"/>
      <c r="I98" s="52">
        <f>H98*G98</f>
        <v>0</v>
      </c>
    </row>
    <row r="99" spans="1:9" s="64" customFormat="1" ht="24.75" x14ac:dyDescent="0.25">
      <c r="A99" s="74" t="s">
        <v>5721</v>
      </c>
      <c r="B99" s="77" t="s">
        <v>5722</v>
      </c>
      <c r="C99" s="31" t="s">
        <v>5723</v>
      </c>
      <c r="D99" s="46">
        <v>1</v>
      </c>
      <c r="E99" s="46">
        <v>100</v>
      </c>
      <c r="F99" s="72">
        <v>3.65</v>
      </c>
      <c r="G99" s="143">
        <f>(F99-F99*$G$5)*Главная!$F$7</f>
        <v>248.346</v>
      </c>
      <c r="H99" s="140"/>
      <c r="I99" s="52">
        <f t="shared" ref="I99:I100" si="16">H99*G99</f>
        <v>0</v>
      </c>
    </row>
    <row r="100" spans="1:9" s="64" customFormat="1" ht="24.75" x14ac:dyDescent="0.25">
      <c r="A100" s="74" t="s">
        <v>5724</v>
      </c>
      <c r="B100" s="77" t="s">
        <v>5725</v>
      </c>
      <c r="C100" s="31" t="s">
        <v>5791</v>
      </c>
      <c r="D100" s="46">
        <v>10</v>
      </c>
      <c r="E100" s="46">
        <v>100</v>
      </c>
      <c r="F100" s="72">
        <v>3.13</v>
      </c>
      <c r="G100" s="143">
        <f>(F100-F100*$G$5)*Главная!$F$7</f>
        <v>212.96520000000001</v>
      </c>
      <c r="H100" s="140"/>
      <c r="I100" s="52">
        <f t="shared" si="16"/>
        <v>0</v>
      </c>
    </row>
    <row r="101" spans="1:9" s="64" customFormat="1" x14ac:dyDescent="0.25">
      <c r="A101" s="74"/>
      <c r="B101" s="57"/>
      <c r="C101" s="10" t="s">
        <v>5726</v>
      </c>
      <c r="D101" s="10"/>
      <c r="E101" s="10"/>
      <c r="F101" s="78"/>
      <c r="G101" s="119"/>
      <c r="H101" s="141"/>
      <c r="I101" s="17"/>
    </row>
    <row r="102" spans="1:9" s="64" customFormat="1" x14ac:dyDescent="0.25">
      <c r="A102" s="74" t="s">
        <v>5727</v>
      </c>
      <c r="B102" s="77" t="s">
        <v>5728</v>
      </c>
      <c r="C102" s="45" t="s">
        <v>5729</v>
      </c>
      <c r="D102" s="46">
        <v>20</v>
      </c>
      <c r="E102" s="46">
        <v>200</v>
      </c>
      <c r="F102" s="72">
        <v>2.79</v>
      </c>
      <c r="G102" s="143">
        <f>(F102-F102*$G$5)*Главная!$F$7</f>
        <v>189.83160000000001</v>
      </c>
      <c r="H102" s="140"/>
      <c r="I102" s="52">
        <f>H102*G102</f>
        <v>0</v>
      </c>
    </row>
    <row r="103" spans="1:9" s="64" customFormat="1" x14ac:dyDescent="0.25">
      <c r="A103" s="74" t="s">
        <v>5730</v>
      </c>
      <c r="B103" s="77" t="s">
        <v>5731</v>
      </c>
      <c r="C103" s="45" t="s">
        <v>5732</v>
      </c>
      <c r="D103" s="46">
        <v>15</v>
      </c>
      <c r="E103" s="46">
        <v>150</v>
      </c>
      <c r="F103" s="72">
        <v>4.13</v>
      </c>
      <c r="G103" s="143">
        <f>(F103-F103*$G$5)*Главная!$F$7</f>
        <v>281.0052</v>
      </c>
      <c r="H103" s="140"/>
      <c r="I103" s="52">
        <f t="shared" ref="I103:I114" si="17">H103*G103</f>
        <v>0</v>
      </c>
    </row>
    <row r="104" spans="1:9" s="64" customFormat="1" x14ac:dyDescent="0.25">
      <c r="A104" s="74" t="s">
        <v>5733</v>
      </c>
      <c r="B104" s="77" t="s">
        <v>5734</v>
      </c>
      <c r="C104" s="45" t="s">
        <v>5735</v>
      </c>
      <c r="D104" s="46">
        <v>10</v>
      </c>
      <c r="E104" s="46">
        <v>100</v>
      </c>
      <c r="F104" s="72">
        <v>5.62</v>
      </c>
      <c r="G104" s="143">
        <f>(F104-F104*$G$5)*Главная!$F$7</f>
        <v>382.38480000000004</v>
      </c>
      <c r="H104" s="140"/>
      <c r="I104" s="52">
        <f t="shared" si="17"/>
        <v>0</v>
      </c>
    </row>
    <row r="105" spans="1:9" s="64" customFormat="1" x14ac:dyDescent="0.25">
      <c r="A105" s="74" t="s">
        <v>5736</v>
      </c>
      <c r="B105" s="77" t="s">
        <v>5737</v>
      </c>
      <c r="C105" s="45" t="s">
        <v>5738</v>
      </c>
      <c r="D105" s="46">
        <v>5</v>
      </c>
      <c r="E105" s="46">
        <v>60</v>
      </c>
      <c r="F105" s="72">
        <v>8.93</v>
      </c>
      <c r="G105" s="143">
        <f>(F105-F105*$G$5)*Главная!$F$7</f>
        <v>607.59720000000004</v>
      </c>
      <c r="H105" s="140"/>
      <c r="I105" s="52">
        <f t="shared" si="17"/>
        <v>0</v>
      </c>
    </row>
    <row r="106" spans="1:9" s="64" customFormat="1" x14ac:dyDescent="0.25">
      <c r="A106" s="74" t="s">
        <v>5739</v>
      </c>
      <c r="B106" s="77" t="s">
        <v>5740</v>
      </c>
      <c r="C106" s="45" t="s">
        <v>5741</v>
      </c>
      <c r="D106" s="46">
        <v>5</v>
      </c>
      <c r="E106" s="46">
        <v>50</v>
      </c>
      <c r="F106" s="72">
        <v>10.06</v>
      </c>
      <c r="G106" s="143">
        <f>(F106-F106*$G$5)*Главная!$F$7</f>
        <v>684.4824000000001</v>
      </c>
      <c r="H106" s="140"/>
      <c r="I106" s="52">
        <f t="shared" si="17"/>
        <v>0</v>
      </c>
    </row>
    <row r="107" spans="1:9" s="64" customFormat="1" x14ac:dyDescent="0.25">
      <c r="A107" s="74" t="s">
        <v>5742</v>
      </c>
      <c r="B107" s="77" t="s">
        <v>5743</v>
      </c>
      <c r="C107" s="45" t="s">
        <v>5744</v>
      </c>
      <c r="D107" s="46">
        <v>4</v>
      </c>
      <c r="E107" s="46">
        <v>40</v>
      </c>
      <c r="F107" s="72">
        <v>15.22</v>
      </c>
      <c r="G107" s="143">
        <f>(F107-F107*$G$5)*Главная!$F$7</f>
        <v>1035.5688000000002</v>
      </c>
      <c r="H107" s="140"/>
      <c r="I107" s="52">
        <f t="shared" si="17"/>
        <v>0</v>
      </c>
    </row>
    <row r="108" spans="1:9" s="64" customFormat="1" x14ac:dyDescent="0.25">
      <c r="A108" s="74" t="s">
        <v>5745</v>
      </c>
      <c r="B108" s="77" t="s">
        <v>5746</v>
      </c>
      <c r="C108" s="45" t="s">
        <v>5747</v>
      </c>
      <c r="D108" s="46">
        <v>20</v>
      </c>
      <c r="E108" s="46">
        <v>200</v>
      </c>
      <c r="F108" s="72">
        <v>2.0299999999999998</v>
      </c>
      <c r="G108" s="143">
        <f>(F108-F108*$G$5)*Главная!$F$7</f>
        <v>138.12119999999999</v>
      </c>
      <c r="H108" s="140"/>
      <c r="I108" s="52">
        <f t="shared" si="17"/>
        <v>0</v>
      </c>
    </row>
    <row r="109" spans="1:9" s="64" customFormat="1" x14ac:dyDescent="0.25">
      <c r="A109" s="74" t="s">
        <v>5748</v>
      </c>
      <c r="B109" s="77" t="s">
        <v>5749</v>
      </c>
      <c r="C109" s="45" t="s">
        <v>5750</v>
      </c>
      <c r="D109" s="46">
        <v>15</v>
      </c>
      <c r="E109" s="46">
        <v>150</v>
      </c>
      <c r="F109" s="72">
        <v>2.98</v>
      </c>
      <c r="G109" s="143">
        <f>(F109-F109*$G$5)*Главная!$F$7</f>
        <v>202.75920000000002</v>
      </c>
      <c r="H109" s="140"/>
      <c r="I109" s="52">
        <f t="shared" si="17"/>
        <v>0</v>
      </c>
    </row>
    <row r="110" spans="1:9" s="64" customFormat="1" x14ac:dyDescent="0.25">
      <c r="A110" s="74" t="s">
        <v>5751</v>
      </c>
      <c r="B110" s="77" t="s">
        <v>5752</v>
      </c>
      <c r="C110" s="45" t="s">
        <v>5753</v>
      </c>
      <c r="D110" s="46">
        <v>10</v>
      </c>
      <c r="E110" s="46">
        <v>100</v>
      </c>
      <c r="F110" s="72">
        <v>3.83</v>
      </c>
      <c r="G110" s="143">
        <f>(F110-F110*$G$5)*Главная!$F$7</f>
        <v>260.59320000000002</v>
      </c>
      <c r="H110" s="140"/>
      <c r="I110" s="52">
        <f t="shared" si="17"/>
        <v>0</v>
      </c>
    </row>
    <row r="111" spans="1:9" s="64" customFormat="1" x14ac:dyDescent="0.25">
      <c r="A111" s="74" t="s">
        <v>5754</v>
      </c>
      <c r="B111" s="77" t="s">
        <v>5755</v>
      </c>
      <c r="C111" s="45" t="s">
        <v>5756</v>
      </c>
      <c r="D111" s="46">
        <v>5</v>
      </c>
      <c r="E111" s="46">
        <v>50</v>
      </c>
      <c r="F111" s="72">
        <v>8.69</v>
      </c>
      <c r="G111" s="143">
        <f>(F111-F111*$G$5)*Главная!$F$7</f>
        <v>591.26760000000002</v>
      </c>
      <c r="H111" s="140"/>
      <c r="I111" s="52">
        <f t="shared" si="17"/>
        <v>0</v>
      </c>
    </row>
    <row r="112" spans="1:9" s="64" customFormat="1" x14ac:dyDescent="0.25">
      <c r="A112" s="74" t="s">
        <v>5757</v>
      </c>
      <c r="B112" s="77" t="s">
        <v>5758</v>
      </c>
      <c r="C112" s="45" t="s">
        <v>5759</v>
      </c>
      <c r="D112" s="46">
        <v>5</v>
      </c>
      <c r="E112" s="46">
        <v>60</v>
      </c>
      <c r="F112" s="72">
        <v>6.74</v>
      </c>
      <c r="G112" s="143">
        <f>(F112-F112*$G$5)*Главная!$F$7</f>
        <v>458.58960000000008</v>
      </c>
      <c r="H112" s="140"/>
      <c r="I112" s="52">
        <f t="shared" si="17"/>
        <v>0</v>
      </c>
    </row>
    <row r="113" spans="1:9" s="64" customFormat="1" x14ac:dyDescent="0.25">
      <c r="A113" s="74" t="s">
        <v>5760</v>
      </c>
      <c r="B113" s="77" t="s">
        <v>5761</v>
      </c>
      <c r="C113" s="45" t="s">
        <v>5792</v>
      </c>
      <c r="D113" s="46">
        <v>20</v>
      </c>
      <c r="E113" s="46">
        <v>120</v>
      </c>
      <c r="F113" s="72">
        <v>1.41</v>
      </c>
      <c r="G113" s="143">
        <f>(F113-F113*$G$5)*Главная!$F$7</f>
        <v>95.936400000000006</v>
      </c>
      <c r="H113" s="140"/>
      <c r="I113" s="52">
        <f t="shared" si="17"/>
        <v>0</v>
      </c>
    </row>
    <row r="114" spans="1:9" s="64" customFormat="1" x14ac:dyDescent="0.25">
      <c r="A114" s="74" t="s">
        <v>5762</v>
      </c>
      <c r="B114" s="77" t="s">
        <v>5763</v>
      </c>
      <c r="C114" s="45" t="s">
        <v>5793</v>
      </c>
      <c r="D114" s="46">
        <v>10</v>
      </c>
      <c r="E114" s="46">
        <v>80</v>
      </c>
      <c r="F114" s="72">
        <v>2.0699999999999998</v>
      </c>
      <c r="G114" s="143">
        <f>(F114-F114*$G$5)*Главная!$F$7</f>
        <v>140.84280000000001</v>
      </c>
      <c r="H114" s="140"/>
      <c r="I114" s="52">
        <f t="shared" si="17"/>
        <v>0</v>
      </c>
    </row>
    <row r="115" spans="1:9" s="64" customFormat="1" x14ac:dyDescent="0.25">
      <c r="A115" s="74"/>
      <c r="B115" s="57"/>
      <c r="C115" s="10" t="s">
        <v>1169</v>
      </c>
      <c r="D115" s="10"/>
      <c r="E115" s="10"/>
      <c r="F115" s="78"/>
      <c r="G115" s="119"/>
      <c r="H115" s="141"/>
      <c r="I115" s="17"/>
    </row>
    <row r="116" spans="1:9" s="64" customFormat="1" x14ac:dyDescent="0.25">
      <c r="A116" s="74" t="s">
        <v>5764</v>
      </c>
      <c r="B116" s="77" t="s">
        <v>5765</v>
      </c>
      <c r="C116" s="45" t="s">
        <v>4455</v>
      </c>
      <c r="D116" s="46">
        <v>10</v>
      </c>
      <c r="E116" s="46">
        <v>120</v>
      </c>
      <c r="F116" s="72">
        <v>2.23</v>
      </c>
      <c r="G116" s="143">
        <f>(F116-F116*$G$5)*Главная!$F$7</f>
        <v>151.72920000000002</v>
      </c>
      <c r="H116" s="140"/>
      <c r="I116" s="52">
        <f>H116*G116</f>
        <v>0</v>
      </c>
    </row>
    <row r="117" spans="1:9" s="64" customFormat="1" x14ac:dyDescent="0.25">
      <c r="A117" s="74" t="s">
        <v>5766</v>
      </c>
      <c r="B117" s="77" t="s">
        <v>5767</v>
      </c>
      <c r="C117" s="45" t="s">
        <v>5779</v>
      </c>
      <c r="D117" s="46">
        <v>10</v>
      </c>
      <c r="E117" s="46">
        <v>100</v>
      </c>
      <c r="F117" s="72">
        <v>3.37</v>
      </c>
      <c r="G117" s="143">
        <f>(F117-F117*$G$5)*Главная!$F$7</f>
        <v>229.29480000000004</v>
      </c>
      <c r="H117" s="140"/>
      <c r="I117" s="52">
        <f t="shared" ref="I117:I121" si="18">H117*G117</f>
        <v>0</v>
      </c>
    </row>
    <row r="118" spans="1:9" s="64" customFormat="1" x14ac:dyDescent="0.25">
      <c r="A118" s="74" t="s">
        <v>5768</v>
      </c>
      <c r="B118" s="77" t="s">
        <v>5769</v>
      </c>
      <c r="C118" s="45" t="s">
        <v>4461</v>
      </c>
      <c r="D118" s="46">
        <v>10</v>
      </c>
      <c r="E118" s="46">
        <v>80</v>
      </c>
      <c r="F118" s="72">
        <v>5.25</v>
      </c>
      <c r="G118" s="143">
        <f>(F118-F118*$G$5)*Главная!$F$7</f>
        <v>357.21000000000004</v>
      </c>
      <c r="H118" s="140"/>
      <c r="I118" s="52">
        <f t="shared" si="18"/>
        <v>0</v>
      </c>
    </row>
    <row r="119" spans="1:9" s="64" customFormat="1" x14ac:dyDescent="0.25">
      <c r="A119" s="74" t="s">
        <v>5770</v>
      </c>
      <c r="B119" s="77" t="s">
        <v>5771</v>
      </c>
      <c r="C119" s="45" t="s">
        <v>5772</v>
      </c>
      <c r="D119" s="46">
        <v>2</v>
      </c>
      <c r="E119" s="46">
        <v>20</v>
      </c>
      <c r="F119" s="72">
        <v>12.84</v>
      </c>
      <c r="G119" s="143">
        <f>(F119-F119*$G$5)*Главная!$F$7</f>
        <v>873.63360000000011</v>
      </c>
      <c r="H119" s="140"/>
      <c r="I119" s="52">
        <f t="shared" si="18"/>
        <v>0</v>
      </c>
    </row>
    <row r="120" spans="1:9" x14ac:dyDescent="0.25">
      <c r="A120" s="75" t="s">
        <v>5773</v>
      </c>
      <c r="B120" s="77" t="s">
        <v>5774</v>
      </c>
      <c r="C120" s="9" t="s">
        <v>5775</v>
      </c>
      <c r="D120" s="46">
        <v>5</v>
      </c>
      <c r="E120" s="46">
        <v>30</v>
      </c>
      <c r="F120" s="72">
        <v>10.84</v>
      </c>
      <c r="G120" s="143">
        <f>(F120-F120*$G$5)*Главная!$F$7</f>
        <v>737.55360000000007</v>
      </c>
      <c r="H120" s="140"/>
      <c r="I120" s="52">
        <f t="shared" si="18"/>
        <v>0</v>
      </c>
    </row>
    <row r="121" spans="1:9" x14ac:dyDescent="0.25">
      <c r="A121" s="75" t="s">
        <v>5776</v>
      </c>
      <c r="B121" s="77" t="s">
        <v>5777</v>
      </c>
      <c r="C121" s="9" t="s">
        <v>5778</v>
      </c>
      <c r="D121" s="46">
        <v>1</v>
      </c>
      <c r="E121" s="46">
        <v>10</v>
      </c>
      <c r="F121" s="72">
        <v>20.36</v>
      </c>
      <c r="G121" s="143">
        <f>(F121-F121*$G$5)*Главная!$F$7</f>
        <v>1385.2944</v>
      </c>
      <c r="H121" s="140"/>
      <c r="I121" s="52">
        <f t="shared" si="18"/>
        <v>0</v>
      </c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93"/>
  <sheetViews>
    <sheetView topLeftCell="B1" workbookViewId="0">
      <selection activeCell="J23" sqref="J23"/>
    </sheetView>
  </sheetViews>
  <sheetFormatPr defaultRowHeight="15" x14ac:dyDescent="0.25"/>
  <cols>
    <col min="1" max="1" width="16.85546875" hidden="1" customWidth="1"/>
    <col min="2" max="2" width="16.42578125" customWidth="1"/>
    <col min="3" max="3" width="50.85546875" customWidth="1"/>
    <col min="4" max="4" width="9.42578125" hidden="1" customWidth="1"/>
    <col min="5" max="5" width="9.28515625" customWidth="1"/>
    <col min="6" max="6" width="8.42578125" customWidth="1"/>
    <col min="7" max="7" width="9.140625" customWidth="1"/>
  </cols>
  <sheetData>
    <row r="1" spans="1:7" ht="15" customHeight="1" x14ac:dyDescent="0.25">
      <c r="B1" s="38" t="s">
        <v>1599</v>
      </c>
      <c r="C1" s="241" t="s">
        <v>13179</v>
      </c>
      <c r="D1" s="241"/>
      <c r="E1" s="241"/>
      <c r="F1" s="241"/>
      <c r="G1" s="187" t="s">
        <v>9778</v>
      </c>
    </row>
    <row r="2" spans="1:7" ht="15" customHeight="1" x14ac:dyDescent="0.25">
      <c r="B2" s="39"/>
      <c r="C2" s="243"/>
      <c r="D2" s="243"/>
      <c r="E2" s="243"/>
      <c r="F2" s="243"/>
      <c r="G2" s="186"/>
    </row>
    <row r="3" spans="1:7" ht="15" customHeight="1" x14ac:dyDescent="0.25">
      <c r="B3" s="39"/>
      <c r="C3" s="243"/>
      <c r="D3" s="243"/>
      <c r="E3" s="243"/>
      <c r="F3" s="243"/>
      <c r="G3" s="186"/>
    </row>
    <row r="4" spans="1:7" ht="15" customHeight="1" thickBot="1" x14ac:dyDescent="0.3">
      <c r="B4" s="41"/>
      <c r="C4" s="188"/>
      <c r="D4" s="42"/>
      <c r="E4" s="42"/>
      <c r="F4" s="42"/>
      <c r="G4" s="43"/>
    </row>
    <row r="5" spans="1:7" ht="25.5" customHeight="1" thickBot="1" x14ac:dyDescent="0.3">
      <c r="B5" s="27" t="s">
        <v>101</v>
      </c>
      <c r="C5" s="14" t="s">
        <v>1</v>
      </c>
      <c r="D5" s="20"/>
      <c r="E5" s="117">
        <v>0</v>
      </c>
      <c r="F5" s="14" t="s">
        <v>102</v>
      </c>
      <c r="G5" s="18">
        <f>SUM(G8:G93)</f>
        <v>0</v>
      </c>
    </row>
    <row r="6" spans="1:7" x14ac:dyDescent="0.25">
      <c r="A6" s="5" t="s">
        <v>25</v>
      </c>
      <c r="B6" s="13" t="s">
        <v>2</v>
      </c>
      <c r="C6" s="13" t="s">
        <v>26</v>
      </c>
      <c r="D6" s="10" t="s">
        <v>27</v>
      </c>
      <c r="E6" s="13" t="s">
        <v>28</v>
      </c>
      <c r="F6" s="13" t="s">
        <v>99</v>
      </c>
      <c r="G6" s="13" t="s">
        <v>100</v>
      </c>
    </row>
    <row r="7" spans="1:7" x14ac:dyDescent="0.25">
      <c r="A7" s="6"/>
      <c r="B7" s="11"/>
      <c r="C7" s="10" t="s">
        <v>5794</v>
      </c>
      <c r="D7" s="11"/>
      <c r="E7" s="11"/>
      <c r="F7" s="11"/>
      <c r="G7" s="11"/>
    </row>
    <row r="8" spans="1:7" s="64" customFormat="1" x14ac:dyDescent="0.25">
      <c r="A8" s="74" t="s">
        <v>6010</v>
      </c>
      <c r="B8" s="76" t="s">
        <v>5795</v>
      </c>
      <c r="C8" s="49" t="s">
        <v>5796</v>
      </c>
      <c r="D8" s="72">
        <v>24.991416666666666</v>
      </c>
      <c r="E8" s="143">
        <f>D8-D8*$E$5</f>
        <v>24.991416666666666</v>
      </c>
      <c r="F8" s="140"/>
      <c r="G8" s="52">
        <f>F8*E8</f>
        <v>0</v>
      </c>
    </row>
    <row r="9" spans="1:7" s="64" customFormat="1" x14ac:dyDescent="0.25">
      <c r="A9" s="74" t="s">
        <v>6011</v>
      </c>
      <c r="B9" s="76" t="s">
        <v>5797</v>
      </c>
      <c r="C9" s="49" t="s">
        <v>5798</v>
      </c>
      <c r="D9" s="72">
        <v>34.603499999999997</v>
      </c>
      <c r="E9" s="143">
        <f t="shared" ref="E9:E28" si="0">D9-D9*$E$5</f>
        <v>34.603499999999997</v>
      </c>
      <c r="F9" s="140"/>
      <c r="G9" s="52">
        <f t="shared" ref="G9:G25" si="1">F9*E9</f>
        <v>0</v>
      </c>
    </row>
    <row r="10" spans="1:7" s="64" customFormat="1" x14ac:dyDescent="0.25">
      <c r="A10" s="74" t="s">
        <v>6012</v>
      </c>
      <c r="B10" s="76" t="s">
        <v>5799</v>
      </c>
      <c r="C10" s="49" t="s">
        <v>5800</v>
      </c>
      <c r="D10" s="72">
        <v>49.982833333333332</v>
      </c>
      <c r="E10" s="143">
        <f t="shared" si="0"/>
        <v>49.982833333333332</v>
      </c>
      <c r="F10" s="140"/>
      <c r="G10" s="52">
        <f t="shared" si="1"/>
        <v>0</v>
      </c>
    </row>
    <row r="11" spans="1:7" s="64" customFormat="1" x14ac:dyDescent="0.25">
      <c r="A11" s="74" t="s">
        <v>6013</v>
      </c>
      <c r="B11" s="77" t="s">
        <v>5801</v>
      </c>
      <c r="C11" s="45" t="s">
        <v>5802</v>
      </c>
      <c r="D11" s="72">
        <v>79.535916666666665</v>
      </c>
      <c r="E11" s="143">
        <f t="shared" si="0"/>
        <v>79.535916666666665</v>
      </c>
      <c r="F11" s="140"/>
      <c r="G11" s="52">
        <f t="shared" si="1"/>
        <v>0</v>
      </c>
    </row>
    <row r="12" spans="1:7" s="64" customFormat="1" x14ac:dyDescent="0.25">
      <c r="A12" s="74" t="s">
        <v>6014</v>
      </c>
      <c r="B12" s="77" t="s">
        <v>5803</v>
      </c>
      <c r="C12" s="45" t="s">
        <v>5804</v>
      </c>
      <c r="D12" s="72">
        <v>98.043249999999986</v>
      </c>
      <c r="E12" s="143">
        <f t="shared" si="0"/>
        <v>98.043249999999986</v>
      </c>
      <c r="F12" s="140"/>
      <c r="G12" s="52">
        <f t="shared" si="1"/>
        <v>0</v>
      </c>
    </row>
    <row r="13" spans="1:7" s="64" customFormat="1" x14ac:dyDescent="0.25">
      <c r="A13" s="74" t="s">
        <v>6015</v>
      </c>
      <c r="B13" s="77" t="s">
        <v>5805</v>
      </c>
      <c r="C13" s="45" t="s">
        <v>5806</v>
      </c>
      <c r="D13" s="72">
        <v>144.18125000000001</v>
      </c>
      <c r="E13" s="143">
        <f t="shared" si="0"/>
        <v>144.18125000000001</v>
      </c>
      <c r="F13" s="140"/>
      <c r="G13" s="52">
        <f t="shared" si="1"/>
        <v>0</v>
      </c>
    </row>
    <row r="14" spans="1:7" s="64" customFormat="1" x14ac:dyDescent="0.25">
      <c r="A14" s="74" t="s">
        <v>6022</v>
      </c>
      <c r="B14" s="77" t="s">
        <v>5807</v>
      </c>
      <c r="C14" s="45" t="s">
        <v>5808</v>
      </c>
      <c r="D14" s="72">
        <v>49.982833333333332</v>
      </c>
      <c r="E14" s="143">
        <f t="shared" si="0"/>
        <v>49.982833333333332</v>
      </c>
      <c r="F14" s="140"/>
      <c r="G14" s="52">
        <f t="shared" si="1"/>
        <v>0</v>
      </c>
    </row>
    <row r="15" spans="1:7" s="64" customFormat="1" x14ac:dyDescent="0.25">
      <c r="A15" s="74" t="s">
        <v>6023</v>
      </c>
      <c r="B15" s="77" t="s">
        <v>5809</v>
      </c>
      <c r="C15" s="45" t="s">
        <v>5810</v>
      </c>
      <c r="D15" s="72">
        <v>73.051833333333349</v>
      </c>
      <c r="E15" s="143">
        <f t="shared" si="0"/>
        <v>73.051833333333349</v>
      </c>
      <c r="F15" s="140"/>
      <c r="G15" s="52">
        <f t="shared" si="1"/>
        <v>0</v>
      </c>
    </row>
    <row r="16" spans="1:7" s="64" customFormat="1" x14ac:dyDescent="0.25">
      <c r="A16" s="74" t="s">
        <v>6024</v>
      </c>
      <c r="B16" s="77" t="s">
        <v>5811</v>
      </c>
      <c r="C16" s="49" t="s">
        <v>5812</v>
      </c>
      <c r="D16" s="72">
        <v>123.03466666666667</v>
      </c>
      <c r="E16" s="143">
        <f t="shared" si="0"/>
        <v>123.03466666666667</v>
      </c>
      <c r="F16" s="140"/>
      <c r="G16" s="52">
        <f t="shared" si="1"/>
        <v>0</v>
      </c>
    </row>
    <row r="17" spans="1:7" s="64" customFormat="1" x14ac:dyDescent="0.25">
      <c r="A17" s="74" t="s">
        <v>6025</v>
      </c>
      <c r="B17" s="77" t="s">
        <v>5813</v>
      </c>
      <c r="C17" s="45" t="s">
        <v>5814</v>
      </c>
      <c r="D17" s="72">
        <v>188.39683333333335</v>
      </c>
      <c r="E17" s="143">
        <f t="shared" si="0"/>
        <v>188.39683333333335</v>
      </c>
      <c r="F17" s="140"/>
      <c r="G17" s="52">
        <f t="shared" si="1"/>
        <v>0</v>
      </c>
    </row>
    <row r="18" spans="1:7" s="64" customFormat="1" x14ac:dyDescent="0.25">
      <c r="A18" s="74" t="s">
        <v>6026</v>
      </c>
      <c r="B18" s="77" t="s">
        <v>5815</v>
      </c>
      <c r="C18" s="45" t="s">
        <v>5816</v>
      </c>
      <c r="D18" s="72">
        <v>228.76758333333331</v>
      </c>
      <c r="E18" s="143">
        <f t="shared" si="0"/>
        <v>228.76758333333331</v>
      </c>
      <c r="F18" s="140"/>
      <c r="G18" s="52">
        <f t="shared" si="1"/>
        <v>0</v>
      </c>
    </row>
    <row r="19" spans="1:7" s="64" customFormat="1" x14ac:dyDescent="0.25">
      <c r="A19" s="74" t="s">
        <v>6027</v>
      </c>
      <c r="B19" s="77" t="s">
        <v>5817</v>
      </c>
      <c r="C19" s="45" t="s">
        <v>5818</v>
      </c>
      <c r="D19" s="72">
        <v>342.19016666666664</v>
      </c>
      <c r="E19" s="143">
        <f t="shared" si="0"/>
        <v>342.19016666666664</v>
      </c>
      <c r="F19" s="140"/>
      <c r="G19" s="52">
        <f t="shared" si="1"/>
        <v>0</v>
      </c>
    </row>
    <row r="20" spans="1:7" s="64" customFormat="1" x14ac:dyDescent="0.25">
      <c r="A20" s="74" t="s">
        <v>6016</v>
      </c>
      <c r="B20" s="77" t="s">
        <v>5819</v>
      </c>
      <c r="C20" s="45" t="s">
        <v>5820</v>
      </c>
      <c r="D20" s="72">
        <v>69.206999999999994</v>
      </c>
      <c r="E20" s="143">
        <f t="shared" si="0"/>
        <v>69.206999999999994</v>
      </c>
      <c r="F20" s="140"/>
      <c r="G20" s="52">
        <f t="shared" si="1"/>
        <v>0</v>
      </c>
    </row>
    <row r="21" spans="1:7" s="64" customFormat="1" x14ac:dyDescent="0.25">
      <c r="A21" s="74" t="s">
        <v>6017</v>
      </c>
      <c r="B21" s="77" t="s">
        <v>5821</v>
      </c>
      <c r="C21" s="45" t="s">
        <v>5822</v>
      </c>
      <c r="D21" s="72">
        <v>105.73291666666667</v>
      </c>
      <c r="E21" s="143">
        <f t="shared" si="0"/>
        <v>105.73291666666667</v>
      </c>
      <c r="F21" s="140"/>
      <c r="G21" s="52">
        <f t="shared" si="1"/>
        <v>0</v>
      </c>
    </row>
    <row r="22" spans="1:7" s="64" customFormat="1" x14ac:dyDescent="0.25">
      <c r="A22" s="74" t="s">
        <v>6018</v>
      </c>
      <c r="B22" s="77" t="s">
        <v>5823</v>
      </c>
      <c r="C22" s="49" t="s">
        <v>5824</v>
      </c>
      <c r="D22" s="72">
        <v>157.63816666666665</v>
      </c>
      <c r="E22" s="143">
        <f t="shared" si="0"/>
        <v>157.63816666666665</v>
      </c>
      <c r="F22" s="140"/>
      <c r="G22" s="52">
        <f t="shared" si="1"/>
        <v>0</v>
      </c>
    </row>
    <row r="23" spans="1:7" s="64" customFormat="1" x14ac:dyDescent="0.25">
      <c r="A23" s="74" t="s">
        <v>6019</v>
      </c>
      <c r="B23" s="77" t="s">
        <v>5825</v>
      </c>
      <c r="C23" s="49" t="s">
        <v>5826</v>
      </c>
      <c r="D23" s="72">
        <v>246.06933333333333</v>
      </c>
      <c r="E23" s="143">
        <f t="shared" si="0"/>
        <v>246.06933333333333</v>
      </c>
      <c r="F23" s="140"/>
      <c r="G23" s="52">
        <f t="shared" si="1"/>
        <v>0</v>
      </c>
    </row>
    <row r="24" spans="1:7" s="64" customFormat="1" x14ac:dyDescent="0.25">
      <c r="A24" s="74" t="s">
        <v>6020</v>
      </c>
      <c r="B24" s="77" t="s">
        <v>5827</v>
      </c>
      <c r="C24" s="49" t="s">
        <v>5828</v>
      </c>
      <c r="D24" s="72">
        <v>278.75041666666669</v>
      </c>
      <c r="E24" s="143">
        <f t="shared" si="0"/>
        <v>278.75041666666669</v>
      </c>
      <c r="F24" s="140"/>
      <c r="G24" s="52">
        <f t="shared" si="1"/>
        <v>0</v>
      </c>
    </row>
    <row r="25" spans="1:7" s="64" customFormat="1" x14ac:dyDescent="0.25">
      <c r="A25" s="74" t="s">
        <v>6021</v>
      </c>
      <c r="B25" s="77" t="s">
        <v>5829</v>
      </c>
      <c r="C25" s="49" t="s">
        <v>5830</v>
      </c>
      <c r="D25" s="72">
        <v>442.15583333333331</v>
      </c>
      <c r="E25" s="143">
        <f t="shared" si="0"/>
        <v>442.15583333333331</v>
      </c>
      <c r="F25" s="140"/>
      <c r="G25" s="52">
        <f t="shared" si="1"/>
        <v>0</v>
      </c>
    </row>
    <row r="26" spans="1:7" s="64" customFormat="1" x14ac:dyDescent="0.25">
      <c r="A26" s="74"/>
      <c r="B26" s="57"/>
      <c r="C26" s="10" t="s">
        <v>5831</v>
      </c>
      <c r="D26" s="78"/>
      <c r="E26" s="119"/>
      <c r="F26" s="141"/>
      <c r="G26" s="17"/>
    </row>
    <row r="27" spans="1:7" s="64" customFormat="1" x14ac:dyDescent="0.25">
      <c r="A27" s="74" t="s">
        <v>5954</v>
      </c>
      <c r="B27" s="77" t="s">
        <v>5832</v>
      </c>
      <c r="C27" s="49" t="s">
        <v>5833</v>
      </c>
      <c r="D27" s="72">
        <v>49.186666666666667</v>
      </c>
      <c r="E27" s="143">
        <f t="shared" si="0"/>
        <v>49.186666666666667</v>
      </c>
      <c r="F27" s="140"/>
      <c r="G27" s="52">
        <f t="shared" ref="G27" si="2">F27*E27</f>
        <v>0</v>
      </c>
    </row>
    <row r="28" spans="1:7" s="64" customFormat="1" x14ac:dyDescent="0.25">
      <c r="A28" s="74" t="s">
        <v>5955</v>
      </c>
      <c r="B28" s="77" t="s">
        <v>5834</v>
      </c>
      <c r="C28" s="49" t="s">
        <v>5835</v>
      </c>
      <c r="D28" s="72">
        <v>110.17813333333332</v>
      </c>
      <c r="E28" s="143">
        <f t="shared" si="0"/>
        <v>110.17813333333332</v>
      </c>
      <c r="F28" s="140"/>
      <c r="G28" s="52">
        <f t="shared" ref="G28" si="3">F28*E28</f>
        <v>0</v>
      </c>
    </row>
    <row r="29" spans="1:7" s="64" customFormat="1" x14ac:dyDescent="0.25">
      <c r="A29" s="74"/>
      <c r="B29" s="57"/>
      <c r="C29" s="10" t="s">
        <v>5840</v>
      </c>
      <c r="D29" s="78"/>
      <c r="E29" s="119"/>
      <c r="F29" s="141"/>
      <c r="G29" s="17"/>
    </row>
    <row r="30" spans="1:7" s="64" customFormat="1" x14ac:dyDescent="0.25">
      <c r="A30" s="74" t="s">
        <v>5959</v>
      </c>
      <c r="B30" s="77" t="s">
        <v>5836</v>
      </c>
      <c r="C30" s="49" t="s">
        <v>5837</v>
      </c>
      <c r="D30" s="72">
        <v>42.103786666666664</v>
      </c>
      <c r="E30" s="143">
        <f t="shared" ref="E30:E31" si="4">D30-D30*$E$5</f>
        <v>42.103786666666664</v>
      </c>
      <c r="F30" s="140"/>
      <c r="G30" s="52">
        <f t="shared" ref="G30" si="5">F30*E30</f>
        <v>0</v>
      </c>
    </row>
    <row r="31" spans="1:7" s="64" customFormat="1" x14ac:dyDescent="0.25">
      <c r="A31" s="74" t="s">
        <v>5960</v>
      </c>
      <c r="B31" s="77" t="s">
        <v>5838</v>
      </c>
      <c r="C31" s="49" t="s">
        <v>5839</v>
      </c>
      <c r="D31" s="72">
        <v>56.072799999999994</v>
      </c>
      <c r="E31" s="143">
        <f t="shared" si="4"/>
        <v>56.072799999999994</v>
      </c>
      <c r="F31" s="140"/>
      <c r="G31" s="52">
        <f t="shared" ref="G31" si="6">F31*E31</f>
        <v>0</v>
      </c>
    </row>
    <row r="32" spans="1:7" s="64" customFormat="1" x14ac:dyDescent="0.25">
      <c r="A32" s="74"/>
      <c r="B32" s="57"/>
      <c r="C32" s="10" t="s">
        <v>147</v>
      </c>
      <c r="D32" s="78"/>
      <c r="E32" s="119"/>
      <c r="F32" s="141"/>
      <c r="G32" s="17"/>
    </row>
    <row r="33" spans="1:7" s="64" customFormat="1" x14ac:dyDescent="0.25">
      <c r="A33" s="74" t="s">
        <v>5957</v>
      </c>
      <c r="B33" s="77" t="s">
        <v>5843</v>
      </c>
      <c r="C33" s="49" t="s">
        <v>5844</v>
      </c>
      <c r="D33" s="72">
        <v>4.8875000000000002</v>
      </c>
      <c r="E33" s="143">
        <f t="shared" ref="E33:E34" si="7">D33-D33*$E$5</f>
        <v>4.8875000000000002</v>
      </c>
      <c r="F33" s="140"/>
      <c r="G33" s="52">
        <f t="shared" ref="G33:G34" si="8">F33*E33</f>
        <v>0</v>
      </c>
    </row>
    <row r="34" spans="1:7" s="64" customFormat="1" x14ac:dyDescent="0.25">
      <c r="A34" s="74" t="s">
        <v>5958</v>
      </c>
      <c r="B34" s="77" t="s">
        <v>5845</v>
      </c>
      <c r="C34" s="45" t="s">
        <v>5846</v>
      </c>
      <c r="D34" s="72">
        <v>11.404166666666669</v>
      </c>
      <c r="E34" s="143">
        <f t="shared" si="7"/>
        <v>11.404166666666669</v>
      </c>
      <c r="F34" s="140"/>
      <c r="G34" s="52">
        <f t="shared" si="8"/>
        <v>0</v>
      </c>
    </row>
    <row r="35" spans="1:7" s="64" customFormat="1" x14ac:dyDescent="0.25">
      <c r="A35" s="74"/>
      <c r="B35" s="57"/>
      <c r="C35" s="10" t="s">
        <v>1212</v>
      </c>
      <c r="D35" s="78"/>
      <c r="E35" s="119"/>
      <c r="F35" s="141"/>
      <c r="G35" s="17"/>
    </row>
    <row r="36" spans="1:7" s="64" customFormat="1" x14ac:dyDescent="0.25">
      <c r="A36" s="74" t="s">
        <v>5966</v>
      </c>
      <c r="B36" s="77" t="s">
        <v>5847</v>
      </c>
      <c r="C36" s="49" t="s">
        <v>5848</v>
      </c>
      <c r="D36" s="72">
        <v>141.6678</v>
      </c>
      <c r="E36" s="143">
        <f t="shared" ref="E36:E47" si="9">D36-D36*$E$5</f>
        <v>141.6678</v>
      </c>
      <c r="F36" s="140"/>
      <c r="G36" s="52">
        <f t="shared" ref="G36" si="10">F36*E36</f>
        <v>0</v>
      </c>
    </row>
    <row r="37" spans="1:7" s="64" customFormat="1" x14ac:dyDescent="0.25">
      <c r="A37" s="74" t="s">
        <v>5967</v>
      </c>
      <c r="B37" s="77" t="s">
        <v>5849</v>
      </c>
      <c r="C37" s="49" t="s">
        <v>5850</v>
      </c>
      <c r="D37" s="72">
        <v>214.65899999999999</v>
      </c>
      <c r="E37" s="143">
        <f t="shared" si="9"/>
        <v>214.65899999999999</v>
      </c>
      <c r="F37" s="140"/>
      <c r="G37" s="52">
        <f t="shared" ref="G37:G47" si="11">F37*E37</f>
        <v>0</v>
      </c>
    </row>
    <row r="38" spans="1:7" s="64" customFormat="1" x14ac:dyDescent="0.25">
      <c r="A38" s="74" t="s">
        <v>5968</v>
      </c>
      <c r="B38" s="77" t="s">
        <v>5851</v>
      </c>
      <c r="C38" s="45" t="s">
        <v>5852</v>
      </c>
      <c r="D38" s="72">
        <v>175.00139999999999</v>
      </c>
      <c r="E38" s="143">
        <f t="shared" si="9"/>
        <v>175.00139999999999</v>
      </c>
      <c r="F38" s="140"/>
      <c r="G38" s="52">
        <f t="shared" si="11"/>
        <v>0</v>
      </c>
    </row>
    <row r="39" spans="1:7" s="64" customFormat="1" x14ac:dyDescent="0.25">
      <c r="A39" s="74" t="s">
        <v>5969</v>
      </c>
      <c r="B39" s="77" t="s">
        <v>5853</v>
      </c>
      <c r="C39" s="45" t="s">
        <v>5854</v>
      </c>
      <c r="D39" s="72">
        <v>175.00139999999999</v>
      </c>
      <c r="E39" s="143">
        <f t="shared" si="9"/>
        <v>175.00139999999999</v>
      </c>
      <c r="F39" s="140"/>
      <c r="G39" s="52">
        <f t="shared" si="11"/>
        <v>0</v>
      </c>
    </row>
    <row r="40" spans="1:7" s="64" customFormat="1" x14ac:dyDescent="0.25">
      <c r="A40" s="74" t="s">
        <v>5970</v>
      </c>
      <c r="B40" s="77" t="s">
        <v>5855</v>
      </c>
      <c r="C40" s="45" t="s">
        <v>5856</v>
      </c>
      <c r="D40" s="72">
        <v>72.980999999999995</v>
      </c>
      <c r="E40" s="143">
        <f t="shared" si="9"/>
        <v>72.980999999999995</v>
      </c>
      <c r="F40" s="140"/>
      <c r="G40" s="52">
        <f t="shared" si="11"/>
        <v>0</v>
      </c>
    </row>
    <row r="41" spans="1:7" s="64" customFormat="1" x14ac:dyDescent="0.25">
      <c r="A41" s="74" t="s">
        <v>5971</v>
      </c>
      <c r="B41" s="77" t="s">
        <v>5857</v>
      </c>
      <c r="C41" s="45" t="s">
        <v>5858</v>
      </c>
      <c r="D41" s="72">
        <v>53.080799999999996</v>
      </c>
      <c r="E41" s="143">
        <f t="shared" si="9"/>
        <v>53.080799999999996</v>
      </c>
      <c r="F41" s="140"/>
      <c r="G41" s="52">
        <f t="shared" si="11"/>
        <v>0</v>
      </c>
    </row>
    <row r="42" spans="1:7" s="64" customFormat="1" x14ac:dyDescent="0.25">
      <c r="A42" s="74" t="s">
        <v>5972</v>
      </c>
      <c r="B42" s="77" t="s">
        <v>5859</v>
      </c>
      <c r="C42" s="45" t="s">
        <v>5860</v>
      </c>
      <c r="D42" s="72">
        <v>53.080799999999996</v>
      </c>
      <c r="E42" s="143">
        <f t="shared" si="9"/>
        <v>53.080799999999996</v>
      </c>
      <c r="F42" s="140"/>
      <c r="G42" s="52">
        <f t="shared" si="11"/>
        <v>0</v>
      </c>
    </row>
    <row r="43" spans="1:7" s="64" customFormat="1" x14ac:dyDescent="0.25">
      <c r="A43" s="74" t="s">
        <v>5973</v>
      </c>
      <c r="B43" s="77" t="s">
        <v>5861</v>
      </c>
      <c r="C43" s="45" t="s">
        <v>5862</v>
      </c>
      <c r="D43" s="72">
        <v>125.6742</v>
      </c>
      <c r="E43" s="143">
        <f t="shared" si="9"/>
        <v>125.6742</v>
      </c>
      <c r="F43" s="140"/>
      <c r="G43" s="52">
        <f t="shared" si="11"/>
        <v>0</v>
      </c>
    </row>
    <row r="44" spans="1:7" s="64" customFormat="1" x14ac:dyDescent="0.25">
      <c r="A44" s="74" t="s">
        <v>5974</v>
      </c>
      <c r="B44" s="77" t="s">
        <v>5863</v>
      </c>
      <c r="C44" s="45" t="s">
        <v>5864</v>
      </c>
      <c r="D44" s="72">
        <v>125.6742</v>
      </c>
      <c r="E44" s="143">
        <f t="shared" si="9"/>
        <v>125.6742</v>
      </c>
      <c r="F44" s="140"/>
      <c r="G44" s="52">
        <f t="shared" si="11"/>
        <v>0</v>
      </c>
    </row>
    <row r="45" spans="1:7" s="64" customFormat="1" x14ac:dyDescent="0.25">
      <c r="A45" s="74" t="s">
        <v>5975</v>
      </c>
      <c r="B45" s="77" t="s">
        <v>5865</v>
      </c>
      <c r="C45" s="45" t="s">
        <v>5866</v>
      </c>
      <c r="D45" s="72">
        <v>139.5258</v>
      </c>
      <c r="E45" s="143">
        <f t="shared" si="9"/>
        <v>139.5258</v>
      </c>
      <c r="F45" s="140"/>
      <c r="G45" s="52">
        <f t="shared" si="11"/>
        <v>0</v>
      </c>
    </row>
    <row r="46" spans="1:7" s="64" customFormat="1" x14ac:dyDescent="0.25">
      <c r="A46" s="74" t="s">
        <v>5976</v>
      </c>
      <c r="B46" s="77" t="s">
        <v>5867</v>
      </c>
      <c r="C46" s="45" t="s">
        <v>5868</v>
      </c>
      <c r="D46" s="72">
        <v>197.48220000000001</v>
      </c>
      <c r="E46" s="143">
        <f t="shared" si="9"/>
        <v>197.48220000000001</v>
      </c>
      <c r="F46" s="140"/>
      <c r="G46" s="52">
        <f t="shared" si="11"/>
        <v>0</v>
      </c>
    </row>
    <row r="47" spans="1:7" s="64" customFormat="1" x14ac:dyDescent="0.25">
      <c r="A47" s="74" t="s">
        <v>5977</v>
      </c>
      <c r="B47" s="77" t="s">
        <v>5869</v>
      </c>
      <c r="C47" s="45" t="s">
        <v>5870</v>
      </c>
      <c r="D47" s="72">
        <v>195.34019999999998</v>
      </c>
      <c r="E47" s="143">
        <f t="shared" si="9"/>
        <v>195.34019999999998</v>
      </c>
      <c r="F47" s="140"/>
      <c r="G47" s="52">
        <f t="shared" si="11"/>
        <v>0</v>
      </c>
    </row>
    <row r="48" spans="1:7" s="64" customFormat="1" x14ac:dyDescent="0.25">
      <c r="A48" s="74"/>
      <c r="B48" s="57"/>
      <c r="C48" s="10" t="s">
        <v>5871</v>
      </c>
      <c r="D48" s="78"/>
      <c r="E48" s="119"/>
      <c r="F48" s="141"/>
      <c r="G48" s="17"/>
    </row>
    <row r="49" spans="1:7" s="64" customFormat="1" x14ac:dyDescent="0.25">
      <c r="A49" s="74" t="s">
        <v>5962</v>
      </c>
      <c r="B49" s="77" t="s">
        <v>5874</v>
      </c>
      <c r="C49" s="45" t="s">
        <v>5875</v>
      </c>
      <c r="D49" s="72">
        <v>14.6625</v>
      </c>
      <c r="E49" s="143">
        <f t="shared" ref="E49:E52" si="12">D49-D49*$E$5</f>
        <v>14.6625</v>
      </c>
      <c r="F49" s="140"/>
      <c r="G49" s="52">
        <f t="shared" ref="G49:G52" si="13">F49*E49</f>
        <v>0</v>
      </c>
    </row>
    <row r="50" spans="1:7" s="64" customFormat="1" x14ac:dyDescent="0.25">
      <c r="A50" s="74" t="s">
        <v>5963</v>
      </c>
      <c r="B50" s="77" t="s">
        <v>5876</v>
      </c>
      <c r="C50" s="45" t="s">
        <v>5877</v>
      </c>
      <c r="D50" s="72">
        <v>37.470833333333339</v>
      </c>
      <c r="E50" s="143">
        <f t="shared" si="12"/>
        <v>37.470833333333339</v>
      </c>
      <c r="F50" s="140"/>
      <c r="G50" s="52">
        <f t="shared" si="13"/>
        <v>0</v>
      </c>
    </row>
    <row r="51" spans="1:7" s="64" customFormat="1" x14ac:dyDescent="0.25">
      <c r="A51" s="74" t="s">
        <v>5964</v>
      </c>
      <c r="B51" s="77" t="s">
        <v>5878</v>
      </c>
      <c r="C51" s="45" t="s">
        <v>5879</v>
      </c>
      <c r="D51" s="72">
        <v>14.6625</v>
      </c>
      <c r="E51" s="143">
        <f t="shared" si="12"/>
        <v>14.6625</v>
      </c>
      <c r="F51" s="140"/>
      <c r="G51" s="52">
        <f t="shared" si="13"/>
        <v>0</v>
      </c>
    </row>
    <row r="52" spans="1:7" s="64" customFormat="1" x14ac:dyDescent="0.25">
      <c r="A52" s="74" t="s">
        <v>5965</v>
      </c>
      <c r="B52" s="77" t="s">
        <v>5880</v>
      </c>
      <c r="C52" s="45" t="s">
        <v>5881</v>
      </c>
      <c r="D52" s="72">
        <v>37.470833333333339</v>
      </c>
      <c r="E52" s="143">
        <f t="shared" si="12"/>
        <v>37.470833333333339</v>
      </c>
      <c r="F52" s="140"/>
      <c r="G52" s="52">
        <f t="shared" si="13"/>
        <v>0</v>
      </c>
    </row>
    <row r="53" spans="1:7" s="64" customFormat="1" x14ac:dyDescent="0.25">
      <c r="A53" s="74"/>
      <c r="B53" s="57"/>
      <c r="C53" s="10"/>
      <c r="D53" s="78"/>
      <c r="E53" s="119"/>
      <c r="F53" s="141"/>
      <c r="G53" s="17"/>
    </row>
    <row r="54" spans="1:7" s="64" customFormat="1" x14ac:dyDescent="0.25">
      <c r="A54" s="74" t="s">
        <v>5978</v>
      </c>
      <c r="B54" s="77" t="s">
        <v>5882</v>
      </c>
      <c r="C54" s="45" t="s">
        <v>5883</v>
      </c>
      <c r="D54" s="72">
        <v>12.218750000000002</v>
      </c>
      <c r="E54" s="143">
        <f t="shared" ref="E54:E67" si="14">D54-D54*$E$5</f>
        <v>12.218750000000002</v>
      </c>
      <c r="F54" s="140"/>
      <c r="G54" s="52">
        <f t="shared" ref="G54" si="15">F54*E54</f>
        <v>0</v>
      </c>
    </row>
    <row r="55" spans="1:7" s="64" customFormat="1" x14ac:dyDescent="0.25">
      <c r="A55" s="74" t="s">
        <v>5979</v>
      </c>
      <c r="B55" s="77" t="s">
        <v>5884</v>
      </c>
      <c r="C55" s="45" t="s">
        <v>5885</v>
      </c>
      <c r="D55" s="72">
        <v>12.218750000000002</v>
      </c>
      <c r="E55" s="143">
        <f t="shared" si="14"/>
        <v>12.218750000000002</v>
      </c>
      <c r="F55" s="140"/>
      <c r="G55" s="52">
        <f t="shared" ref="G55:G67" si="16">F55*E55</f>
        <v>0</v>
      </c>
    </row>
    <row r="56" spans="1:7" s="64" customFormat="1" x14ac:dyDescent="0.25">
      <c r="A56" s="74" t="s">
        <v>5980</v>
      </c>
      <c r="B56" s="77" t="s">
        <v>5886</v>
      </c>
      <c r="C56" s="45" t="s">
        <v>5887</v>
      </c>
      <c r="D56" s="72">
        <v>37.470833333333339</v>
      </c>
      <c r="E56" s="143">
        <f t="shared" si="14"/>
        <v>37.470833333333339</v>
      </c>
      <c r="F56" s="140"/>
      <c r="G56" s="52">
        <f t="shared" si="16"/>
        <v>0</v>
      </c>
    </row>
    <row r="57" spans="1:7" s="64" customFormat="1" x14ac:dyDescent="0.25">
      <c r="A57" s="74" t="s">
        <v>5981</v>
      </c>
      <c r="B57" s="77" t="s">
        <v>5888</v>
      </c>
      <c r="C57" s="45" t="s">
        <v>5889</v>
      </c>
      <c r="D57" s="72">
        <v>37.470833333333339</v>
      </c>
      <c r="E57" s="143">
        <f t="shared" si="14"/>
        <v>37.470833333333339</v>
      </c>
      <c r="F57" s="140"/>
      <c r="G57" s="52">
        <f t="shared" si="16"/>
        <v>0</v>
      </c>
    </row>
    <row r="58" spans="1:7" s="64" customFormat="1" x14ac:dyDescent="0.25">
      <c r="A58" s="74" t="s">
        <v>5982</v>
      </c>
      <c r="B58" s="77" t="s">
        <v>5890</v>
      </c>
      <c r="C58" s="45" t="s">
        <v>5891</v>
      </c>
      <c r="D58" s="72">
        <v>37.470833333333339</v>
      </c>
      <c r="E58" s="143">
        <f t="shared" si="14"/>
        <v>37.470833333333339</v>
      </c>
      <c r="F58" s="140"/>
      <c r="G58" s="52">
        <f t="shared" si="16"/>
        <v>0</v>
      </c>
    </row>
    <row r="59" spans="1:7" s="64" customFormat="1" x14ac:dyDescent="0.25">
      <c r="A59" s="74" t="s">
        <v>5983</v>
      </c>
      <c r="B59" s="77" t="s">
        <v>5892</v>
      </c>
      <c r="C59" s="45" t="s">
        <v>5893</v>
      </c>
      <c r="D59" s="72">
        <v>109.5684</v>
      </c>
      <c r="E59" s="143">
        <f t="shared" si="14"/>
        <v>109.5684</v>
      </c>
      <c r="F59" s="140"/>
      <c r="G59" s="52">
        <f t="shared" si="16"/>
        <v>0</v>
      </c>
    </row>
    <row r="60" spans="1:7" s="64" customFormat="1" x14ac:dyDescent="0.25">
      <c r="A60" s="74" t="s">
        <v>5984</v>
      </c>
      <c r="B60" s="77" t="s">
        <v>5894</v>
      </c>
      <c r="C60" s="45" t="s">
        <v>5895</v>
      </c>
      <c r="D60" s="72">
        <v>109.5684</v>
      </c>
      <c r="E60" s="143">
        <f t="shared" si="14"/>
        <v>109.5684</v>
      </c>
      <c r="F60" s="140"/>
      <c r="G60" s="52">
        <f t="shared" si="16"/>
        <v>0</v>
      </c>
    </row>
    <row r="61" spans="1:7" s="64" customFormat="1" x14ac:dyDescent="0.25">
      <c r="A61" s="74" t="s">
        <v>5985</v>
      </c>
      <c r="B61" s="77" t="s">
        <v>5896</v>
      </c>
      <c r="C61" s="45" t="s">
        <v>5897</v>
      </c>
      <c r="D61" s="72">
        <v>126.35759999999999</v>
      </c>
      <c r="E61" s="143">
        <f t="shared" si="14"/>
        <v>126.35759999999999</v>
      </c>
      <c r="F61" s="140"/>
      <c r="G61" s="52">
        <f t="shared" si="16"/>
        <v>0</v>
      </c>
    </row>
    <row r="62" spans="1:7" s="64" customFormat="1" x14ac:dyDescent="0.25">
      <c r="A62" s="74" t="s">
        <v>5986</v>
      </c>
      <c r="B62" s="77" t="s">
        <v>5898</v>
      </c>
      <c r="C62" s="45" t="s">
        <v>5899</v>
      </c>
      <c r="D62" s="72">
        <v>88.597200000000001</v>
      </c>
      <c r="E62" s="143">
        <f t="shared" si="14"/>
        <v>88.597200000000001</v>
      </c>
      <c r="F62" s="140"/>
      <c r="G62" s="52">
        <f t="shared" si="16"/>
        <v>0</v>
      </c>
    </row>
    <row r="63" spans="1:7" s="64" customFormat="1" x14ac:dyDescent="0.25">
      <c r="A63" s="74" t="s">
        <v>5987</v>
      </c>
      <c r="B63" s="77" t="s">
        <v>5900</v>
      </c>
      <c r="C63" s="45" t="s">
        <v>5901</v>
      </c>
      <c r="D63" s="72">
        <v>88.597200000000001</v>
      </c>
      <c r="E63" s="143">
        <f t="shared" si="14"/>
        <v>88.597200000000001</v>
      </c>
      <c r="F63" s="140"/>
      <c r="G63" s="52">
        <f t="shared" si="16"/>
        <v>0</v>
      </c>
    </row>
    <row r="64" spans="1:7" s="64" customFormat="1" x14ac:dyDescent="0.25">
      <c r="A64" s="74" t="s">
        <v>5988</v>
      </c>
      <c r="B64" s="77" t="s">
        <v>5902</v>
      </c>
      <c r="C64" s="45" t="s">
        <v>5903</v>
      </c>
      <c r="D64" s="72">
        <v>102.44879999999999</v>
      </c>
      <c r="E64" s="143">
        <f t="shared" si="14"/>
        <v>102.44879999999999</v>
      </c>
      <c r="F64" s="140"/>
      <c r="G64" s="52">
        <f t="shared" si="16"/>
        <v>0</v>
      </c>
    </row>
    <row r="65" spans="1:7" s="64" customFormat="1" x14ac:dyDescent="0.25">
      <c r="A65" s="74" t="s">
        <v>5989</v>
      </c>
      <c r="B65" s="77" t="s">
        <v>5904</v>
      </c>
      <c r="C65" s="45" t="s">
        <v>5905</v>
      </c>
      <c r="D65" s="72">
        <v>88.597200000000001</v>
      </c>
      <c r="E65" s="143">
        <f t="shared" si="14"/>
        <v>88.597200000000001</v>
      </c>
      <c r="F65" s="140"/>
      <c r="G65" s="52">
        <f t="shared" si="16"/>
        <v>0</v>
      </c>
    </row>
    <row r="66" spans="1:7" s="64" customFormat="1" x14ac:dyDescent="0.25">
      <c r="A66" s="74" t="s">
        <v>5990</v>
      </c>
      <c r="B66" s="77" t="s">
        <v>5906</v>
      </c>
      <c r="C66" s="45" t="s">
        <v>5907</v>
      </c>
      <c r="D66" s="72">
        <v>88.597200000000001</v>
      </c>
      <c r="E66" s="143">
        <f t="shared" si="14"/>
        <v>88.597200000000001</v>
      </c>
      <c r="F66" s="140"/>
      <c r="G66" s="52">
        <f t="shared" si="16"/>
        <v>0</v>
      </c>
    </row>
    <row r="67" spans="1:7" s="64" customFormat="1" x14ac:dyDescent="0.25">
      <c r="A67" s="74" t="s">
        <v>5991</v>
      </c>
      <c r="B67" s="77" t="s">
        <v>5908</v>
      </c>
      <c r="C67" s="45" t="s">
        <v>5909</v>
      </c>
      <c r="D67" s="72">
        <v>102.44879999999999</v>
      </c>
      <c r="E67" s="143">
        <f t="shared" si="14"/>
        <v>102.44879999999999</v>
      </c>
      <c r="F67" s="140"/>
      <c r="G67" s="52">
        <f t="shared" si="16"/>
        <v>0</v>
      </c>
    </row>
    <row r="68" spans="1:7" s="64" customFormat="1" x14ac:dyDescent="0.25">
      <c r="A68" s="74"/>
      <c r="B68" s="57"/>
      <c r="C68" s="10" t="s">
        <v>5910</v>
      </c>
      <c r="D68" s="78"/>
      <c r="E68" s="119"/>
      <c r="F68" s="141"/>
      <c r="G68" s="17"/>
    </row>
    <row r="69" spans="1:7" s="64" customFormat="1" x14ac:dyDescent="0.25">
      <c r="A69" s="68" t="s">
        <v>5992</v>
      </c>
      <c r="B69" s="77" t="s">
        <v>5911</v>
      </c>
      <c r="C69" s="45" t="s">
        <v>5912</v>
      </c>
      <c r="D69" s="72">
        <v>30.102240000000005</v>
      </c>
      <c r="E69" s="143">
        <f t="shared" ref="E69:E70" si="17">D69-D69*$E$5</f>
        <v>30.102240000000005</v>
      </c>
      <c r="F69" s="140"/>
      <c r="G69" s="52">
        <f t="shared" ref="G69" si="18">F69*E69</f>
        <v>0</v>
      </c>
    </row>
    <row r="70" spans="1:7" s="64" customFormat="1" x14ac:dyDescent="0.25">
      <c r="A70" s="68" t="s">
        <v>5993</v>
      </c>
      <c r="B70" s="77" t="s">
        <v>5913</v>
      </c>
      <c r="C70" s="45" t="s">
        <v>5914</v>
      </c>
      <c r="D70" s="72">
        <v>71.025546666666656</v>
      </c>
      <c r="E70" s="143">
        <f t="shared" si="17"/>
        <v>71.025546666666656</v>
      </c>
      <c r="F70" s="140"/>
      <c r="G70" s="52">
        <f t="shared" ref="G70" si="19">F70*E70</f>
        <v>0</v>
      </c>
    </row>
    <row r="71" spans="1:7" s="64" customFormat="1" x14ac:dyDescent="0.25">
      <c r="A71" s="74"/>
      <c r="B71" s="57"/>
      <c r="C71" s="10" t="s">
        <v>5915</v>
      </c>
      <c r="D71" s="78"/>
      <c r="E71" s="119"/>
      <c r="F71" s="141"/>
      <c r="G71" s="17"/>
    </row>
    <row r="72" spans="1:7" s="64" customFormat="1" x14ac:dyDescent="0.25">
      <c r="A72" s="74" t="s">
        <v>5994</v>
      </c>
      <c r="B72" s="77" t="s">
        <v>5916</v>
      </c>
      <c r="C72" s="45" t="s">
        <v>5917</v>
      </c>
      <c r="D72" s="72">
        <v>13.603168800000001</v>
      </c>
      <c r="E72" s="143">
        <f t="shared" ref="E72:E77" si="20">D72-D72*$E$5</f>
        <v>13.603168800000001</v>
      </c>
      <c r="F72" s="140"/>
      <c r="G72" s="52">
        <f t="shared" ref="G72" si="21">F72*E72</f>
        <v>0</v>
      </c>
    </row>
    <row r="73" spans="1:7" s="64" customFormat="1" x14ac:dyDescent="0.25">
      <c r="A73" s="74" t="s">
        <v>5995</v>
      </c>
      <c r="B73" s="77" t="s">
        <v>5918</v>
      </c>
      <c r="C73" s="45" t="s">
        <v>5919</v>
      </c>
      <c r="D73" s="72">
        <v>24.437500000000004</v>
      </c>
      <c r="E73" s="143">
        <f t="shared" si="20"/>
        <v>24.437500000000004</v>
      </c>
      <c r="F73" s="140"/>
      <c r="G73" s="52">
        <f t="shared" ref="G73:G77" si="22">F73*E73</f>
        <v>0</v>
      </c>
    </row>
    <row r="74" spans="1:7" s="64" customFormat="1" x14ac:dyDescent="0.25">
      <c r="A74" s="74" t="s">
        <v>5996</v>
      </c>
      <c r="B74" s="77" t="s">
        <v>5920</v>
      </c>
      <c r="C74" s="45" t="s">
        <v>5921</v>
      </c>
      <c r="D74" s="72">
        <v>26.836199999999998</v>
      </c>
      <c r="E74" s="143">
        <f t="shared" si="20"/>
        <v>26.836199999999998</v>
      </c>
      <c r="F74" s="140"/>
      <c r="G74" s="52">
        <f t="shared" si="22"/>
        <v>0</v>
      </c>
    </row>
    <row r="75" spans="1:7" s="64" customFormat="1" x14ac:dyDescent="0.25">
      <c r="A75" s="74" t="s">
        <v>5997</v>
      </c>
      <c r="B75" s="77" t="s">
        <v>5922</v>
      </c>
      <c r="C75" s="45" t="s">
        <v>5923</v>
      </c>
      <c r="D75" s="72">
        <v>40.779599999999995</v>
      </c>
      <c r="E75" s="143">
        <f t="shared" si="20"/>
        <v>40.779599999999995</v>
      </c>
      <c r="F75" s="140"/>
      <c r="G75" s="52">
        <f t="shared" si="22"/>
        <v>0</v>
      </c>
    </row>
    <row r="76" spans="1:7" s="64" customFormat="1" x14ac:dyDescent="0.25">
      <c r="A76" s="74" t="s">
        <v>5998</v>
      </c>
      <c r="B76" s="77" t="s">
        <v>5951</v>
      </c>
      <c r="C76" s="45" t="s">
        <v>5950</v>
      </c>
      <c r="D76" s="72">
        <v>21.511800000000001</v>
      </c>
      <c r="E76" s="143">
        <f t="shared" si="20"/>
        <v>21.511800000000001</v>
      </c>
      <c r="F76" s="140"/>
      <c r="G76" s="52">
        <f t="shared" si="22"/>
        <v>0</v>
      </c>
    </row>
    <row r="77" spans="1:7" s="64" customFormat="1" x14ac:dyDescent="0.25">
      <c r="A77" s="74" t="s">
        <v>5999</v>
      </c>
      <c r="B77" s="77" t="s">
        <v>5953</v>
      </c>
      <c r="C77" s="45" t="s">
        <v>5952</v>
      </c>
      <c r="D77" s="72">
        <v>30.895799999999998</v>
      </c>
      <c r="E77" s="143">
        <f t="shared" si="20"/>
        <v>30.895799999999998</v>
      </c>
      <c r="F77" s="140"/>
      <c r="G77" s="52">
        <f t="shared" si="22"/>
        <v>0</v>
      </c>
    </row>
    <row r="78" spans="1:7" s="64" customFormat="1" x14ac:dyDescent="0.25">
      <c r="A78" s="74"/>
      <c r="B78" s="57"/>
      <c r="C78" s="10" t="s">
        <v>5924</v>
      </c>
      <c r="D78" s="78"/>
      <c r="E78" s="119"/>
      <c r="F78" s="141"/>
      <c r="G78" s="17"/>
    </row>
    <row r="79" spans="1:7" s="64" customFormat="1" x14ac:dyDescent="0.25">
      <c r="A79" s="80" t="s">
        <v>6000</v>
      </c>
      <c r="B79" s="45" t="s">
        <v>5925</v>
      </c>
      <c r="C79" s="81" t="s">
        <v>5926</v>
      </c>
      <c r="D79" s="72">
        <v>38.168853333333331</v>
      </c>
      <c r="E79" s="143">
        <f t="shared" ref="E79:E80" si="23">D79-D79*$E$5</f>
        <v>38.168853333333331</v>
      </c>
      <c r="F79" s="145"/>
      <c r="G79" s="52">
        <f t="shared" ref="G79" si="24">F79*E79</f>
        <v>0</v>
      </c>
    </row>
    <row r="80" spans="1:7" s="64" customFormat="1" x14ac:dyDescent="0.25">
      <c r="A80" s="80" t="s">
        <v>6001</v>
      </c>
      <c r="B80" s="45" t="s">
        <v>5927</v>
      </c>
      <c r="C80" s="81" t="s">
        <v>5928</v>
      </c>
      <c r="D80" s="72">
        <v>81.458333333333343</v>
      </c>
      <c r="E80" s="143">
        <f t="shared" si="23"/>
        <v>81.458333333333343</v>
      </c>
      <c r="F80" s="145"/>
      <c r="G80" s="52">
        <f t="shared" ref="G80" si="25">F80*E80</f>
        <v>0</v>
      </c>
    </row>
    <row r="81" spans="1:7" s="64" customFormat="1" x14ac:dyDescent="0.25">
      <c r="A81" s="80"/>
      <c r="B81" s="57"/>
      <c r="C81" s="10" t="s">
        <v>5929</v>
      </c>
      <c r="D81" s="78"/>
      <c r="E81" s="119"/>
      <c r="F81" s="141"/>
      <c r="G81" s="17"/>
    </row>
    <row r="82" spans="1:7" s="64" customFormat="1" x14ac:dyDescent="0.25">
      <c r="A82" s="80" t="s">
        <v>6004</v>
      </c>
      <c r="B82" s="45" t="s">
        <v>5934</v>
      </c>
      <c r="C82" s="81" t="s">
        <v>5935</v>
      </c>
      <c r="D82" s="72">
        <v>19.224166666666669</v>
      </c>
      <c r="E82" s="143">
        <f t="shared" ref="E82:E87" si="26">D82-D82*$E$5</f>
        <v>19.224166666666669</v>
      </c>
      <c r="F82" s="145"/>
      <c r="G82" s="52">
        <f t="shared" ref="G82:G87" si="27">F82*E82</f>
        <v>0</v>
      </c>
    </row>
    <row r="83" spans="1:7" s="64" customFormat="1" x14ac:dyDescent="0.25">
      <c r="A83" s="80" t="s">
        <v>6005</v>
      </c>
      <c r="B83" s="45" t="s">
        <v>5936</v>
      </c>
      <c r="C83" s="81" t="s">
        <v>5937</v>
      </c>
      <c r="D83" s="72">
        <v>19.224166666666669</v>
      </c>
      <c r="E83" s="143">
        <f t="shared" si="26"/>
        <v>19.224166666666669</v>
      </c>
      <c r="F83" s="145"/>
      <c r="G83" s="52">
        <f t="shared" si="27"/>
        <v>0</v>
      </c>
    </row>
    <row r="84" spans="1:7" s="64" customFormat="1" x14ac:dyDescent="0.25">
      <c r="A84" s="80" t="s">
        <v>6006</v>
      </c>
      <c r="B84" s="45" t="s">
        <v>5938</v>
      </c>
      <c r="C84" s="81" t="s">
        <v>5939</v>
      </c>
      <c r="D84" s="72">
        <v>47.245833333333337</v>
      </c>
      <c r="E84" s="143">
        <f t="shared" si="26"/>
        <v>47.245833333333337</v>
      </c>
      <c r="F84" s="145"/>
      <c r="G84" s="52">
        <f t="shared" si="27"/>
        <v>0</v>
      </c>
    </row>
    <row r="85" spans="1:7" s="64" customFormat="1" x14ac:dyDescent="0.25">
      <c r="A85" s="80" t="s">
        <v>6007</v>
      </c>
      <c r="B85" s="45" t="s">
        <v>5940</v>
      </c>
      <c r="C85" s="81" t="s">
        <v>5941</v>
      </c>
      <c r="D85" s="72">
        <v>47.245833333333337</v>
      </c>
      <c r="E85" s="143">
        <f t="shared" si="26"/>
        <v>47.245833333333337</v>
      </c>
      <c r="F85" s="145"/>
      <c r="G85" s="52">
        <f t="shared" si="27"/>
        <v>0</v>
      </c>
    </row>
    <row r="86" spans="1:7" s="64" customFormat="1" x14ac:dyDescent="0.25">
      <c r="A86" s="80" t="s">
        <v>6008</v>
      </c>
      <c r="B86" s="45" t="s">
        <v>5942</v>
      </c>
      <c r="C86" s="81" t="s">
        <v>5943</v>
      </c>
      <c r="D86" s="72">
        <v>69.239583333333329</v>
      </c>
      <c r="E86" s="143">
        <f t="shared" si="26"/>
        <v>69.239583333333329</v>
      </c>
      <c r="F86" s="145"/>
      <c r="G86" s="52">
        <f t="shared" si="27"/>
        <v>0</v>
      </c>
    </row>
    <row r="87" spans="1:7" s="64" customFormat="1" x14ac:dyDescent="0.25">
      <c r="A87" s="80" t="s">
        <v>6009</v>
      </c>
      <c r="B87" s="45" t="s">
        <v>5944</v>
      </c>
      <c r="C87" s="81" t="s">
        <v>5945</v>
      </c>
      <c r="D87" s="72">
        <v>57.020833333333336</v>
      </c>
      <c r="E87" s="143">
        <f t="shared" si="26"/>
        <v>57.020833333333336</v>
      </c>
      <c r="F87" s="145"/>
      <c r="G87" s="52">
        <f t="shared" si="27"/>
        <v>0</v>
      </c>
    </row>
    <row r="88" spans="1:7" s="64" customFormat="1" x14ac:dyDescent="0.25">
      <c r="A88" s="74"/>
      <c r="B88" s="57"/>
      <c r="C88" s="10" t="s">
        <v>1198</v>
      </c>
      <c r="D88" s="78"/>
      <c r="E88" s="119"/>
      <c r="F88" s="141"/>
      <c r="G88" s="17"/>
    </row>
    <row r="89" spans="1:7" s="64" customFormat="1" x14ac:dyDescent="0.25">
      <c r="A89" s="74" t="s">
        <v>6028</v>
      </c>
      <c r="B89" s="77" t="s">
        <v>5946</v>
      </c>
      <c r="C89" s="45" t="s">
        <v>5947</v>
      </c>
      <c r="D89" s="72">
        <v>716.83333333333337</v>
      </c>
      <c r="E89" s="143">
        <f t="shared" ref="E89:E90" si="28">D89-D89*$E$5</f>
        <v>716.83333333333337</v>
      </c>
      <c r="F89" s="140"/>
      <c r="G89" s="52">
        <f t="shared" ref="G89" si="29">F89*E89</f>
        <v>0</v>
      </c>
    </row>
    <row r="90" spans="1:7" s="64" customFormat="1" x14ac:dyDescent="0.25">
      <c r="A90" s="74" t="s">
        <v>6029</v>
      </c>
      <c r="B90" s="77" t="s">
        <v>5948</v>
      </c>
      <c r="C90" s="45" t="s">
        <v>5949</v>
      </c>
      <c r="D90" s="72">
        <v>995.21400000000006</v>
      </c>
      <c r="E90" s="143">
        <f t="shared" si="28"/>
        <v>995.21400000000006</v>
      </c>
      <c r="F90" s="140"/>
      <c r="G90" s="52">
        <f t="shared" ref="G90" si="30">F90*E90</f>
        <v>0</v>
      </c>
    </row>
    <row r="91" spans="1:7" x14ac:dyDescent="0.25">
      <c r="B91" s="57"/>
      <c r="C91" s="10" t="s">
        <v>6030</v>
      </c>
      <c r="D91" s="78"/>
      <c r="E91" s="119"/>
      <c r="F91" s="141"/>
      <c r="G91" s="17"/>
    </row>
    <row r="92" spans="1:7" x14ac:dyDescent="0.25">
      <c r="A92" s="74" t="s">
        <v>6033</v>
      </c>
      <c r="B92" s="77" t="s">
        <v>6032</v>
      </c>
      <c r="C92" s="45" t="s">
        <v>6031</v>
      </c>
      <c r="D92" s="72">
        <v>6.3443999999999994</v>
      </c>
      <c r="E92" s="143">
        <f t="shared" ref="E92:E93" si="31">D92-D92*$E$5</f>
        <v>6.3443999999999994</v>
      </c>
      <c r="F92" s="140"/>
      <c r="G92" s="52">
        <f t="shared" ref="G92" si="32">F92*E92</f>
        <v>0</v>
      </c>
    </row>
    <row r="93" spans="1:7" x14ac:dyDescent="0.25">
      <c r="A93" s="74" t="s">
        <v>6036</v>
      </c>
      <c r="B93" s="77" t="s">
        <v>6035</v>
      </c>
      <c r="C93" s="45" t="s">
        <v>6034</v>
      </c>
      <c r="D93" s="72">
        <v>13.321200000000001</v>
      </c>
      <c r="E93" s="143">
        <f t="shared" si="31"/>
        <v>13.321200000000001</v>
      </c>
      <c r="F93" s="140"/>
      <c r="G93" s="52">
        <f t="shared" ref="G93" si="33">F93*E93</f>
        <v>0</v>
      </c>
    </row>
  </sheetData>
  <mergeCells count="1">
    <mergeCell ref="C1:F3"/>
  </mergeCells>
  <hyperlinks>
    <hyperlink ref="B5" location="Главная!R1C1" display="На главную"/>
    <hyperlink ref="G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15"/>
  <sheetViews>
    <sheetView topLeftCell="B1" workbookViewId="0">
      <selection activeCell="M21" sqref="M21"/>
    </sheetView>
  </sheetViews>
  <sheetFormatPr defaultRowHeight="15" x14ac:dyDescent="0.25"/>
  <cols>
    <col min="1" max="1" width="11.28515625" hidden="1" customWidth="1"/>
    <col min="2" max="2" width="16.42578125" customWidth="1"/>
    <col min="3" max="3" width="43.7109375" customWidth="1"/>
    <col min="4" max="4" width="10.7109375" customWidth="1"/>
    <col min="5" max="5" width="8.140625" hidden="1" customWidth="1"/>
    <col min="6" max="6" width="9.28515625" customWidth="1"/>
    <col min="7" max="7" width="8.42578125" customWidth="1"/>
    <col min="8" max="8" width="9.140625" customWidth="1"/>
  </cols>
  <sheetData>
    <row r="1" spans="1:8" ht="15" customHeight="1" x14ac:dyDescent="0.25">
      <c r="B1" s="38" t="s">
        <v>1599</v>
      </c>
      <c r="C1" s="241" t="s">
        <v>6037</v>
      </c>
      <c r="D1" s="241"/>
      <c r="E1" s="241"/>
      <c r="F1" s="241"/>
      <c r="G1" s="241"/>
      <c r="H1" s="187" t="s">
        <v>9778</v>
      </c>
    </row>
    <row r="2" spans="1:8" ht="15" customHeight="1" x14ac:dyDescent="0.25">
      <c r="B2" s="39"/>
      <c r="C2" s="243"/>
      <c r="D2" s="243"/>
      <c r="E2" s="243"/>
      <c r="F2" s="243"/>
      <c r="G2" s="243"/>
      <c r="H2" s="186"/>
    </row>
    <row r="3" spans="1:8" ht="15" customHeight="1" x14ac:dyDescent="0.25">
      <c r="B3" s="39"/>
      <c r="C3" s="243"/>
      <c r="D3" s="243"/>
      <c r="E3" s="243"/>
      <c r="F3" s="243"/>
      <c r="G3" s="243"/>
      <c r="H3" s="186"/>
    </row>
    <row r="4" spans="1:8" ht="15" customHeight="1" thickBot="1" x14ac:dyDescent="0.3">
      <c r="B4" s="41"/>
      <c r="C4" s="188"/>
      <c r="D4" s="188"/>
      <c r="E4" s="42"/>
      <c r="F4" s="42"/>
      <c r="G4" s="42"/>
      <c r="H4" s="43"/>
    </row>
    <row r="5" spans="1:8" ht="25.5" customHeight="1" thickBot="1" x14ac:dyDescent="0.3">
      <c r="B5" s="27" t="s">
        <v>101</v>
      </c>
      <c r="C5" s="14"/>
      <c r="D5" s="218" t="s">
        <v>1</v>
      </c>
      <c r="E5" s="20"/>
      <c r="F5" s="117">
        <v>0</v>
      </c>
      <c r="G5" s="14" t="s">
        <v>102</v>
      </c>
      <c r="H5" s="18">
        <f>SUM(H8:H115)</f>
        <v>0</v>
      </c>
    </row>
    <row r="6" spans="1:8" ht="27" customHeight="1" x14ac:dyDescent="0.25">
      <c r="A6" s="5" t="s">
        <v>25</v>
      </c>
      <c r="B6" s="13" t="s">
        <v>2</v>
      </c>
      <c r="C6" s="13" t="s">
        <v>26</v>
      </c>
      <c r="D6" s="54" t="s">
        <v>103</v>
      </c>
      <c r="E6" s="10" t="s">
        <v>27</v>
      </c>
      <c r="F6" s="13" t="s">
        <v>28</v>
      </c>
      <c r="G6" s="13" t="s">
        <v>99</v>
      </c>
      <c r="H6" s="13" t="s">
        <v>100</v>
      </c>
    </row>
    <row r="7" spans="1:8" x14ac:dyDescent="0.25">
      <c r="A7" s="6"/>
      <c r="B7" s="11"/>
      <c r="C7" s="10" t="s">
        <v>5794</v>
      </c>
      <c r="D7" s="10"/>
      <c r="E7" s="11"/>
      <c r="F7" s="11"/>
      <c r="G7" s="11"/>
      <c r="H7" s="11"/>
    </row>
    <row r="8" spans="1:8" s="64" customFormat="1" x14ac:dyDescent="0.25">
      <c r="A8" s="74" t="s">
        <v>6262</v>
      </c>
      <c r="B8" s="76" t="s">
        <v>10503</v>
      </c>
      <c r="C8" s="49" t="s">
        <v>6131</v>
      </c>
      <c r="D8" s="46" t="s">
        <v>10449</v>
      </c>
      <c r="E8" s="72">
        <v>25.94</v>
      </c>
      <c r="F8" s="143">
        <f t="shared" ref="F8:F37" si="0">E8-E8*$F$5</f>
        <v>25.94</v>
      </c>
      <c r="G8" s="140"/>
      <c r="H8" s="52">
        <f>G8*F8</f>
        <v>0</v>
      </c>
    </row>
    <row r="9" spans="1:8" s="64" customFormat="1" x14ac:dyDescent="0.25">
      <c r="A9" s="74" t="s">
        <v>6263</v>
      </c>
      <c r="B9" s="76" t="s">
        <v>10504</v>
      </c>
      <c r="C9" s="49" t="s">
        <v>6133</v>
      </c>
      <c r="D9" s="46" t="s">
        <v>11843</v>
      </c>
      <c r="E9" s="72">
        <v>28.68</v>
      </c>
      <c r="F9" s="143">
        <f t="shared" si="0"/>
        <v>28.68</v>
      </c>
      <c r="G9" s="140"/>
      <c r="H9" s="52">
        <f t="shared" ref="H9:H37" si="1">G9*F9</f>
        <v>0</v>
      </c>
    </row>
    <row r="10" spans="1:8" s="64" customFormat="1" x14ac:dyDescent="0.25">
      <c r="A10" s="74" t="s">
        <v>6264</v>
      </c>
      <c r="B10" s="76" t="s">
        <v>10505</v>
      </c>
      <c r="C10" s="49" t="s">
        <v>6135</v>
      </c>
      <c r="D10" s="46" t="s">
        <v>11856</v>
      </c>
      <c r="E10" s="72">
        <v>34.92</v>
      </c>
      <c r="F10" s="143">
        <f t="shared" si="0"/>
        <v>34.92</v>
      </c>
      <c r="G10" s="140"/>
      <c r="H10" s="52">
        <f t="shared" si="1"/>
        <v>0</v>
      </c>
    </row>
    <row r="11" spans="1:8" s="64" customFormat="1" x14ac:dyDescent="0.25">
      <c r="A11" s="74" t="s">
        <v>6265</v>
      </c>
      <c r="B11" s="76" t="s">
        <v>10506</v>
      </c>
      <c r="C11" s="49" t="s">
        <v>6137</v>
      </c>
      <c r="D11" s="46" t="s">
        <v>11843</v>
      </c>
      <c r="E11" s="72">
        <v>48.6</v>
      </c>
      <c r="F11" s="143">
        <f t="shared" si="0"/>
        <v>48.6</v>
      </c>
      <c r="G11" s="140"/>
      <c r="H11" s="52">
        <f t="shared" si="1"/>
        <v>0</v>
      </c>
    </row>
    <row r="12" spans="1:8" s="64" customFormat="1" x14ac:dyDescent="0.25">
      <c r="A12" s="74" t="s">
        <v>6266</v>
      </c>
      <c r="B12" s="76" t="s">
        <v>10507</v>
      </c>
      <c r="C12" s="49" t="s">
        <v>6139</v>
      </c>
      <c r="D12" s="46" t="s">
        <v>11843</v>
      </c>
      <c r="E12" s="72">
        <v>50.52</v>
      </c>
      <c r="F12" s="143">
        <f t="shared" si="0"/>
        <v>50.52</v>
      </c>
      <c r="G12" s="140"/>
      <c r="H12" s="52">
        <f t="shared" si="1"/>
        <v>0</v>
      </c>
    </row>
    <row r="13" spans="1:8" s="64" customFormat="1" x14ac:dyDescent="0.25">
      <c r="A13" s="74" t="s">
        <v>6267</v>
      </c>
      <c r="B13" s="76" t="s">
        <v>10508</v>
      </c>
      <c r="C13" s="49" t="s">
        <v>6141</v>
      </c>
      <c r="D13" s="46" t="s">
        <v>11843</v>
      </c>
      <c r="E13" s="72">
        <v>71.92</v>
      </c>
      <c r="F13" s="143">
        <f t="shared" si="0"/>
        <v>71.92</v>
      </c>
      <c r="G13" s="140"/>
      <c r="H13" s="52">
        <f t="shared" si="1"/>
        <v>0</v>
      </c>
    </row>
    <row r="14" spans="1:8" s="64" customFormat="1" x14ac:dyDescent="0.25">
      <c r="A14" s="74" t="s">
        <v>6268</v>
      </c>
      <c r="B14" s="76" t="s">
        <v>10509</v>
      </c>
      <c r="C14" s="49" t="s">
        <v>6143</v>
      </c>
      <c r="D14" s="46" t="s">
        <v>11843</v>
      </c>
      <c r="E14" s="72">
        <v>84.43</v>
      </c>
      <c r="F14" s="143">
        <f t="shared" si="0"/>
        <v>84.43</v>
      </c>
      <c r="G14" s="140"/>
      <c r="H14" s="52">
        <f t="shared" si="1"/>
        <v>0</v>
      </c>
    </row>
    <row r="15" spans="1:8" s="64" customFormat="1" x14ac:dyDescent="0.25">
      <c r="A15" s="74" t="s">
        <v>6269</v>
      </c>
      <c r="B15" s="76" t="s">
        <v>10510</v>
      </c>
      <c r="C15" s="49" t="s">
        <v>6145</v>
      </c>
      <c r="D15" s="46" t="s">
        <v>11865</v>
      </c>
      <c r="E15" s="72">
        <v>28.56</v>
      </c>
      <c r="F15" s="143">
        <f t="shared" si="0"/>
        <v>28.56</v>
      </c>
      <c r="G15" s="140"/>
      <c r="H15" s="52">
        <f t="shared" si="1"/>
        <v>0</v>
      </c>
    </row>
    <row r="16" spans="1:8" s="64" customFormat="1" x14ac:dyDescent="0.25">
      <c r="A16" s="74" t="s">
        <v>6270</v>
      </c>
      <c r="B16" s="76" t="s">
        <v>10511</v>
      </c>
      <c r="C16" s="49" t="s">
        <v>6147</v>
      </c>
      <c r="D16" s="46" t="s">
        <v>11865</v>
      </c>
      <c r="E16" s="72">
        <v>32.76</v>
      </c>
      <c r="F16" s="143">
        <f t="shared" si="0"/>
        <v>32.76</v>
      </c>
      <c r="G16" s="140"/>
      <c r="H16" s="52">
        <f t="shared" si="1"/>
        <v>0</v>
      </c>
    </row>
    <row r="17" spans="1:8" s="64" customFormat="1" x14ac:dyDescent="0.25">
      <c r="A17" s="74" t="s">
        <v>6271</v>
      </c>
      <c r="B17" s="76" t="s">
        <v>10512</v>
      </c>
      <c r="C17" s="49" t="s">
        <v>6149</v>
      </c>
      <c r="D17" s="46" t="s">
        <v>11865</v>
      </c>
      <c r="E17" s="72">
        <v>42.68</v>
      </c>
      <c r="F17" s="143">
        <f t="shared" si="0"/>
        <v>42.68</v>
      </c>
      <c r="G17" s="140"/>
      <c r="H17" s="52">
        <f t="shared" si="1"/>
        <v>0</v>
      </c>
    </row>
    <row r="18" spans="1:8" s="64" customFormat="1" x14ac:dyDescent="0.25">
      <c r="A18" s="74" t="s">
        <v>6272</v>
      </c>
      <c r="B18" s="76" t="s">
        <v>10513</v>
      </c>
      <c r="C18" s="49" t="s">
        <v>6151</v>
      </c>
      <c r="D18" s="46" t="s">
        <v>11843</v>
      </c>
      <c r="E18" s="72">
        <v>49.55</v>
      </c>
      <c r="F18" s="143">
        <f t="shared" si="0"/>
        <v>49.55</v>
      </c>
      <c r="G18" s="140"/>
      <c r="H18" s="52">
        <f t="shared" si="1"/>
        <v>0</v>
      </c>
    </row>
    <row r="19" spans="1:8" s="64" customFormat="1" x14ac:dyDescent="0.25">
      <c r="A19" s="74" t="s">
        <v>6273</v>
      </c>
      <c r="B19" s="76" t="s">
        <v>10514</v>
      </c>
      <c r="C19" s="49" t="s">
        <v>6153</v>
      </c>
      <c r="D19" s="46" t="s">
        <v>11843</v>
      </c>
      <c r="E19" s="72">
        <v>57.96</v>
      </c>
      <c r="F19" s="143">
        <f t="shared" si="0"/>
        <v>57.96</v>
      </c>
      <c r="G19" s="140"/>
      <c r="H19" s="52">
        <f t="shared" si="1"/>
        <v>0</v>
      </c>
    </row>
    <row r="20" spans="1:8" s="64" customFormat="1" x14ac:dyDescent="0.25">
      <c r="A20" s="74" t="s">
        <v>6274</v>
      </c>
      <c r="B20" s="76" t="s">
        <v>10515</v>
      </c>
      <c r="C20" s="49" t="s">
        <v>6155</v>
      </c>
      <c r="D20" s="46" t="s">
        <v>11843</v>
      </c>
      <c r="E20" s="72">
        <v>76.150000000000006</v>
      </c>
      <c r="F20" s="143">
        <f t="shared" si="0"/>
        <v>76.150000000000006</v>
      </c>
      <c r="G20" s="140"/>
      <c r="H20" s="52">
        <f t="shared" si="1"/>
        <v>0</v>
      </c>
    </row>
    <row r="21" spans="1:8" s="64" customFormat="1" x14ac:dyDescent="0.25">
      <c r="A21" s="74" t="s">
        <v>6275</v>
      </c>
      <c r="B21" s="76" t="s">
        <v>10516</v>
      </c>
      <c r="C21" s="49" t="s">
        <v>6157</v>
      </c>
      <c r="D21" s="46" t="s">
        <v>11843</v>
      </c>
      <c r="E21" s="72">
        <v>106.07</v>
      </c>
      <c r="F21" s="143">
        <f t="shared" si="0"/>
        <v>106.07</v>
      </c>
      <c r="G21" s="140"/>
      <c r="H21" s="52">
        <f t="shared" si="1"/>
        <v>0</v>
      </c>
    </row>
    <row r="22" spans="1:8" s="64" customFormat="1" x14ac:dyDescent="0.25">
      <c r="A22" s="74" t="s">
        <v>6276</v>
      </c>
      <c r="B22" s="76" t="s">
        <v>10517</v>
      </c>
      <c r="C22" s="49" t="s">
        <v>6159</v>
      </c>
      <c r="D22" s="46" t="s">
        <v>11843</v>
      </c>
      <c r="E22" s="72">
        <v>29.4</v>
      </c>
      <c r="F22" s="143">
        <f t="shared" si="0"/>
        <v>29.4</v>
      </c>
      <c r="G22" s="140"/>
      <c r="H22" s="52">
        <f t="shared" si="1"/>
        <v>0</v>
      </c>
    </row>
    <row r="23" spans="1:8" s="64" customFormat="1" x14ac:dyDescent="0.25">
      <c r="A23" s="74" t="s">
        <v>6277</v>
      </c>
      <c r="B23" s="76" t="s">
        <v>10518</v>
      </c>
      <c r="C23" s="49" t="s">
        <v>6161</v>
      </c>
      <c r="D23" s="46" t="s">
        <v>11843</v>
      </c>
      <c r="E23" s="72">
        <v>34.200000000000003</v>
      </c>
      <c r="F23" s="143">
        <f t="shared" si="0"/>
        <v>34.200000000000003</v>
      </c>
      <c r="G23" s="140"/>
      <c r="H23" s="52">
        <f t="shared" si="1"/>
        <v>0</v>
      </c>
    </row>
    <row r="24" spans="1:8" s="64" customFormat="1" x14ac:dyDescent="0.25">
      <c r="A24" s="74" t="s">
        <v>6278</v>
      </c>
      <c r="B24" s="76" t="s">
        <v>10519</v>
      </c>
      <c r="C24" s="49" t="s">
        <v>6163</v>
      </c>
      <c r="D24" s="46" t="s">
        <v>11843</v>
      </c>
      <c r="E24" s="72">
        <v>43.08</v>
      </c>
      <c r="F24" s="143">
        <f t="shared" si="0"/>
        <v>43.08</v>
      </c>
      <c r="G24" s="140"/>
      <c r="H24" s="52">
        <f t="shared" si="1"/>
        <v>0</v>
      </c>
    </row>
    <row r="25" spans="1:8" s="64" customFormat="1" x14ac:dyDescent="0.25">
      <c r="A25" s="74" t="s">
        <v>6279</v>
      </c>
      <c r="B25" s="76" t="s">
        <v>10520</v>
      </c>
      <c r="C25" s="49" t="s">
        <v>6165</v>
      </c>
      <c r="D25" s="46" t="s">
        <v>11827</v>
      </c>
      <c r="E25" s="72">
        <v>55.8</v>
      </c>
      <c r="F25" s="143">
        <f t="shared" si="0"/>
        <v>55.8</v>
      </c>
      <c r="G25" s="140"/>
      <c r="H25" s="52">
        <f t="shared" si="1"/>
        <v>0</v>
      </c>
    </row>
    <row r="26" spans="1:8" s="64" customFormat="1" x14ac:dyDescent="0.25">
      <c r="A26" s="74" t="s">
        <v>6280</v>
      </c>
      <c r="B26" s="76" t="s">
        <v>10521</v>
      </c>
      <c r="C26" s="49" t="s">
        <v>6167</v>
      </c>
      <c r="D26" s="46" t="s">
        <v>11827</v>
      </c>
      <c r="E26" s="72">
        <v>67.08</v>
      </c>
      <c r="F26" s="143">
        <f t="shared" si="0"/>
        <v>67.08</v>
      </c>
      <c r="G26" s="140"/>
      <c r="H26" s="52">
        <f t="shared" si="1"/>
        <v>0</v>
      </c>
    </row>
    <row r="27" spans="1:8" s="64" customFormat="1" x14ac:dyDescent="0.25">
      <c r="A27" s="74" t="s">
        <v>6281</v>
      </c>
      <c r="B27" s="76" t="s">
        <v>10522</v>
      </c>
      <c r="C27" s="49" t="s">
        <v>6169</v>
      </c>
      <c r="D27" s="46" t="s">
        <v>11827</v>
      </c>
      <c r="E27" s="72">
        <v>95.11</v>
      </c>
      <c r="F27" s="143">
        <f t="shared" si="0"/>
        <v>95.11</v>
      </c>
      <c r="G27" s="140"/>
      <c r="H27" s="52">
        <f t="shared" si="1"/>
        <v>0</v>
      </c>
    </row>
    <row r="28" spans="1:8" s="64" customFormat="1" x14ac:dyDescent="0.25">
      <c r="A28" s="74" t="s">
        <v>6282</v>
      </c>
      <c r="B28" s="76" t="s">
        <v>10523</v>
      </c>
      <c r="C28" s="49" t="s">
        <v>6171</v>
      </c>
      <c r="D28" s="46" t="s">
        <v>11827</v>
      </c>
      <c r="E28" s="72">
        <v>115.84</v>
      </c>
      <c r="F28" s="143">
        <f t="shared" si="0"/>
        <v>115.84</v>
      </c>
      <c r="G28" s="140"/>
      <c r="H28" s="52">
        <f t="shared" si="1"/>
        <v>0</v>
      </c>
    </row>
    <row r="29" spans="1:8" s="64" customFormat="1" x14ac:dyDescent="0.25">
      <c r="A29" s="74" t="s">
        <v>6283</v>
      </c>
      <c r="B29" s="77" t="s">
        <v>10524</v>
      </c>
      <c r="C29" s="45" t="s">
        <v>6173</v>
      </c>
      <c r="D29" s="46" t="s">
        <v>11827</v>
      </c>
      <c r="E29" s="72">
        <v>167.46</v>
      </c>
      <c r="F29" s="143">
        <f t="shared" si="0"/>
        <v>167.46</v>
      </c>
      <c r="G29" s="140"/>
      <c r="H29" s="52">
        <f t="shared" si="1"/>
        <v>0</v>
      </c>
    </row>
    <row r="30" spans="1:8" s="64" customFormat="1" x14ac:dyDescent="0.25">
      <c r="A30" s="74" t="s">
        <v>6284</v>
      </c>
      <c r="B30" s="77" t="s">
        <v>10525</v>
      </c>
      <c r="C30" s="45" t="s">
        <v>6175</v>
      </c>
      <c r="D30" s="46" t="s">
        <v>11828</v>
      </c>
      <c r="E30" s="72">
        <v>70.930000000000007</v>
      </c>
      <c r="F30" s="143">
        <f t="shared" si="0"/>
        <v>70.930000000000007</v>
      </c>
      <c r="G30" s="140"/>
      <c r="H30" s="52">
        <f t="shared" si="1"/>
        <v>0</v>
      </c>
    </row>
    <row r="31" spans="1:8" s="64" customFormat="1" x14ac:dyDescent="0.25">
      <c r="A31" s="74" t="s">
        <v>6285</v>
      </c>
      <c r="B31" s="77" t="s">
        <v>10526</v>
      </c>
      <c r="C31" s="45" t="s">
        <v>6177</v>
      </c>
      <c r="D31" s="46" t="s">
        <v>11828</v>
      </c>
      <c r="E31" s="72">
        <v>89.4</v>
      </c>
      <c r="F31" s="143">
        <f t="shared" si="0"/>
        <v>89.4</v>
      </c>
      <c r="G31" s="140"/>
      <c r="H31" s="52">
        <f t="shared" si="1"/>
        <v>0</v>
      </c>
    </row>
    <row r="32" spans="1:8" s="64" customFormat="1" x14ac:dyDescent="0.25">
      <c r="A32" s="74" t="s">
        <v>6286</v>
      </c>
      <c r="B32" s="77" t="s">
        <v>10527</v>
      </c>
      <c r="C32" s="45" t="s">
        <v>6179</v>
      </c>
      <c r="D32" s="46" t="s">
        <v>11829</v>
      </c>
      <c r="E32" s="72">
        <v>129</v>
      </c>
      <c r="F32" s="143">
        <f t="shared" si="0"/>
        <v>129</v>
      </c>
      <c r="G32" s="140"/>
      <c r="H32" s="52">
        <f t="shared" si="1"/>
        <v>0</v>
      </c>
    </row>
    <row r="33" spans="1:8" s="64" customFormat="1" x14ac:dyDescent="0.25">
      <c r="A33" s="74" t="s">
        <v>6287</v>
      </c>
      <c r="B33" s="77" t="s">
        <v>10528</v>
      </c>
      <c r="C33" s="45" t="s">
        <v>6181</v>
      </c>
      <c r="D33" s="46" t="s">
        <v>11829</v>
      </c>
      <c r="E33" s="72">
        <v>179.88</v>
      </c>
      <c r="F33" s="143">
        <f t="shared" si="0"/>
        <v>179.88</v>
      </c>
      <c r="G33" s="140"/>
      <c r="H33" s="52">
        <f t="shared" si="1"/>
        <v>0</v>
      </c>
    </row>
    <row r="34" spans="1:8" s="64" customFormat="1" x14ac:dyDescent="0.25">
      <c r="A34" s="74" t="s">
        <v>6288</v>
      </c>
      <c r="B34" s="77" t="s">
        <v>10529</v>
      </c>
      <c r="C34" s="49" t="s">
        <v>6183</v>
      </c>
      <c r="D34" s="46" t="s">
        <v>11829</v>
      </c>
      <c r="E34" s="72">
        <v>202.56</v>
      </c>
      <c r="F34" s="143">
        <f t="shared" si="0"/>
        <v>202.56</v>
      </c>
      <c r="G34" s="140"/>
      <c r="H34" s="52">
        <f t="shared" si="1"/>
        <v>0</v>
      </c>
    </row>
    <row r="35" spans="1:8" s="64" customFormat="1" x14ac:dyDescent="0.25">
      <c r="A35" s="74" t="s">
        <v>6289</v>
      </c>
      <c r="B35" s="77" t="s">
        <v>10530</v>
      </c>
      <c r="C35" s="45" t="s">
        <v>6185</v>
      </c>
      <c r="D35" s="46" t="s">
        <v>11829</v>
      </c>
      <c r="E35" s="72">
        <v>282.38</v>
      </c>
      <c r="F35" s="143">
        <f t="shared" si="0"/>
        <v>282.38</v>
      </c>
      <c r="G35" s="140"/>
      <c r="H35" s="52">
        <f t="shared" si="1"/>
        <v>0</v>
      </c>
    </row>
    <row r="36" spans="1:8" s="64" customFormat="1" x14ac:dyDescent="0.25">
      <c r="A36" s="74" t="s">
        <v>6290</v>
      </c>
      <c r="B36" s="77" t="s">
        <v>10531</v>
      </c>
      <c r="C36" s="45" t="s">
        <v>6187</v>
      </c>
      <c r="D36" s="46" t="s">
        <v>11829</v>
      </c>
      <c r="E36" s="72">
        <v>330.6</v>
      </c>
      <c r="F36" s="143">
        <f t="shared" si="0"/>
        <v>330.6</v>
      </c>
      <c r="G36" s="140"/>
      <c r="H36" s="52">
        <f t="shared" si="1"/>
        <v>0</v>
      </c>
    </row>
    <row r="37" spans="1:8" s="64" customFormat="1" x14ac:dyDescent="0.25">
      <c r="A37" s="74" t="s">
        <v>6291</v>
      </c>
      <c r="B37" s="77" t="s">
        <v>10532</v>
      </c>
      <c r="C37" s="45" t="s">
        <v>6189</v>
      </c>
      <c r="D37" s="46" t="s">
        <v>11829</v>
      </c>
      <c r="E37" s="72">
        <v>497.52</v>
      </c>
      <c r="F37" s="143">
        <f t="shared" si="0"/>
        <v>497.52</v>
      </c>
      <c r="G37" s="140"/>
      <c r="H37" s="52">
        <f t="shared" si="1"/>
        <v>0</v>
      </c>
    </row>
    <row r="38" spans="1:8" s="64" customFormat="1" x14ac:dyDescent="0.25">
      <c r="A38" s="74"/>
      <c r="B38" s="57"/>
      <c r="C38" s="10" t="s">
        <v>5831</v>
      </c>
      <c r="D38" s="91"/>
      <c r="E38" s="78"/>
      <c r="F38" s="119"/>
      <c r="G38" s="141"/>
      <c r="H38" s="17"/>
    </row>
    <row r="39" spans="1:8" s="64" customFormat="1" x14ac:dyDescent="0.25">
      <c r="A39" s="74" t="s">
        <v>6195</v>
      </c>
      <c r="B39" s="77" t="s">
        <v>10533</v>
      </c>
      <c r="C39" s="49" t="s">
        <v>5833</v>
      </c>
      <c r="D39" s="46" t="s">
        <v>11822</v>
      </c>
      <c r="E39" s="72">
        <v>3.36</v>
      </c>
      <c r="F39" s="143">
        <f>(E39-E39*$F$5)*Главная!$F$8</f>
        <v>267.35519999999997</v>
      </c>
      <c r="G39" s="140"/>
      <c r="H39" s="52">
        <f t="shared" ref="H39:H40" si="2">G39*F39</f>
        <v>0</v>
      </c>
    </row>
    <row r="40" spans="1:8" s="64" customFormat="1" x14ac:dyDescent="0.25">
      <c r="A40" s="74" t="s">
        <v>6196</v>
      </c>
      <c r="B40" s="77" t="s">
        <v>10534</v>
      </c>
      <c r="C40" s="49" t="s">
        <v>5835</v>
      </c>
      <c r="D40" s="46" t="s">
        <v>11866</v>
      </c>
      <c r="E40" s="72">
        <v>173.35</v>
      </c>
      <c r="F40" s="143">
        <f>(E40-E40*$F$5)</f>
        <v>173.35</v>
      </c>
      <c r="G40" s="140"/>
      <c r="H40" s="52">
        <f t="shared" si="2"/>
        <v>0</v>
      </c>
    </row>
    <row r="41" spans="1:8" s="64" customFormat="1" x14ac:dyDescent="0.25">
      <c r="A41" s="74"/>
      <c r="B41" s="57"/>
      <c r="C41" s="10" t="s">
        <v>5840</v>
      </c>
      <c r="D41" s="91"/>
      <c r="E41" s="78"/>
      <c r="F41" s="119"/>
      <c r="G41" s="141"/>
      <c r="H41" s="17"/>
    </row>
    <row r="42" spans="1:8" s="64" customFormat="1" x14ac:dyDescent="0.25">
      <c r="A42" s="74" t="s">
        <v>6197</v>
      </c>
      <c r="B42" s="77" t="s">
        <v>10535</v>
      </c>
      <c r="C42" s="49" t="s">
        <v>5837</v>
      </c>
      <c r="D42" s="46" t="s">
        <v>11829</v>
      </c>
      <c r="E42" s="72">
        <v>2.83</v>
      </c>
      <c r="F42" s="143">
        <f>(E42-E42*$F$5)*Главная!$F$8</f>
        <v>225.1831</v>
      </c>
      <c r="G42" s="140"/>
      <c r="H42" s="52">
        <f t="shared" ref="H42:H43" si="3">G42*F42</f>
        <v>0</v>
      </c>
    </row>
    <row r="43" spans="1:8" s="64" customFormat="1" x14ac:dyDescent="0.25">
      <c r="A43" s="74" t="s">
        <v>6198</v>
      </c>
      <c r="B43" s="77" t="s">
        <v>10536</v>
      </c>
      <c r="C43" s="49" t="s">
        <v>5839</v>
      </c>
      <c r="D43" s="46" t="s">
        <v>11833</v>
      </c>
      <c r="E43" s="72">
        <v>75.72</v>
      </c>
      <c r="F43" s="143">
        <f>(E43-E43*$F$5)</f>
        <v>75.72</v>
      </c>
      <c r="G43" s="140"/>
      <c r="H43" s="52">
        <f t="shared" si="3"/>
        <v>0</v>
      </c>
    </row>
    <row r="44" spans="1:8" s="64" customFormat="1" x14ac:dyDescent="0.25">
      <c r="A44" s="74"/>
      <c r="B44" s="57"/>
      <c r="C44" s="10" t="s">
        <v>147</v>
      </c>
      <c r="D44" s="91"/>
      <c r="E44" s="78"/>
      <c r="F44" s="119"/>
      <c r="G44" s="141"/>
      <c r="H44" s="17"/>
    </row>
    <row r="45" spans="1:8" s="64" customFormat="1" x14ac:dyDescent="0.25">
      <c r="A45" s="74" t="s">
        <v>6199</v>
      </c>
      <c r="B45" s="77" t="s">
        <v>10537</v>
      </c>
      <c r="C45" s="49" t="s">
        <v>6043</v>
      </c>
      <c r="D45" s="46" t="s">
        <v>11835</v>
      </c>
      <c r="E45" s="72">
        <v>5.34</v>
      </c>
      <c r="F45" s="143">
        <f t="shared" ref="F45:F48" si="4">E45-E45*$F$5</f>
        <v>5.34</v>
      </c>
      <c r="G45" s="140"/>
      <c r="H45" s="52">
        <f t="shared" ref="H45:H48" si="5">G45*F45</f>
        <v>0</v>
      </c>
    </row>
    <row r="46" spans="1:8" s="64" customFormat="1" x14ac:dyDescent="0.25">
      <c r="A46" s="74" t="s">
        <v>6200</v>
      </c>
      <c r="B46" s="77" t="s">
        <v>10538</v>
      </c>
      <c r="C46" s="49" t="s">
        <v>5842</v>
      </c>
      <c r="D46" s="46" t="s">
        <v>11823</v>
      </c>
      <c r="E46" s="72">
        <v>7.96</v>
      </c>
      <c r="F46" s="143">
        <f t="shared" si="4"/>
        <v>7.96</v>
      </c>
      <c r="G46" s="140"/>
      <c r="H46" s="52">
        <f t="shared" si="5"/>
        <v>0</v>
      </c>
    </row>
    <row r="47" spans="1:8" s="64" customFormat="1" x14ac:dyDescent="0.25">
      <c r="A47" s="74" t="s">
        <v>6201</v>
      </c>
      <c r="B47" s="77" t="s">
        <v>10539</v>
      </c>
      <c r="C47" s="49" t="s">
        <v>5844</v>
      </c>
      <c r="D47" s="46" t="s">
        <v>11825</v>
      </c>
      <c r="E47" s="72">
        <v>8.08</v>
      </c>
      <c r="F47" s="143">
        <f t="shared" si="4"/>
        <v>8.08</v>
      </c>
      <c r="G47" s="140"/>
      <c r="H47" s="52">
        <f t="shared" si="5"/>
        <v>0</v>
      </c>
    </row>
    <row r="48" spans="1:8" s="64" customFormat="1" x14ac:dyDescent="0.25">
      <c r="A48" s="74" t="s">
        <v>6202</v>
      </c>
      <c r="B48" s="77" t="s">
        <v>10540</v>
      </c>
      <c r="C48" s="45" t="s">
        <v>5846</v>
      </c>
      <c r="D48" s="46" t="s">
        <v>11828</v>
      </c>
      <c r="E48" s="72">
        <v>16.2</v>
      </c>
      <c r="F48" s="143">
        <f t="shared" si="4"/>
        <v>16.2</v>
      </c>
      <c r="G48" s="140"/>
      <c r="H48" s="52">
        <f t="shared" si="5"/>
        <v>0</v>
      </c>
    </row>
    <row r="49" spans="1:8" s="64" customFormat="1" x14ac:dyDescent="0.25">
      <c r="A49" s="74"/>
      <c r="B49" s="57"/>
      <c r="C49" s="10" t="s">
        <v>1212</v>
      </c>
      <c r="D49" s="91"/>
      <c r="E49" s="78"/>
      <c r="F49" s="119"/>
      <c r="G49" s="141"/>
      <c r="H49" s="17"/>
    </row>
    <row r="50" spans="1:8" s="64" customFormat="1" x14ac:dyDescent="0.25">
      <c r="A50" s="74" t="s">
        <v>6205</v>
      </c>
      <c r="B50" s="77" t="s">
        <v>10580</v>
      </c>
      <c r="C50" s="49" t="s">
        <v>6050</v>
      </c>
      <c r="D50" s="46" t="s">
        <v>11836</v>
      </c>
      <c r="E50" s="72">
        <v>142.22</v>
      </c>
      <c r="F50" s="143">
        <f t="shared" ref="F50:F57" si="6">E50-E50*$F$5</f>
        <v>142.22</v>
      </c>
      <c r="G50" s="140"/>
      <c r="H50" s="52">
        <f t="shared" ref="H50:H57" si="7">G50*F50</f>
        <v>0</v>
      </c>
    </row>
    <row r="51" spans="1:8" s="64" customFormat="1" x14ac:dyDescent="0.25">
      <c r="A51" s="74" t="s">
        <v>6206</v>
      </c>
      <c r="B51" s="77" t="s">
        <v>10579</v>
      </c>
      <c r="C51" s="49" t="s">
        <v>5850</v>
      </c>
      <c r="D51" s="46" t="s">
        <v>11836</v>
      </c>
      <c r="E51" s="72">
        <v>200.21</v>
      </c>
      <c r="F51" s="143">
        <f t="shared" si="6"/>
        <v>200.21</v>
      </c>
      <c r="G51" s="140"/>
      <c r="H51" s="52">
        <f t="shared" si="7"/>
        <v>0</v>
      </c>
    </row>
    <row r="52" spans="1:8" s="64" customFormat="1" x14ac:dyDescent="0.25">
      <c r="A52" s="74" t="s">
        <v>6203</v>
      </c>
      <c r="B52" s="77" t="s">
        <v>10577</v>
      </c>
      <c r="C52" s="45" t="s">
        <v>5852</v>
      </c>
      <c r="D52" s="46" t="s">
        <v>11847</v>
      </c>
      <c r="E52" s="72">
        <v>186.06</v>
      </c>
      <c r="F52" s="143">
        <f t="shared" si="6"/>
        <v>186.06</v>
      </c>
      <c r="G52" s="140"/>
      <c r="H52" s="52">
        <f t="shared" si="7"/>
        <v>0</v>
      </c>
    </row>
    <row r="53" spans="1:8" s="64" customFormat="1" x14ac:dyDescent="0.25">
      <c r="A53" s="74" t="s">
        <v>6204</v>
      </c>
      <c r="B53" s="77" t="s">
        <v>10578</v>
      </c>
      <c r="C53" s="45" t="s">
        <v>5854</v>
      </c>
      <c r="D53" s="46" t="s">
        <v>11847</v>
      </c>
      <c r="E53" s="72">
        <v>186.06</v>
      </c>
      <c r="F53" s="143">
        <f t="shared" si="6"/>
        <v>186.06</v>
      </c>
      <c r="G53" s="140"/>
      <c r="H53" s="52">
        <f t="shared" si="7"/>
        <v>0</v>
      </c>
    </row>
    <row r="54" spans="1:8" s="64" customFormat="1" x14ac:dyDescent="0.25">
      <c r="A54" s="74" t="s">
        <v>6207</v>
      </c>
      <c r="B54" s="77" t="s">
        <v>10581</v>
      </c>
      <c r="C54" s="45" t="s">
        <v>5864</v>
      </c>
      <c r="D54" s="46" t="s">
        <v>11863</v>
      </c>
      <c r="E54" s="72">
        <v>149.5</v>
      </c>
      <c r="F54" s="143">
        <f t="shared" si="6"/>
        <v>149.5</v>
      </c>
      <c r="G54" s="140"/>
      <c r="H54" s="52">
        <f t="shared" si="7"/>
        <v>0</v>
      </c>
    </row>
    <row r="55" spans="1:8" s="64" customFormat="1" x14ac:dyDescent="0.25">
      <c r="A55" s="74" t="s">
        <v>6208</v>
      </c>
      <c r="B55" s="77" t="s">
        <v>6055</v>
      </c>
      <c r="C55" s="45" t="s">
        <v>5866</v>
      </c>
      <c r="D55" s="46" t="s">
        <v>11839</v>
      </c>
      <c r="E55" s="72">
        <v>147.5</v>
      </c>
      <c r="F55" s="143">
        <f t="shared" si="6"/>
        <v>147.5</v>
      </c>
      <c r="G55" s="140"/>
      <c r="H55" s="52">
        <f t="shared" si="7"/>
        <v>0</v>
      </c>
    </row>
    <row r="56" spans="1:8" s="64" customFormat="1" x14ac:dyDescent="0.25">
      <c r="A56" s="74" t="s">
        <v>6209</v>
      </c>
      <c r="B56" s="77" t="s">
        <v>6056</v>
      </c>
      <c r="C56" s="45" t="s">
        <v>5868</v>
      </c>
      <c r="D56" s="46" t="s">
        <v>11830</v>
      </c>
      <c r="E56" s="72">
        <v>186.9</v>
      </c>
      <c r="F56" s="143">
        <f t="shared" si="6"/>
        <v>186.9</v>
      </c>
      <c r="G56" s="140"/>
      <c r="H56" s="52">
        <f t="shared" si="7"/>
        <v>0</v>
      </c>
    </row>
    <row r="57" spans="1:8" s="64" customFormat="1" x14ac:dyDescent="0.25">
      <c r="A57" s="74" t="s">
        <v>6210</v>
      </c>
      <c r="B57" s="77" t="s">
        <v>10582</v>
      </c>
      <c r="C57" s="45" t="s">
        <v>5870</v>
      </c>
      <c r="D57" s="46" t="s">
        <v>11836</v>
      </c>
      <c r="E57" s="72">
        <v>186.22</v>
      </c>
      <c r="F57" s="143">
        <f t="shared" si="6"/>
        <v>186.22</v>
      </c>
      <c r="G57" s="140"/>
      <c r="H57" s="52">
        <f t="shared" si="7"/>
        <v>0</v>
      </c>
    </row>
    <row r="58" spans="1:8" s="64" customFormat="1" x14ac:dyDescent="0.25">
      <c r="A58" s="74"/>
      <c r="B58" s="57"/>
      <c r="C58" s="10" t="s">
        <v>5871</v>
      </c>
      <c r="D58" s="91"/>
      <c r="E58" s="78"/>
      <c r="F58" s="119"/>
      <c r="G58" s="141"/>
      <c r="H58" s="17"/>
    </row>
    <row r="59" spans="1:8" s="64" customFormat="1" x14ac:dyDescent="0.25">
      <c r="A59" s="74" t="s">
        <v>6211</v>
      </c>
      <c r="B59" s="77" t="s">
        <v>10545</v>
      </c>
      <c r="C59" s="45" t="s">
        <v>6059</v>
      </c>
      <c r="D59" s="46" t="s">
        <v>11826</v>
      </c>
      <c r="E59" s="72">
        <v>27.12</v>
      </c>
      <c r="F59" s="143">
        <f t="shared" ref="F59:F66" si="8">E59-E59*$F$5</f>
        <v>27.12</v>
      </c>
      <c r="G59" s="140"/>
      <c r="H59" s="52">
        <f t="shared" ref="H59:H66" si="9">G59*F59</f>
        <v>0</v>
      </c>
    </row>
    <row r="60" spans="1:8" s="64" customFormat="1" x14ac:dyDescent="0.25">
      <c r="A60" s="74" t="s">
        <v>6212</v>
      </c>
      <c r="B60" s="77" t="s">
        <v>10546</v>
      </c>
      <c r="C60" s="45" t="s">
        <v>6061</v>
      </c>
      <c r="D60" s="46" t="s">
        <v>11848</v>
      </c>
      <c r="E60" s="72">
        <v>23.88</v>
      </c>
      <c r="F60" s="143">
        <f t="shared" si="8"/>
        <v>23.88</v>
      </c>
      <c r="G60" s="140"/>
      <c r="H60" s="52">
        <f t="shared" si="9"/>
        <v>0</v>
      </c>
    </row>
    <row r="61" spans="1:8" s="64" customFormat="1" x14ac:dyDescent="0.25">
      <c r="A61" s="74" t="s">
        <v>6213</v>
      </c>
      <c r="B61" s="77" t="s">
        <v>10547</v>
      </c>
      <c r="C61" s="45" t="s">
        <v>5879</v>
      </c>
      <c r="D61" s="46" t="s">
        <v>11864</v>
      </c>
      <c r="E61" s="72">
        <v>26.5</v>
      </c>
      <c r="F61" s="143">
        <f t="shared" si="8"/>
        <v>26.5</v>
      </c>
      <c r="G61" s="140"/>
      <c r="H61" s="52">
        <f t="shared" si="9"/>
        <v>0</v>
      </c>
    </row>
    <row r="62" spans="1:8" s="64" customFormat="1" x14ac:dyDescent="0.25">
      <c r="A62" s="74" t="s">
        <v>6214</v>
      </c>
      <c r="B62" s="77" t="s">
        <v>10548</v>
      </c>
      <c r="C62" s="45" t="s">
        <v>6064</v>
      </c>
      <c r="D62" s="46" t="s">
        <v>11843</v>
      </c>
      <c r="E62" s="72">
        <v>51.58</v>
      </c>
      <c r="F62" s="143">
        <f t="shared" si="8"/>
        <v>51.58</v>
      </c>
      <c r="G62" s="140"/>
      <c r="H62" s="52">
        <f t="shared" si="9"/>
        <v>0</v>
      </c>
    </row>
    <row r="63" spans="1:8" s="64" customFormat="1" x14ac:dyDescent="0.25">
      <c r="A63" s="74" t="s">
        <v>6215</v>
      </c>
      <c r="B63" s="77" t="s">
        <v>10541</v>
      </c>
      <c r="C63" s="45" t="s">
        <v>6066</v>
      </c>
      <c r="D63" s="46" t="s">
        <v>11826</v>
      </c>
      <c r="E63" s="72">
        <v>27.12</v>
      </c>
      <c r="F63" s="143">
        <f t="shared" si="8"/>
        <v>27.12</v>
      </c>
      <c r="G63" s="140"/>
      <c r="H63" s="52">
        <f t="shared" si="9"/>
        <v>0</v>
      </c>
    </row>
    <row r="64" spans="1:8" s="64" customFormat="1" x14ac:dyDescent="0.25">
      <c r="A64" s="74" t="s">
        <v>6216</v>
      </c>
      <c r="B64" s="77" t="s">
        <v>10542</v>
      </c>
      <c r="C64" s="45" t="s">
        <v>5873</v>
      </c>
      <c r="D64" s="46" t="s">
        <v>11848</v>
      </c>
      <c r="E64" s="72">
        <v>23.88</v>
      </c>
      <c r="F64" s="143">
        <f t="shared" si="8"/>
        <v>23.88</v>
      </c>
      <c r="G64" s="140"/>
      <c r="H64" s="52">
        <f t="shared" si="9"/>
        <v>0</v>
      </c>
    </row>
    <row r="65" spans="1:8" s="64" customFormat="1" x14ac:dyDescent="0.25">
      <c r="A65" s="74" t="s">
        <v>6217</v>
      </c>
      <c r="B65" s="77" t="s">
        <v>10543</v>
      </c>
      <c r="C65" s="45" t="s">
        <v>5875</v>
      </c>
      <c r="D65" s="46" t="s">
        <v>11864</v>
      </c>
      <c r="E65" s="72">
        <v>26.5</v>
      </c>
      <c r="F65" s="143">
        <f t="shared" si="8"/>
        <v>26.5</v>
      </c>
      <c r="G65" s="140"/>
      <c r="H65" s="52">
        <f t="shared" si="9"/>
        <v>0</v>
      </c>
    </row>
    <row r="66" spans="1:8" s="64" customFormat="1" x14ac:dyDescent="0.25">
      <c r="A66" s="74" t="s">
        <v>6218</v>
      </c>
      <c r="B66" s="77" t="s">
        <v>10544</v>
      </c>
      <c r="C66" s="45" t="s">
        <v>5877</v>
      </c>
      <c r="D66" s="46" t="s">
        <v>11843</v>
      </c>
      <c r="E66" s="72">
        <v>50.34</v>
      </c>
      <c r="F66" s="143">
        <f t="shared" si="8"/>
        <v>50.34</v>
      </c>
      <c r="G66" s="140"/>
      <c r="H66" s="52">
        <f t="shared" si="9"/>
        <v>0</v>
      </c>
    </row>
    <row r="67" spans="1:8" s="64" customFormat="1" x14ac:dyDescent="0.25">
      <c r="A67" s="74"/>
      <c r="B67" s="57"/>
      <c r="C67" s="10" t="s">
        <v>6101</v>
      </c>
      <c r="D67" s="91"/>
      <c r="E67" s="78"/>
      <c r="F67" s="119"/>
      <c r="G67" s="141"/>
      <c r="H67" s="17"/>
    </row>
    <row r="68" spans="1:8" s="64" customFormat="1" x14ac:dyDescent="0.25">
      <c r="A68" s="74" t="s">
        <v>6219</v>
      </c>
      <c r="B68" s="77" t="s">
        <v>10559</v>
      </c>
      <c r="C68" s="45" t="s">
        <v>6071</v>
      </c>
      <c r="D68" s="46" t="s">
        <v>11826</v>
      </c>
      <c r="E68" s="72">
        <v>16.36</v>
      </c>
      <c r="F68" s="143">
        <f t="shared" ref="F68:F85" si="10">E68-E68*$F$5</f>
        <v>16.36</v>
      </c>
      <c r="G68" s="140"/>
      <c r="H68" s="52">
        <f t="shared" ref="H68:H85" si="11">G68*F68</f>
        <v>0</v>
      </c>
    </row>
    <row r="69" spans="1:8" s="64" customFormat="1" x14ac:dyDescent="0.25">
      <c r="A69" s="74" t="s">
        <v>6220</v>
      </c>
      <c r="B69" s="77" t="s">
        <v>10560</v>
      </c>
      <c r="C69" s="45" t="s">
        <v>6073</v>
      </c>
      <c r="D69" s="46" t="s">
        <v>11853</v>
      </c>
      <c r="E69" s="72">
        <v>16.36</v>
      </c>
      <c r="F69" s="143">
        <f t="shared" si="10"/>
        <v>16.36</v>
      </c>
      <c r="G69" s="140"/>
      <c r="H69" s="52">
        <f t="shared" si="11"/>
        <v>0</v>
      </c>
    </row>
    <row r="70" spans="1:8" s="64" customFormat="1" x14ac:dyDescent="0.25">
      <c r="A70" s="74" t="s">
        <v>6221</v>
      </c>
      <c r="B70" s="77" t="s">
        <v>10561</v>
      </c>
      <c r="C70" s="45" t="s">
        <v>6075</v>
      </c>
      <c r="D70" s="46" t="s">
        <v>11843</v>
      </c>
      <c r="E70" s="72">
        <v>15.48</v>
      </c>
      <c r="F70" s="143">
        <f t="shared" si="10"/>
        <v>15.48</v>
      </c>
      <c r="G70" s="140"/>
      <c r="H70" s="52">
        <f t="shared" si="11"/>
        <v>0</v>
      </c>
    </row>
    <row r="71" spans="1:8" s="64" customFormat="1" x14ac:dyDescent="0.25">
      <c r="A71" s="74" t="s">
        <v>6222</v>
      </c>
      <c r="B71" s="77" t="s">
        <v>10562</v>
      </c>
      <c r="C71" s="45" t="s">
        <v>6077</v>
      </c>
      <c r="D71" s="46" t="s">
        <v>11827</v>
      </c>
      <c r="E71" s="72">
        <v>15.48</v>
      </c>
      <c r="F71" s="143">
        <f t="shared" si="10"/>
        <v>15.48</v>
      </c>
      <c r="G71" s="140"/>
      <c r="H71" s="52">
        <f t="shared" si="11"/>
        <v>0</v>
      </c>
    </row>
    <row r="72" spans="1:8" s="64" customFormat="1" x14ac:dyDescent="0.25">
      <c r="A72" s="74" t="s">
        <v>6223</v>
      </c>
      <c r="B72" s="77" t="s">
        <v>10563</v>
      </c>
      <c r="C72" s="45" t="s">
        <v>6079</v>
      </c>
      <c r="D72" s="46" t="s">
        <v>11831</v>
      </c>
      <c r="E72" s="72">
        <v>20.5</v>
      </c>
      <c r="F72" s="143">
        <f t="shared" si="10"/>
        <v>20.5</v>
      </c>
      <c r="G72" s="140"/>
      <c r="H72" s="52">
        <f t="shared" si="11"/>
        <v>0</v>
      </c>
    </row>
    <row r="73" spans="1:8" s="64" customFormat="1" x14ac:dyDescent="0.25">
      <c r="A73" s="74" t="s">
        <v>6224</v>
      </c>
      <c r="B73" s="77" t="s">
        <v>10564</v>
      </c>
      <c r="C73" s="45" t="s">
        <v>6081</v>
      </c>
      <c r="D73" s="46" t="s">
        <v>11831</v>
      </c>
      <c r="E73" s="72">
        <v>18.25</v>
      </c>
      <c r="F73" s="143">
        <f t="shared" si="10"/>
        <v>18.25</v>
      </c>
      <c r="G73" s="140"/>
      <c r="H73" s="52">
        <f t="shared" si="11"/>
        <v>0</v>
      </c>
    </row>
    <row r="74" spans="1:8" s="64" customFormat="1" x14ac:dyDescent="0.25">
      <c r="A74" s="74" t="s">
        <v>6225</v>
      </c>
      <c r="B74" s="77" t="s">
        <v>10565</v>
      </c>
      <c r="C74" s="45" t="s">
        <v>5883</v>
      </c>
      <c r="D74" s="46" t="s">
        <v>11831</v>
      </c>
      <c r="E74" s="72">
        <v>15.32</v>
      </c>
      <c r="F74" s="143">
        <f t="shared" si="10"/>
        <v>15.32</v>
      </c>
      <c r="G74" s="140"/>
      <c r="H74" s="52">
        <f t="shared" si="11"/>
        <v>0</v>
      </c>
    </row>
    <row r="75" spans="1:8" s="64" customFormat="1" x14ac:dyDescent="0.25">
      <c r="A75" s="74" t="s">
        <v>6226</v>
      </c>
      <c r="B75" s="77" t="s">
        <v>10566</v>
      </c>
      <c r="C75" s="45" t="s">
        <v>6084</v>
      </c>
      <c r="D75" s="46" t="s">
        <v>11831</v>
      </c>
      <c r="E75" s="72">
        <v>18.25</v>
      </c>
      <c r="F75" s="143">
        <f t="shared" si="10"/>
        <v>18.25</v>
      </c>
      <c r="G75" s="140"/>
      <c r="H75" s="52">
        <f t="shared" si="11"/>
        <v>0</v>
      </c>
    </row>
    <row r="76" spans="1:8" s="64" customFormat="1" x14ac:dyDescent="0.25">
      <c r="A76" s="74" t="s">
        <v>6227</v>
      </c>
      <c r="B76" s="77" t="s">
        <v>10567</v>
      </c>
      <c r="C76" s="45" t="s">
        <v>5885</v>
      </c>
      <c r="D76" s="46" t="s">
        <v>11828</v>
      </c>
      <c r="E76" s="72">
        <v>15.72</v>
      </c>
      <c r="F76" s="143">
        <f t="shared" si="10"/>
        <v>15.72</v>
      </c>
      <c r="G76" s="140"/>
      <c r="H76" s="52">
        <f t="shared" si="11"/>
        <v>0</v>
      </c>
    </row>
    <row r="77" spans="1:8" s="64" customFormat="1" x14ac:dyDescent="0.25">
      <c r="A77" s="74" t="s">
        <v>6228</v>
      </c>
      <c r="B77" s="77" t="s">
        <v>10568</v>
      </c>
      <c r="C77" s="45" t="s">
        <v>6087</v>
      </c>
      <c r="D77" s="46" t="s">
        <v>11831</v>
      </c>
      <c r="E77" s="72">
        <v>52.13</v>
      </c>
      <c r="F77" s="143">
        <f t="shared" si="10"/>
        <v>52.13</v>
      </c>
      <c r="G77" s="140"/>
      <c r="H77" s="52">
        <f t="shared" si="11"/>
        <v>0</v>
      </c>
    </row>
    <row r="78" spans="1:8" s="64" customFormat="1" x14ac:dyDescent="0.25">
      <c r="A78" s="74" t="s">
        <v>6229</v>
      </c>
      <c r="B78" s="77" t="s">
        <v>10569</v>
      </c>
      <c r="C78" s="45" t="s">
        <v>5887</v>
      </c>
      <c r="D78" s="46" t="s">
        <v>11831</v>
      </c>
      <c r="E78" s="72">
        <v>45.83</v>
      </c>
      <c r="F78" s="143">
        <f t="shared" si="10"/>
        <v>45.83</v>
      </c>
      <c r="G78" s="140"/>
      <c r="H78" s="52">
        <f t="shared" si="11"/>
        <v>0</v>
      </c>
    </row>
    <row r="79" spans="1:8" s="64" customFormat="1" x14ac:dyDescent="0.25">
      <c r="A79" s="74" t="s">
        <v>6230</v>
      </c>
      <c r="B79" s="77" t="s">
        <v>10570</v>
      </c>
      <c r="C79" s="45" t="s">
        <v>5889</v>
      </c>
      <c r="D79" s="46" t="s">
        <v>11831</v>
      </c>
      <c r="E79" s="72">
        <v>47.81</v>
      </c>
      <c r="F79" s="143">
        <f t="shared" si="10"/>
        <v>47.81</v>
      </c>
      <c r="G79" s="140"/>
      <c r="H79" s="52">
        <f t="shared" si="11"/>
        <v>0</v>
      </c>
    </row>
    <row r="80" spans="1:8" s="64" customFormat="1" x14ac:dyDescent="0.25">
      <c r="A80" s="74" t="s">
        <v>6231</v>
      </c>
      <c r="B80" s="77" t="s">
        <v>10571</v>
      </c>
      <c r="C80" s="45" t="s">
        <v>6091</v>
      </c>
      <c r="D80" s="46" t="s">
        <v>11867</v>
      </c>
      <c r="E80" s="72">
        <v>55.1</v>
      </c>
      <c r="F80" s="143">
        <f t="shared" si="10"/>
        <v>55.1</v>
      </c>
      <c r="G80" s="140"/>
      <c r="H80" s="52">
        <f t="shared" si="11"/>
        <v>0</v>
      </c>
    </row>
    <row r="81" spans="1:8" s="64" customFormat="1" x14ac:dyDescent="0.25">
      <c r="A81" s="74" t="s">
        <v>6232</v>
      </c>
      <c r="B81" s="77" t="s">
        <v>10572</v>
      </c>
      <c r="C81" s="45" t="s">
        <v>5891</v>
      </c>
      <c r="D81" s="46" t="s">
        <v>11828</v>
      </c>
      <c r="E81" s="72">
        <v>54.23</v>
      </c>
      <c r="F81" s="143">
        <f t="shared" si="10"/>
        <v>54.23</v>
      </c>
      <c r="G81" s="140"/>
      <c r="H81" s="52">
        <f t="shared" si="11"/>
        <v>0</v>
      </c>
    </row>
    <row r="82" spans="1:8" s="64" customFormat="1" x14ac:dyDescent="0.25">
      <c r="A82" s="74" t="s">
        <v>6233</v>
      </c>
      <c r="B82" s="77" t="s">
        <v>10573</v>
      </c>
      <c r="C82" s="45" t="s">
        <v>6094</v>
      </c>
      <c r="D82" s="46" t="s">
        <v>11861</v>
      </c>
      <c r="E82" s="72">
        <v>126.96</v>
      </c>
      <c r="F82" s="143">
        <f t="shared" si="10"/>
        <v>126.96</v>
      </c>
      <c r="G82" s="140"/>
      <c r="H82" s="52">
        <f t="shared" si="11"/>
        <v>0</v>
      </c>
    </row>
    <row r="83" spans="1:8" s="64" customFormat="1" x14ac:dyDescent="0.25">
      <c r="A83" s="74" t="s">
        <v>6234</v>
      </c>
      <c r="B83" s="77" t="s">
        <v>10574</v>
      </c>
      <c r="C83" s="45" t="s">
        <v>6096</v>
      </c>
      <c r="D83" s="46" t="s">
        <v>11861</v>
      </c>
      <c r="E83" s="72">
        <v>126.96</v>
      </c>
      <c r="F83" s="143">
        <f t="shared" si="10"/>
        <v>126.96</v>
      </c>
      <c r="G83" s="140"/>
      <c r="H83" s="52">
        <f t="shared" si="11"/>
        <v>0</v>
      </c>
    </row>
    <row r="84" spans="1:8" s="64" customFormat="1" ht="24.75" x14ac:dyDescent="0.25">
      <c r="A84" s="74" t="s">
        <v>6235</v>
      </c>
      <c r="B84" s="77" t="s">
        <v>10575</v>
      </c>
      <c r="C84" s="31" t="s">
        <v>6098</v>
      </c>
      <c r="D84" s="46" t="s">
        <v>11861</v>
      </c>
      <c r="E84" s="72">
        <v>126.96</v>
      </c>
      <c r="F84" s="143">
        <f t="shared" si="10"/>
        <v>126.96</v>
      </c>
      <c r="G84" s="140"/>
      <c r="H84" s="52">
        <f t="shared" si="11"/>
        <v>0</v>
      </c>
    </row>
    <row r="85" spans="1:8" s="64" customFormat="1" x14ac:dyDescent="0.25">
      <c r="A85" s="74" t="s">
        <v>6236</v>
      </c>
      <c r="B85" s="77" t="s">
        <v>10576</v>
      </c>
      <c r="C85" s="45" t="s">
        <v>6100</v>
      </c>
      <c r="D85" s="46" t="s">
        <v>11861</v>
      </c>
      <c r="E85" s="72">
        <v>126.96</v>
      </c>
      <c r="F85" s="143">
        <f t="shared" si="10"/>
        <v>126.96</v>
      </c>
      <c r="G85" s="140"/>
      <c r="H85" s="52">
        <f t="shared" si="11"/>
        <v>0</v>
      </c>
    </row>
    <row r="86" spans="1:8" s="64" customFormat="1" x14ac:dyDescent="0.25">
      <c r="A86" s="74"/>
      <c r="B86" s="57"/>
      <c r="C86" s="10" t="s">
        <v>5910</v>
      </c>
      <c r="D86" s="91"/>
      <c r="E86" s="78"/>
      <c r="F86" s="119"/>
      <c r="G86" s="141"/>
      <c r="H86" s="17"/>
    </row>
    <row r="87" spans="1:8" s="64" customFormat="1" x14ac:dyDescent="0.25">
      <c r="A87" s="68" t="s">
        <v>6237</v>
      </c>
      <c r="B87" s="77" t="s">
        <v>10551</v>
      </c>
      <c r="C87" s="45" t="s">
        <v>5912</v>
      </c>
      <c r="D87" s="46" t="s">
        <v>11833</v>
      </c>
      <c r="E87" s="72">
        <v>39.79</v>
      </c>
      <c r="F87" s="143">
        <f t="shared" ref="F87:F88" si="12">E87-E87*$F$5</f>
        <v>39.79</v>
      </c>
      <c r="G87" s="140"/>
      <c r="H87" s="52">
        <f t="shared" ref="H87:H88" si="13">G87*F87</f>
        <v>0</v>
      </c>
    </row>
    <row r="88" spans="1:8" s="64" customFormat="1" x14ac:dyDescent="0.25">
      <c r="A88" s="68" t="s">
        <v>6238</v>
      </c>
      <c r="B88" s="77" t="s">
        <v>10552</v>
      </c>
      <c r="C88" s="45" t="s">
        <v>5914</v>
      </c>
      <c r="D88" s="46" t="s">
        <v>11868</v>
      </c>
      <c r="E88" s="72">
        <v>77.680000000000007</v>
      </c>
      <c r="F88" s="143">
        <f t="shared" si="12"/>
        <v>77.680000000000007</v>
      </c>
      <c r="G88" s="140"/>
      <c r="H88" s="52">
        <f t="shared" si="13"/>
        <v>0</v>
      </c>
    </row>
    <row r="89" spans="1:8" s="64" customFormat="1" x14ac:dyDescent="0.25">
      <c r="A89" s="74"/>
      <c r="B89" s="57"/>
      <c r="C89" s="10" t="s">
        <v>5915</v>
      </c>
      <c r="D89" s="91"/>
      <c r="E89" s="78"/>
      <c r="F89" s="119"/>
      <c r="G89" s="141"/>
      <c r="H89" s="17"/>
    </row>
    <row r="90" spans="1:8" s="64" customFormat="1" x14ac:dyDescent="0.25">
      <c r="A90" s="74" t="s">
        <v>6239</v>
      </c>
      <c r="B90" s="77" t="s">
        <v>10553</v>
      </c>
      <c r="C90" s="45" t="s">
        <v>6103</v>
      </c>
      <c r="D90" s="46" t="s">
        <v>11828</v>
      </c>
      <c r="E90" s="72">
        <v>99.26</v>
      </c>
      <c r="F90" s="143">
        <f t="shared" ref="F90:F95" si="14">E90-E90*$F$5</f>
        <v>99.26</v>
      </c>
      <c r="G90" s="140"/>
      <c r="H90" s="52">
        <f t="shared" ref="H90:H95" si="15">G90*F90</f>
        <v>0</v>
      </c>
    </row>
    <row r="91" spans="1:8" s="64" customFormat="1" x14ac:dyDescent="0.25">
      <c r="A91" s="74" t="s">
        <v>6240</v>
      </c>
      <c r="B91" s="77" t="s">
        <v>10554</v>
      </c>
      <c r="C91" s="45" t="s">
        <v>6105</v>
      </c>
      <c r="D91" s="46" t="s">
        <v>11831</v>
      </c>
      <c r="E91" s="72">
        <v>168.85</v>
      </c>
      <c r="F91" s="143">
        <f t="shared" si="14"/>
        <v>168.85</v>
      </c>
      <c r="G91" s="140"/>
      <c r="H91" s="52">
        <f t="shared" si="15"/>
        <v>0</v>
      </c>
    </row>
    <row r="92" spans="1:8" s="64" customFormat="1" x14ac:dyDescent="0.25">
      <c r="A92" s="74" t="s">
        <v>6241</v>
      </c>
      <c r="B92" s="77" t="s">
        <v>10555</v>
      </c>
      <c r="C92" s="45" t="s">
        <v>6107</v>
      </c>
      <c r="D92" s="46" t="s">
        <v>11826</v>
      </c>
      <c r="E92" s="72">
        <v>17.16</v>
      </c>
      <c r="F92" s="143">
        <f t="shared" si="14"/>
        <v>17.16</v>
      </c>
      <c r="G92" s="140"/>
      <c r="H92" s="52">
        <f t="shared" si="15"/>
        <v>0</v>
      </c>
    </row>
    <row r="93" spans="1:8" s="64" customFormat="1" x14ac:dyDescent="0.25">
      <c r="A93" s="74" t="s">
        <v>6242</v>
      </c>
      <c r="B93" s="77" t="s">
        <v>10556</v>
      </c>
      <c r="C93" s="45" t="s">
        <v>6109</v>
      </c>
      <c r="D93" s="46" t="s">
        <v>11826</v>
      </c>
      <c r="E93" s="72">
        <v>17.88</v>
      </c>
      <c r="F93" s="143">
        <f t="shared" si="14"/>
        <v>17.88</v>
      </c>
      <c r="G93" s="140"/>
      <c r="H93" s="52">
        <f t="shared" si="15"/>
        <v>0</v>
      </c>
    </row>
    <row r="94" spans="1:8" s="64" customFormat="1" x14ac:dyDescent="0.25">
      <c r="A94" s="74" t="s">
        <v>6243</v>
      </c>
      <c r="B94" s="77" t="s">
        <v>10557</v>
      </c>
      <c r="C94" s="45" t="s">
        <v>5917</v>
      </c>
      <c r="D94" s="46" t="s">
        <v>11827</v>
      </c>
      <c r="E94" s="72">
        <v>17.82</v>
      </c>
      <c r="F94" s="143">
        <f t="shared" si="14"/>
        <v>17.82</v>
      </c>
      <c r="G94" s="140"/>
      <c r="H94" s="52">
        <f t="shared" si="15"/>
        <v>0</v>
      </c>
    </row>
    <row r="95" spans="1:8" s="64" customFormat="1" x14ac:dyDescent="0.25">
      <c r="A95" s="74" t="s">
        <v>6244</v>
      </c>
      <c r="B95" s="77" t="s">
        <v>10558</v>
      </c>
      <c r="C95" s="45" t="s">
        <v>5919</v>
      </c>
      <c r="D95" s="46" t="s">
        <v>11836</v>
      </c>
      <c r="E95" s="72">
        <v>36.65</v>
      </c>
      <c r="F95" s="143">
        <f t="shared" si="14"/>
        <v>36.65</v>
      </c>
      <c r="G95" s="140"/>
      <c r="H95" s="52">
        <f t="shared" si="15"/>
        <v>0</v>
      </c>
    </row>
    <row r="96" spans="1:8" s="64" customFormat="1" x14ac:dyDescent="0.25">
      <c r="A96" s="74"/>
      <c r="B96" s="57"/>
      <c r="C96" s="10" t="s">
        <v>5924</v>
      </c>
      <c r="D96" s="91"/>
      <c r="E96" s="78"/>
      <c r="F96" s="119"/>
      <c r="G96" s="141"/>
      <c r="H96" s="17"/>
    </row>
    <row r="97" spans="1:8" s="64" customFormat="1" x14ac:dyDescent="0.25">
      <c r="A97" s="80" t="s">
        <v>6245</v>
      </c>
      <c r="B97" s="45" t="s">
        <v>10549</v>
      </c>
      <c r="C97" s="45" t="s">
        <v>5926</v>
      </c>
      <c r="D97" s="46" t="s">
        <v>11833</v>
      </c>
      <c r="E97" s="72">
        <v>48.89</v>
      </c>
      <c r="F97" s="143">
        <f t="shared" ref="F97:F98" si="16">E97-E97*$F$5</f>
        <v>48.89</v>
      </c>
      <c r="G97" s="145"/>
      <c r="H97" s="52">
        <f t="shared" ref="H97:H98" si="17">G97*F97</f>
        <v>0</v>
      </c>
    </row>
    <row r="98" spans="1:8" s="64" customFormat="1" x14ac:dyDescent="0.25">
      <c r="A98" s="80" t="s">
        <v>6246</v>
      </c>
      <c r="B98" s="45" t="s">
        <v>10550</v>
      </c>
      <c r="C98" s="45" t="s">
        <v>5928</v>
      </c>
      <c r="D98" s="46" t="s">
        <v>11833</v>
      </c>
      <c r="E98" s="72">
        <v>99</v>
      </c>
      <c r="F98" s="143">
        <f t="shared" si="16"/>
        <v>99</v>
      </c>
      <c r="G98" s="145"/>
      <c r="H98" s="52">
        <f t="shared" si="17"/>
        <v>0</v>
      </c>
    </row>
    <row r="99" spans="1:8" s="64" customFormat="1" x14ac:dyDescent="0.25">
      <c r="A99" s="80"/>
      <c r="B99" s="57"/>
      <c r="C99" s="10" t="s">
        <v>5929</v>
      </c>
      <c r="D99" s="91"/>
      <c r="E99" s="78"/>
      <c r="F99" s="119"/>
      <c r="G99" s="141"/>
      <c r="H99" s="17"/>
    </row>
    <row r="100" spans="1:8" s="64" customFormat="1" x14ac:dyDescent="0.25">
      <c r="A100" s="80" t="s">
        <v>6247</v>
      </c>
      <c r="B100" s="45" t="s">
        <v>10583</v>
      </c>
      <c r="C100" s="45" t="s">
        <v>6115</v>
      </c>
      <c r="D100" s="46" t="s">
        <v>11831</v>
      </c>
      <c r="E100" s="72">
        <v>35.22</v>
      </c>
      <c r="F100" s="143">
        <f t="shared" ref="F100:F111" si="18">E100-E100*$F$5</f>
        <v>35.22</v>
      </c>
      <c r="G100" s="145"/>
      <c r="H100" s="52">
        <f t="shared" ref="H100:H111" si="19">G100*F100</f>
        <v>0</v>
      </c>
    </row>
    <row r="101" spans="1:8" s="64" customFormat="1" x14ac:dyDescent="0.25">
      <c r="A101" s="80" t="s">
        <v>6248</v>
      </c>
      <c r="B101" s="45" t="s">
        <v>10584</v>
      </c>
      <c r="C101" s="45" t="s">
        <v>6117</v>
      </c>
      <c r="D101" s="46" t="s">
        <v>11831</v>
      </c>
      <c r="E101" s="72">
        <v>35.22</v>
      </c>
      <c r="F101" s="143">
        <f t="shared" si="18"/>
        <v>35.22</v>
      </c>
      <c r="G101" s="145"/>
      <c r="H101" s="52">
        <f t="shared" si="19"/>
        <v>0</v>
      </c>
    </row>
    <row r="102" spans="1:8" s="64" customFormat="1" x14ac:dyDescent="0.25">
      <c r="A102" s="80" t="s">
        <v>6249</v>
      </c>
      <c r="B102" s="45" t="s">
        <v>10585</v>
      </c>
      <c r="C102" s="45" t="s">
        <v>5931</v>
      </c>
      <c r="D102" s="46" t="s">
        <v>11861</v>
      </c>
      <c r="E102" s="72">
        <v>31</v>
      </c>
      <c r="F102" s="143">
        <f t="shared" si="18"/>
        <v>31</v>
      </c>
      <c r="G102" s="145"/>
      <c r="H102" s="52">
        <f t="shared" si="19"/>
        <v>0</v>
      </c>
    </row>
    <row r="103" spans="1:8" s="64" customFormat="1" x14ac:dyDescent="0.25">
      <c r="A103" s="80" t="s">
        <v>6250</v>
      </c>
      <c r="B103" s="45" t="s">
        <v>10586</v>
      </c>
      <c r="C103" s="45" t="s">
        <v>5933</v>
      </c>
      <c r="D103" s="46" t="s">
        <v>11861</v>
      </c>
      <c r="E103" s="72">
        <v>31</v>
      </c>
      <c r="F103" s="143">
        <f t="shared" si="18"/>
        <v>31</v>
      </c>
      <c r="G103" s="145"/>
      <c r="H103" s="52">
        <f t="shared" si="19"/>
        <v>0</v>
      </c>
    </row>
    <row r="104" spans="1:8" s="64" customFormat="1" x14ac:dyDescent="0.25">
      <c r="A104" s="80" t="s">
        <v>6251</v>
      </c>
      <c r="B104" s="45" t="s">
        <v>10590</v>
      </c>
      <c r="C104" s="45" t="s">
        <v>6121</v>
      </c>
      <c r="D104" s="46" t="s">
        <v>11829</v>
      </c>
      <c r="E104" s="72">
        <v>33.72</v>
      </c>
      <c r="F104" s="143">
        <f t="shared" si="18"/>
        <v>33.72</v>
      </c>
      <c r="G104" s="145"/>
      <c r="H104" s="52">
        <f t="shared" si="19"/>
        <v>0</v>
      </c>
    </row>
    <row r="105" spans="1:8" s="64" customFormat="1" x14ac:dyDescent="0.25">
      <c r="A105" s="80" t="s">
        <v>6252</v>
      </c>
      <c r="B105" s="45" t="s">
        <v>10591</v>
      </c>
      <c r="C105" s="45" t="s">
        <v>6123</v>
      </c>
      <c r="D105" s="46" t="s">
        <v>11861</v>
      </c>
      <c r="E105" s="72">
        <v>33.72</v>
      </c>
      <c r="F105" s="143">
        <f t="shared" si="18"/>
        <v>33.72</v>
      </c>
      <c r="G105" s="145"/>
      <c r="H105" s="52">
        <f t="shared" si="19"/>
        <v>0</v>
      </c>
    </row>
    <row r="106" spans="1:8" s="64" customFormat="1" x14ac:dyDescent="0.25">
      <c r="A106" s="80" t="s">
        <v>6253</v>
      </c>
      <c r="B106" s="45" t="s">
        <v>10592</v>
      </c>
      <c r="C106" s="45" t="s">
        <v>5935</v>
      </c>
      <c r="D106" s="46" t="s">
        <v>11839</v>
      </c>
      <c r="E106" s="72">
        <v>32.159999999999997</v>
      </c>
      <c r="F106" s="143">
        <f t="shared" si="18"/>
        <v>32.159999999999997</v>
      </c>
      <c r="G106" s="145"/>
      <c r="H106" s="52">
        <f t="shared" si="19"/>
        <v>0</v>
      </c>
    </row>
    <row r="107" spans="1:8" s="64" customFormat="1" x14ac:dyDescent="0.25">
      <c r="A107" s="80" t="s">
        <v>6254</v>
      </c>
      <c r="B107" s="45" t="s">
        <v>10593</v>
      </c>
      <c r="C107" s="45" t="s">
        <v>5937</v>
      </c>
      <c r="D107" s="46" t="s">
        <v>11839</v>
      </c>
      <c r="E107" s="72">
        <v>32.159999999999997</v>
      </c>
      <c r="F107" s="143">
        <f t="shared" si="18"/>
        <v>32.159999999999997</v>
      </c>
      <c r="G107" s="145"/>
      <c r="H107" s="52">
        <f t="shared" si="19"/>
        <v>0</v>
      </c>
    </row>
    <row r="108" spans="1:8" s="64" customFormat="1" x14ac:dyDescent="0.25">
      <c r="A108" s="80" t="s">
        <v>6255</v>
      </c>
      <c r="B108" s="45" t="s">
        <v>10594</v>
      </c>
      <c r="C108" s="45" t="s">
        <v>5939</v>
      </c>
      <c r="D108" s="46" t="s">
        <v>11828</v>
      </c>
      <c r="E108" s="72">
        <v>62.28</v>
      </c>
      <c r="F108" s="143">
        <f t="shared" si="18"/>
        <v>62.28</v>
      </c>
      <c r="G108" s="145"/>
      <c r="H108" s="52">
        <f t="shared" si="19"/>
        <v>0</v>
      </c>
    </row>
    <row r="109" spans="1:8" s="64" customFormat="1" x14ac:dyDescent="0.25">
      <c r="A109" s="80" t="s">
        <v>6256</v>
      </c>
      <c r="B109" s="45" t="s">
        <v>10595</v>
      </c>
      <c r="C109" s="45" t="s">
        <v>5941</v>
      </c>
      <c r="D109" s="46" t="s">
        <v>11828</v>
      </c>
      <c r="E109" s="72">
        <v>62.28</v>
      </c>
      <c r="F109" s="143">
        <f t="shared" si="18"/>
        <v>62.28</v>
      </c>
      <c r="G109" s="145"/>
      <c r="H109" s="52">
        <f t="shared" si="19"/>
        <v>0</v>
      </c>
    </row>
    <row r="110" spans="1:8" s="64" customFormat="1" x14ac:dyDescent="0.25">
      <c r="A110" s="80" t="s">
        <v>6257</v>
      </c>
      <c r="B110" s="45" t="s">
        <v>10596</v>
      </c>
      <c r="C110" s="45" t="s">
        <v>5943</v>
      </c>
      <c r="D110" s="46" t="s">
        <v>11847</v>
      </c>
      <c r="E110" s="72">
        <v>96.6</v>
      </c>
      <c r="F110" s="143">
        <f t="shared" si="18"/>
        <v>96.6</v>
      </c>
      <c r="G110" s="145"/>
      <c r="H110" s="52">
        <f t="shared" si="19"/>
        <v>0</v>
      </c>
    </row>
    <row r="111" spans="1:8" s="64" customFormat="1" x14ac:dyDescent="0.25">
      <c r="A111" s="80" t="s">
        <v>6258</v>
      </c>
      <c r="B111" s="45" t="s">
        <v>10597</v>
      </c>
      <c r="C111" s="45" t="s">
        <v>5945</v>
      </c>
      <c r="D111" s="46" t="s">
        <v>11829</v>
      </c>
      <c r="E111" s="72">
        <v>88.67</v>
      </c>
      <c r="F111" s="143">
        <f t="shared" si="18"/>
        <v>88.67</v>
      </c>
      <c r="G111" s="145"/>
      <c r="H111" s="52">
        <f t="shared" si="19"/>
        <v>0</v>
      </c>
    </row>
    <row r="112" spans="1:8" x14ac:dyDescent="0.25">
      <c r="B112" s="57"/>
      <c r="C112" s="10" t="s">
        <v>6030</v>
      </c>
      <c r="D112" s="91"/>
      <c r="E112" s="78"/>
      <c r="F112" s="119"/>
      <c r="G112" s="141"/>
      <c r="H112" s="17"/>
    </row>
    <row r="113" spans="1:8" x14ac:dyDescent="0.25">
      <c r="A113" s="74" t="s">
        <v>6259</v>
      </c>
      <c r="B113" s="77" t="s">
        <v>10587</v>
      </c>
      <c r="C113" s="45" t="s">
        <v>6191</v>
      </c>
      <c r="D113" s="46" t="s">
        <v>11823</v>
      </c>
      <c r="E113" s="72">
        <v>7.14</v>
      </c>
      <c r="F113" s="143">
        <f t="shared" ref="F113:F115" si="20">E113-E113*$F$5</f>
        <v>7.14</v>
      </c>
      <c r="G113" s="140"/>
      <c r="H113" s="52">
        <f t="shared" ref="H113:H115" si="21">G113*F113</f>
        <v>0</v>
      </c>
    </row>
    <row r="114" spans="1:8" x14ac:dyDescent="0.25">
      <c r="A114" s="74" t="s">
        <v>6260</v>
      </c>
      <c r="B114" s="77" t="s">
        <v>10588</v>
      </c>
      <c r="C114" s="45" t="s">
        <v>6193</v>
      </c>
      <c r="D114" s="46" t="s">
        <v>11825</v>
      </c>
      <c r="E114" s="72">
        <v>7.44</v>
      </c>
      <c r="F114" s="143">
        <f t="shared" si="20"/>
        <v>7.44</v>
      </c>
      <c r="G114" s="140"/>
      <c r="H114" s="52">
        <f t="shared" si="21"/>
        <v>0</v>
      </c>
    </row>
    <row r="115" spans="1:8" x14ac:dyDescent="0.25">
      <c r="A115" s="74" t="s">
        <v>6261</v>
      </c>
      <c r="B115" s="77" t="s">
        <v>10589</v>
      </c>
      <c r="C115" s="45" t="s">
        <v>6034</v>
      </c>
      <c r="D115" s="46" t="s">
        <v>11843</v>
      </c>
      <c r="E115" s="72">
        <v>15.66</v>
      </c>
      <c r="F115" s="143">
        <f t="shared" si="20"/>
        <v>15.66</v>
      </c>
      <c r="G115" s="140"/>
      <c r="H115" s="52">
        <f t="shared" si="21"/>
        <v>0</v>
      </c>
    </row>
  </sheetData>
  <mergeCells count="1">
    <mergeCell ref="C1:G3"/>
  </mergeCells>
  <hyperlinks>
    <hyperlink ref="B5" location="Главная!R1C1" display="На главную"/>
    <hyperlink ref="H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94"/>
  <sheetViews>
    <sheetView topLeftCell="B1" workbookViewId="0">
      <selection activeCell="K13" sqref="K13"/>
    </sheetView>
  </sheetViews>
  <sheetFormatPr defaultRowHeight="15" x14ac:dyDescent="0.25"/>
  <cols>
    <col min="1" max="1" width="14.5703125" hidden="1" customWidth="1"/>
    <col min="2" max="2" width="16.42578125" customWidth="1"/>
    <col min="3" max="3" width="43.7109375" customWidth="1"/>
    <col min="4" max="4" width="9" customWidth="1"/>
    <col min="5" max="5" width="8.5703125" customWidth="1"/>
    <col min="6" max="6" width="7.42578125" hidden="1" customWidth="1"/>
    <col min="7" max="7" width="9.28515625" customWidth="1"/>
    <col min="8" max="8" width="8.42578125" customWidth="1"/>
    <col min="9" max="9" width="9.140625" customWidth="1"/>
  </cols>
  <sheetData>
    <row r="1" spans="1:11" ht="15" customHeight="1" x14ac:dyDescent="0.25">
      <c r="B1" s="38" t="s">
        <v>1599</v>
      </c>
      <c r="C1" s="241" t="s">
        <v>6293</v>
      </c>
      <c r="D1" s="241"/>
      <c r="E1" s="241"/>
      <c r="F1" s="241"/>
      <c r="G1" s="241"/>
      <c r="H1" s="241"/>
      <c r="I1" s="246" t="s">
        <v>9778</v>
      </c>
    </row>
    <row r="2" spans="1:11" ht="15" customHeight="1" x14ac:dyDescent="0.25">
      <c r="B2" s="39"/>
      <c r="C2" s="243"/>
      <c r="D2" s="243"/>
      <c r="E2" s="243"/>
      <c r="F2" s="243"/>
      <c r="G2" s="243"/>
      <c r="H2" s="243"/>
      <c r="I2" s="247"/>
    </row>
    <row r="3" spans="1:11" ht="15" customHeight="1" x14ac:dyDescent="0.25">
      <c r="B3" s="39"/>
      <c r="C3" s="243"/>
      <c r="D3" s="243"/>
      <c r="E3" s="243"/>
      <c r="F3" s="243"/>
      <c r="G3" s="243"/>
      <c r="H3" s="243"/>
      <c r="I3" s="247"/>
    </row>
    <row r="4" spans="1:11" ht="15" customHeight="1" thickBot="1" x14ac:dyDescent="0.3">
      <c r="B4" s="41"/>
      <c r="C4" s="188"/>
      <c r="D4" s="188"/>
      <c r="E4" s="188"/>
      <c r="F4" s="42"/>
      <c r="G4" s="42"/>
      <c r="H4" s="42"/>
      <c r="I4" s="270"/>
    </row>
    <row r="5" spans="1:11" ht="15" customHeight="1" thickBot="1" x14ac:dyDescent="0.3">
      <c r="B5" s="265" t="s">
        <v>101</v>
      </c>
      <c r="C5" s="268" t="s">
        <v>1</v>
      </c>
      <c r="D5" s="271" t="s">
        <v>6538</v>
      </c>
      <c r="E5" s="272"/>
      <c r="F5" s="40"/>
      <c r="G5" s="189">
        <v>0</v>
      </c>
      <c r="H5" s="255" t="s">
        <v>102</v>
      </c>
      <c r="I5" s="258">
        <f>SUM(I12:I94)</f>
        <v>0</v>
      </c>
    </row>
    <row r="6" spans="1:11" ht="15" customHeight="1" thickBot="1" x14ac:dyDescent="0.3">
      <c r="B6" s="265"/>
      <c r="C6" s="268"/>
      <c r="D6" s="260" t="s">
        <v>6539</v>
      </c>
      <c r="E6" s="261"/>
      <c r="F6" s="40"/>
      <c r="G6" s="117">
        <v>0</v>
      </c>
      <c r="H6" s="255"/>
      <c r="I6" s="258"/>
    </row>
    <row r="7" spans="1:11" ht="16.5" customHeight="1" thickBot="1" x14ac:dyDescent="0.3">
      <c r="B7" s="265"/>
      <c r="C7" s="268"/>
      <c r="D7" s="260" t="s">
        <v>11870</v>
      </c>
      <c r="E7" s="261"/>
      <c r="F7" s="20"/>
      <c r="G7" s="117">
        <v>0</v>
      </c>
      <c r="H7" s="255"/>
      <c r="I7" s="258"/>
    </row>
    <row r="8" spans="1:11" ht="16.5" customHeight="1" thickBot="1" x14ac:dyDescent="0.3">
      <c r="B8" s="266"/>
      <c r="C8" s="269"/>
      <c r="D8" s="260" t="s">
        <v>6540</v>
      </c>
      <c r="E8" s="261"/>
      <c r="F8" s="89"/>
      <c r="G8" s="117">
        <v>0</v>
      </c>
      <c r="H8" s="256"/>
      <c r="I8" s="259"/>
    </row>
    <row r="9" spans="1:11" ht="27" customHeight="1" x14ac:dyDescent="0.25">
      <c r="A9" s="5" t="s">
        <v>25</v>
      </c>
      <c r="B9" s="13" t="s">
        <v>2</v>
      </c>
      <c r="C9" s="13" t="s">
        <v>26</v>
      </c>
      <c r="D9" s="54" t="s">
        <v>3102</v>
      </c>
      <c r="E9" s="54" t="s">
        <v>103</v>
      </c>
      <c r="F9" s="10" t="s">
        <v>27</v>
      </c>
      <c r="G9" s="13" t="s">
        <v>28</v>
      </c>
      <c r="H9" s="13" t="s">
        <v>99</v>
      </c>
      <c r="I9" s="13" t="s">
        <v>100</v>
      </c>
    </row>
    <row r="10" spans="1:11" x14ac:dyDescent="0.25">
      <c r="A10" s="6"/>
      <c r="B10" s="11"/>
      <c r="C10" s="10" t="s">
        <v>6294</v>
      </c>
      <c r="D10" s="10"/>
      <c r="E10" s="10"/>
      <c r="F10" s="11"/>
      <c r="G10" s="11"/>
      <c r="H10" s="11"/>
      <c r="I10" s="11"/>
    </row>
    <row r="11" spans="1:11" s="64" customFormat="1" x14ac:dyDescent="0.25">
      <c r="A11" s="74"/>
      <c r="B11" s="11"/>
      <c r="C11" s="10" t="s">
        <v>147</v>
      </c>
      <c r="D11" s="10"/>
      <c r="E11" s="10"/>
      <c r="F11" s="11"/>
      <c r="G11" s="11"/>
      <c r="H11" s="11"/>
      <c r="I11" s="11"/>
    </row>
    <row r="12" spans="1:11" s="64" customFormat="1" x14ac:dyDescent="0.25">
      <c r="A12" s="74" t="s">
        <v>6510</v>
      </c>
      <c r="B12" s="76" t="s">
        <v>6295</v>
      </c>
      <c r="C12" s="49" t="s">
        <v>6296</v>
      </c>
      <c r="D12" s="46">
        <v>1</v>
      </c>
      <c r="E12" s="46">
        <v>1</v>
      </c>
      <c r="F12" s="72">
        <v>18.928437500000001</v>
      </c>
      <c r="G12" s="143">
        <f>F12-F12*$G$5</f>
        <v>18.928437500000001</v>
      </c>
      <c r="H12" s="140"/>
      <c r="I12" s="52">
        <f t="shared" ref="I12:I31" si="0">H12*G12</f>
        <v>0</v>
      </c>
      <c r="K12" s="194"/>
    </row>
    <row r="13" spans="1:11" s="64" customFormat="1" x14ac:dyDescent="0.25">
      <c r="A13" s="74" t="s">
        <v>6511</v>
      </c>
      <c r="B13" s="76" t="s">
        <v>6297</v>
      </c>
      <c r="C13" s="49" t="s">
        <v>6298</v>
      </c>
      <c r="D13" s="46">
        <v>1</v>
      </c>
      <c r="E13" s="46">
        <v>1</v>
      </c>
      <c r="F13" s="72">
        <v>72.292500000000004</v>
      </c>
      <c r="G13" s="143">
        <f>F13-F13*$G$5</f>
        <v>72.292500000000004</v>
      </c>
      <c r="H13" s="140"/>
      <c r="I13" s="52">
        <f t="shared" si="0"/>
        <v>0</v>
      </c>
      <c r="K13" s="194"/>
    </row>
    <row r="14" spans="1:11" s="64" customFormat="1" x14ac:dyDescent="0.25">
      <c r="A14" s="74"/>
      <c r="B14" s="11"/>
      <c r="C14" s="10" t="s">
        <v>6299</v>
      </c>
      <c r="D14" s="10"/>
      <c r="E14" s="10"/>
      <c r="F14" s="11"/>
      <c r="G14" s="125"/>
      <c r="H14" s="116"/>
      <c r="I14" s="11"/>
      <c r="K14" s="194"/>
    </row>
    <row r="15" spans="1:11" s="64" customFormat="1" x14ac:dyDescent="0.25">
      <c r="A15" s="74" t="s">
        <v>6512</v>
      </c>
      <c r="B15" s="76" t="s">
        <v>6300</v>
      </c>
      <c r="C15" s="49" t="s">
        <v>6301</v>
      </c>
      <c r="D15" s="46">
        <v>1</v>
      </c>
      <c r="E15" s="46">
        <v>1</v>
      </c>
      <c r="F15" s="72">
        <v>51.058437499999997</v>
      </c>
      <c r="G15" s="143">
        <f>F15-F15*$G$5</f>
        <v>51.058437499999997</v>
      </c>
      <c r="H15" s="140"/>
      <c r="I15" s="52">
        <f t="shared" si="0"/>
        <v>0</v>
      </c>
      <c r="K15" s="194"/>
    </row>
    <row r="16" spans="1:11" s="64" customFormat="1" x14ac:dyDescent="0.25">
      <c r="A16" s="74" t="s">
        <v>6513</v>
      </c>
      <c r="B16" s="76" t="s">
        <v>6302</v>
      </c>
      <c r="C16" s="49" t="s">
        <v>6303</v>
      </c>
      <c r="D16" s="46">
        <v>1</v>
      </c>
      <c r="E16" s="46">
        <v>1</v>
      </c>
      <c r="F16" s="72">
        <v>168.2734375</v>
      </c>
      <c r="G16" s="143">
        <f>F16-F16*$G$5</f>
        <v>168.2734375</v>
      </c>
      <c r="H16" s="140"/>
      <c r="I16" s="52">
        <f t="shared" si="0"/>
        <v>0</v>
      </c>
      <c r="K16" s="194"/>
    </row>
    <row r="17" spans="1:11" s="64" customFormat="1" x14ac:dyDescent="0.25">
      <c r="A17" s="74"/>
      <c r="B17" s="11"/>
      <c r="C17" s="10" t="s">
        <v>6304</v>
      </c>
      <c r="D17" s="10"/>
      <c r="E17" s="10"/>
      <c r="F17" s="11"/>
      <c r="G17" s="125"/>
      <c r="H17" s="116"/>
      <c r="I17" s="11"/>
      <c r="K17" s="194"/>
    </row>
    <row r="18" spans="1:11" s="64" customFormat="1" x14ac:dyDescent="0.25">
      <c r="A18" s="74" t="s">
        <v>6514</v>
      </c>
      <c r="B18" s="76" t="s">
        <v>6305</v>
      </c>
      <c r="C18" s="49" t="s">
        <v>6306</v>
      </c>
      <c r="D18" s="46">
        <v>1</v>
      </c>
      <c r="E18" s="46">
        <v>1</v>
      </c>
      <c r="F18" s="72">
        <v>51.058437499999997</v>
      </c>
      <c r="G18" s="143">
        <f>F18-F18*$G$5</f>
        <v>51.058437499999997</v>
      </c>
      <c r="H18" s="140"/>
      <c r="I18" s="52">
        <f t="shared" si="0"/>
        <v>0</v>
      </c>
      <c r="K18" s="194"/>
    </row>
    <row r="19" spans="1:11" s="64" customFormat="1" x14ac:dyDescent="0.25">
      <c r="A19" s="74" t="s">
        <v>6515</v>
      </c>
      <c r="B19" s="76" t="s">
        <v>6307</v>
      </c>
      <c r="C19" s="49" t="s">
        <v>6308</v>
      </c>
      <c r="D19" s="46">
        <v>1</v>
      </c>
      <c r="E19" s="46">
        <v>1</v>
      </c>
      <c r="F19" s="72">
        <v>168.2734375</v>
      </c>
      <c r="G19" s="143">
        <f>F19-F19*$G$5</f>
        <v>168.2734375</v>
      </c>
      <c r="H19" s="140"/>
      <c r="I19" s="52">
        <f t="shared" si="0"/>
        <v>0</v>
      </c>
      <c r="K19" s="194"/>
    </row>
    <row r="20" spans="1:11" s="64" customFormat="1" x14ac:dyDescent="0.25">
      <c r="A20" s="74"/>
      <c r="B20" s="11"/>
      <c r="C20" s="10" t="s">
        <v>6309</v>
      </c>
      <c r="D20" s="10"/>
      <c r="E20" s="10"/>
      <c r="F20" s="11"/>
      <c r="G20" s="125"/>
      <c r="H20" s="116"/>
      <c r="I20" s="11"/>
      <c r="K20" s="194"/>
    </row>
    <row r="21" spans="1:11" s="64" customFormat="1" x14ac:dyDescent="0.25">
      <c r="A21" s="74" t="s">
        <v>6516</v>
      </c>
      <c r="B21" s="92" t="s">
        <v>6310</v>
      </c>
      <c r="C21" s="93" t="s">
        <v>6311</v>
      </c>
      <c r="D21" s="95">
        <v>1</v>
      </c>
      <c r="E21" s="46">
        <v>1</v>
      </c>
      <c r="F21" s="72">
        <v>1112.0735937500001</v>
      </c>
      <c r="G21" s="143">
        <f>F21-F21*$G$5</f>
        <v>1112.0735937500001</v>
      </c>
      <c r="H21" s="140"/>
      <c r="I21" s="52">
        <f t="shared" si="0"/>
        <v>0</v>
      </c>
      <c r="K21" s="194"/>
    </row>
    <row r="22" spans="1:11" s="64" customFormat="1" x14ac:dyDescent="0.25">
      <c r="A22" s="74" t="s">
        <v>6517</v>
      </c>
      <c r="B22" s="94" t="s">
        <v>6312</v>
      </c>
      <c r="C22" s="94" t="s">
        <v>6313</v>
      </c>
      <c r="D22" s="96">
        <v>1</v>
      </c>
      <c r="E22" s="46">
        <v>1</v>
      </c>
      <c r="F22" s="72">
        <v>3246.4687499999995</v>
      </c>
      <c r="G22" s="143">
        <f>F22-F22*$G$5</f>
        <v>3246.4687499999995</v>
      </c>
      <c r="H22" s="140"/>
      <c r="I22" s="52">
        <f t="shared" si="0"/>
        <v>0</v>
      </c>
      <c r="K22" s="194"/>
    </row>
    <row r="23" spans="1:11" s="64" customFormat="1" x14ac:dyDescent="0.25">
      <c r="A23" s="74"/>
      <c r="B23" s="11"/>
      <c r="C23" s="10" t="s">
        <v>6314</v>
      </c>
      <c r="D23" s="10"/>
      <c r="E23" s="10"/>
      <c r="F23" s="11"/>
      <c r="G23" s="125"/>
      <c r="H23" s="116"/>
      <c r="I23" s="11"/>
      <c r="K23" s="194"/>
    </row>
    <row r="24" spans="1:11" s="64" customFormat="1" x14ac:dyDescent="0.25">
      <c r="A24" s="74" t="s">
        <v>6518</v>
      </c>
      <c r="B24" s="76" t="s">
        <v>6315</v>
      </c>
      <c r="C24" s="49" t="s">
        <v>6316</v>
      </c>
      <c r="D24" s="46">
        <v>1</v>
      </c>
      <c r="E24" s="46">
        <v>1</v>
      </c>
      <c r="F24" s="72">
        <v>73.85437499999999</v>
      </c>
      <c r="G24" s="143">
        <f>F24-F24*$G$5</f>
        <v>73.85437499999999</v>
      </c>
      <c r="H24" s="140"/>
      <c r="I24" s="52">
        <f t="shared" si="0"/>
        <v>0</v>
      </c>
      <c r="K24" s="194"/>
    </row>
    <row r="25" spans="1:11" s="64" customFormat="1" x14ac:dyDescent="0.25">
      <c r="A25" s="74" t="s">
        <v>6519</v>
      </c>
      <c r="B25" s="76" t="s">
        <v>6317</v>
      </c>
      <c r="C25" s="49" t="s">
        <v>6318</v>
      </c>
      <c r="D25" s="46">
        <v>1</v>
      </c>
      <c r="E25" s="46">
        <v>1</v>
      </c>
      <c r="F25" s="72">
        <v>51.058437499999997</v>
      </c>
      <c r="G25" s="143">
        <f t="shared" ref="G25:G31" si="1">F25-F25*$G$5</f>
        <v>51.058437499999997</v>
      </c>
      <c r="H25" s="140"/>
      <c r="I25" s="52">
        <f t="shared" si="0"/>
        <v>0</v>
      </c>
      <c r="K25" s="194"/>
    </row>
    <row r="26" spans="1:11" s="64" customFormat="1" x14ac:dyDescent="0.25">
      <c r="A26" s="74" t="s">
        <v>6520</v>
      </c>
      <c r="B26" s="76" t="s">
        <v>6319</v>
      </c>
      <c r="C26" s="49" t="s">
        <v>6320</v>
      </c>
      <c r="D26" s="46">
        <v>1</v>
      </c>
      <c r="E26" s="46">
        <v>1</v>
      </c>
      <c r="F26" s="72">
        <v>51.058437499999997</v>
      </c>
      <c r="G26" s="143">
        <f t="shared" si="1"/>
        <v>51.058437499999997</v>
      </c>
      <c r="H26" s="140"/>
      <c r="I26" s="52">
        <f t="shared" si="0"/>
        <v>0</v>
      </c>
      <c r="K26" s="194"/>
    </row>
    <row r="27" spans="1:11" s="64" customFormat="1" x14ac:dyDescent="0.25">
      <c r="A27" s="74" t="s">
        <v>6521</v>
      </c>
      <c r="B27" s="76" t="s">
        <v>6321</v>
      </c>
      <c r="C27" s="49" t="s">
        <v>6322</v>
      </c>
      <c r="D27" s="46">
        <v>1</v>
      </c>
      <c r="E27" s="46">
        <v>1</v>
      </c>
      <c r="F27" s="72">
        <v>51.058437499999997</v>
      </c>
      <c r="G27" s="143">
        <f t="shared" si="1"/>
        <v>51.058437499999997</v>
      </c>
      <c r="H27" s="140"/>
      <c r="I27" s="52">
        <f t="shared" si="0"/>
        <v>0</v>
      </c>
      <c r="K27" s="194"/>
    </row>
    <row r="28" spans="1:11" s="64" customFormat="1" x14ac:dyDescent="0.25">
      <c r="A28" s="74" t="s">
        <v>6522</v>
      </c>
      <c r="B28" s="76" t="s">
        <v>6323</v>
      </c>
      <c r="C28" s="49" t="s">
        <v>6324</v>
      </c>
      <c r="D28" s="46">
        <v>1</v>
      </c>
      <c r="E28" s="46">
        <v>1</v>
      </c>
      <c r="F28" s="72">
        <v>209.57015625</v>
      </c>
      <c r="G28" s="143">
        <f t="shared" si="1"/>
        <v>209.57015625</v>
      </c>
      <c r="H28" s="140"/>
      <c r="I28" s="52">
        <f t="shared" si="0"/>
        <v>0</v>
      </c>
      <c r="K28" s="194"/>
    </row>
    <row r="29" spans="1:11" s="64" customFormat="1" x14ac:dyDescent="0.25">
      <c r="A29" s="74" t="s">
        <v>6523</v>
      </c>
      <c r="B29" s="76" t="s">
        <v>6325</v>
      </c>
      <c r="C29" s="49" t="s">
        <v>6326</v>
      </c>
      <c r="D29" s="46">
        <v>1</v>
      </c>
      <c r="E29" s="46">
        <v>1</v>
      </c>
      <c r="F29" s="72">
        <v>257.91390625000003</v>
      </c>
      <c r="G29" s="143">
        <f t="shared" si="1"/>
        <v>257.91390625000003</v>
      </c>
      <c r="H29" s="140"/>
      <c r="I29" s="52">
        <f t="shared" si="0"/>
        <v>0</v>
      </c>
      <c r="K29" s="194"/>
    </row>
    <row r="30" spans="1:11" s="64" customFormat="1" x14ac:dyDescent="0.25">
      <c r="A30" s="74" t="s">
        <v>6524</v>
      </c>
      <c r="B30" s="76" t="s">
        <v>6327</v>
      </c>
      <c r="C30" s="49" t="s">
        <v>6328</v>
      </c>
      <c r="D30" s="46">
        <v>1</v>
      </c>
      <c r="E30" s="46">
        <v>1</v>
      </c>
      <c r="F30" s="72">
        <v>189.07984374999998</v>
      </c>
      <c r="G30" s="143">
        <f t="shared" si="1"/>
        <v>189.07984374999998</v>
      </c>
      <c r="H30" s="140"/>
      <c r="I30" s="52">
        <f t="shared" si="0"/>
        <v>0</v>
      </c>
      <c r="K30" s="194"/>
    </row>
    <row r="31" spans="1:11" s="64" customFormat="1" x14ac:dyDescent="0.25">
      <c r="A31" s="74" t="s">
        <v>6525</v>
      </c>
      <c r="B31" s="76" t="s">
        <v>6329</v>
      </c>
      <c r="C31" s="49" t="s">
        <v>6330</v>
      </c>
      <c r="D31" s="46">
        <v>1</v>
      </c>
      <c r="E31" s="46">
        <v>1</v>
      </c>
      <c r="F31" s="72">
        <v>207.9896875</v>
      </c>
      <c r="G31" s="143">
        <f t="shared" si="1"/>
        <v>207.9896875</v>
      </c>
      <c r="H31" s="140"/>
      <c r="I31" s="52">
        <f t="shared" si="0"/>
        <v>0</v>
      </c>
      <c r="K31" s="194"/>
    </row>
    <row r="32" spans="1:11" s="64" customFormat="1" x14ac:dyDescent="0.25">
      <c r="A32" s="74"/>
      <c r="B32" s="57"/>
      <c r="C32" s="10" t="s">
        <v>6331</v>
      </c>
      <c r="D32" s="91"/>
      <c r="E32" s="91"/>
      <c r="F32" s="78"/>
      <c r="G32" s="119"/>
      <c r="H32" s="141"/>
      <c r="I32" s="17"/>
      <c r="K32" s="194"/>
    </row>
    <row r="33" spans="1:11" s="64" customFormat="1" x14ac:dyDescent="0.25">
      <c r="A33" s="74" t="s">
        <v>6526</v>
      </c>
      <c r="B33" s="77" t="s">
        <v>6332</v>
      </c>
      <c r="C33" s="49" t="s">
        <v>6333</v>
      </c>
      <c r="D33" s="46">
        <v>1</v>
      </c>
      <c r="E33" s="46">
        <v>1</v>
      </c>
      <c r="F33" s="72">
        <v>40.239917999999996</v>
      </c>
      <c r="G33" s="143">
        <f>F33-F33*$G$5</f>
        <v>40.239917999999996</v>
      </c>
      <c r="H33" s="140"/>
      <c r="I33" s="52">
        <f t="shared" ref="I33:I34" si="2">H33*G33</f>
        <v>0</v>
      </c>
      <c r="K33" s="194"/>
    </row>
    <row r="34" spans="1:11" s="64" customFormat="1" x14ac:dyDescent="0.25">
      <c r="A34" s="74" t="s">
        <v>6527</v>
      </c>
      <c r="B34" s="77" t="s">
        <v>6334</v>
      </c>
      <c r="C34" s="49" t="s">
        <v>6335</v>
      </c>
      <c r="D34" s="46">
        <v>1</v>
      </c>
      <c r="E34" s="46">
        <v>1</v>
      </c>
      <c r="F34" s="72">
        <v>113.45906249999999</v>
      </c>
      <c r="G34" s="143">
        <f>F34-F34*$G$5</f>
        <v>113.45906249999999</v>
      </c>
      <c r="H34" s="140"/>
      <c r="I34" s="52">
        <f t="shared" si="2"/>
        <v>0</v>
      </c>
      <c r="K34" s="194"/>
    </row>
    <row r="35" spans="1:11" s="64" customFormat="1" x14ac:dyDescent="0.25">
      <c r="A35" s="74"/>
      <c r="B35" s="57"/>
      <c r="C35" s="10" t="s">
        <v>6336</v>
      </c>
      <c r="D35" s="91"/>
      <c r="E35" s="91"/>
      <c r="F35" s="78"/>
      <c r="G35" s="119"/>
      <c r="H35" s="141"/>
      <c r="I35" s="17"/>
      <c r="K35" s="194"/>
    </row>
    <row r="36" spans="1:11" s="64" customFormat="1" x14ac:dyDescent="0.25">
      <c r="A36" s="74" t="s">
        <v>6528</v>
      </c>
      <c r="B36" s="77" t="s">
        <v>6337</v>
      </c>
      <c r="C36" s="49" t="s">
        <v>6338</v>
      </c>
      <c r="D36" s="46">
        <v>1</v>
      </c>
      <c r="E36" s="46">
        <v>1</v>
      </c>
      <c r="F36" s="72">
        <v>113.45906249999999</v>
      </c>
      <c r="G36" s="143">
        <f>F36-F36*$G$5</f>
        <v>113.45906249999999</v>
      </c>
      <c r="H36" s="140"/>
      <c r="I36" s="52">
        <f t="shared" ref="I36:I37" si="3">H36*G36</f>
        <v>0</v>
      </c>
      <c r="K36" s="194"/>
    </row>
    <row r="37" spans="1:11" s="64" customFormat="1" x14ac:dyDescent="0.25">
      <c r="A37" s="74" t="s">
        <v>6529</v>
      </c>
      <c r="B37" s="77" t="s">
        <v>6339</v>
      </c>
      <c r="C37" s="49" t="s">
        <v>6340</v>
      </c>
      <c r="D37" s="46">
        <v>1</v>
      </c>
      <c r="E37" s="46">
        <v>1</v>
      </c>
      <c r="F37" s="72">
        <v>461.38531249999994</v>
      </c>
      <c r="G37" s="143">
        <f>F37-F37*$G$5</f>
        <v>461.38531249999994</v>
      </c>
      <c r="H37" s="140"/>
      <c r="I37" s="52">
        <f t="shared" si="3"/>
        <v>0</v>
      </c>
      <c r="K37" s="194"/>
    </row>
    <row r="38" spans="1:11" s="64" customFormat="1" x14ac:dyDescent="0.25">
      <c r="A38" s="74"/>
      <c r="B38" s="57"/>
      <c r="C38" s="10" t="s">
        <v>6341</v>
      </c>
      <c r="D38" s="91"/>
      <c r="E38" s="91"/>
      <c r="F38" s="78"/>
      <c r="G38" s="119"/>
      <c r="H38" s="141"/>
      <c r="I38" s="17"/>
      <c r="K38" s="194"/>
    </row>
    <row r="39" spans="1:11" s="64" customFormat="1" x14ac:dyDescent="0.25">
      <c r="A39" s="74" t="s">
        <v>6532</v>
      </c>
      <c r="B39" s="77" t="s">
        <v>6342</v>
      </c>
      <c r="C39" s="49" t="s">
        <v>6343</v>
      </c>
      <c r="D39" s="46">
        <v>1</v>
      </c>
      <c r="E39" s="46">
        <v>1</v>
      </c>
      <c r="F39" s="72">
        <v>70.428042000000005</v>
      </c>
      <c r="G39" s="143">
        <f>F39-F39*$G$5</f>
        <v>70.428042000000005</v>
      </c>
      <c r="H39" s="140"/>
      <c r="I39" s="52">
        <f t="shared" ref="I39:I42" si="4">H39*G39</f>
        <v>0</v>
      </c>
      <c r="K39" s="194"/>
    </row>
    <row r="40" spans="1:11" s="64" customFormat="1" x14ac:dyDescent="0.25">
      <c r="A40" s="74" t="s">
        <v>6533</v>
      </c>
      <c r="B40" s="77" t="s">
        <v>6344</v>
      </c>
      <c r="C40" s="49" t="s">
        <v>6345</v>
      </c>
      <c r="D40" s="46">
        <v>1</v>
      </c>
      <c r="E40" s="46">
        <v>1</v>
      </c>
      <c r="F40" s="72">
        <v>70.428042000000005</v>
      </c>
      <c r="G40" s="143">
        <f t="shared" ref="G40:G46" si="5">F40-F40*$G$5</f>
        <v>70.428042000000005</v>
      </c>
      <c r="H40" s="140"/>
      <c r="I40" s="52">
        <f t="shared" si="4"/>
        <v>0</v>
      </c>
      <c r="K40" s="194"/>
    </row>
    <row r="41" spans="1:11" s="64" customFormat="1" x14ac:dyDescent="0.25">
      <c r="A41" s="74" t="s">
        <v>6530</v>
      </c>
      <c r="B41" s="77" t="s">
        <v>6346</v>
      </c>
      <c r="C41" s="49" t="s">
        <v>6347</v>
      </c>
      <c r="D41" s="46">
        <v>1</v>
      </c>
      <c r="E41" s="46">
        <v>1</v>
      </c>
      <c r="F41" s="72">
        <v>103.99484375</v>
      </c>
      <c r="G41" s="143">
        <f t="shared" si="5"/>
        <v>103.99484375</v>
      </c>
      <c r="H41" s="140"/>
      <c r="I41" s="52">
        <f t="shared" si="4"/>
        <v>0</v>
      </c>
      <c r="K41" s="194"/>
    </row>
    <row r="42" spans="1:11" s="64" customFormat="1" x14ac:dyDescent="0.25">
      <c r="A42" s="74" t="s">
        <v>6531</v>
      </c>
      <c r="B42" s="77" t="s">
        <v>6348</v>
      </c>
      <c r="C42" s="45" t="s">
        <v>6349</v>
      </c>
      <c r="D42" s="46">
        <v>1</v>
      </c>
      <c r="E42" s="46">
        <v>1</v>
      </c>
      <c r="F42" s="72">
        <v>85.084999999999994</v>
      </c>
      <c r="G42" s="143">
        <f t="shared" si="5"/>
        <v>85.084999999999994</v>
      </c>
      <c r="H42" s="140"/>
      <c r="I42" s="52">
        <f t="shared" si="4"/>
        <v>0</v>
      </c>
      <c r="K42" s="194"/>
    </row>
    <row r="43" spans="1:11" s="64" customFormat="1" x14ac:dyDescent="0.25">
      <c r="A43" s="74" t="s">
        <v>6534</v>
      </c>
      <c r="B43" s="77" t="s">
        <v>6350</v>
      </c>
      <c r="C43" s="49" t="s">
        <v>6351</v>
      </c>
      <c r="D43" s="46">
        <v>1</v>
      </c>
      <c r="E43" s="46">
        <v>1</v>
      </c>
      <c r="F43" s="72">
        <v>255.27359374999995</v>
      </c>
      <c r="G43" s="143">
        <f t="shared" si="5"/>
        <v>255.27359374999995</v>
      </c>
      <c r="H43" s="140"/>
      <c r="I43" s="52">
        <f t="shared" ref="I43:I46" si="6">H43*G43</f>
        <v>0</v>
      </c>
      <c r="K43" s="194"/>
    </row>
    <row r="44" spans="1:11" s="64" customFormat="1" x14ac:dyDescent="0.25">
      <c r="A44" s="74" t="s">
        <v>6535</v>
      </c>
      <c r="B44" s="77" t="s">
        <v>6352</v>
      </c>
      <c r="C44" s="49" t="s">
        <v>6353</v>
      </c>
      <c r="D44" s="46">
        <v>1</v>
      </c>
      <c r="E44" s="46">
        <v>1</v>
      </c>
      <c r="F44" s="72">
        <v>246.68328124999999</v>
      </c>
      <c r="G44" s="143">
        <f t="shared" si="5"/>
        <v>246.68328124999999</v>
      </c>
      <c r="H44" s="140"/>
      <c r="I44" s="52">
        <f t="shared" si="6"/>
        <v>0</v>
      </c>
      <c r="K44" s="194"/>
    </row>
    <row r="45" spans="1:11" s="64" customFormat="1" x14ac:dyDescent="0.25">
      <c r="A45" s="74" t="s">
        <v>6536</v>
      </c>
      <c r="B45" s="77" t="s">
        <v>6354</v>
      </c>
      <c r="C45" s="45" t="s">
        <v>6355</v>
      </c>
      <c r="D45" s="46">
        <v>1</v>
      </c>
      <c r="E45" s="46">
        <v>1</v>
      </c>
      <c r="F45" s="72">
        <v>351.421875</v>
      </c>
      <c r="G45" s="143">
        <f t="shared" si="5"/>
        <v>351.421875</v>
      </c>
      <c r="H45" s="140"/>
      <c r="I45" s="52">
        <f t="shared" si="6"/>
        <v>0</v>
      </c>
      <c r="K45" s="194"/>
    </row>
    <row r="46" spans="1:11" s="64" customFormat="1" x14ac:dyDescent="0.25">
      <c r="A46" s="74" t="s">
        <v>6537</v>
      </c>
      <c r="B46" s="77" t="s">
        <v>6356</v>
      </c>
      <c r="C46" s="45" t="s">
        <v>6357</v>
      </c>
      <c r="D46" s="46">
        <v>1</v>
      </c>
      <c r="E46" s="46">
        <v>1</v>
      </c>
      <c r="F46" s="72">
        <v>379.3125</v>
      </c>
      <c r="G46" s="143">
        <f t="shared" si="5"/>
        <v>379.3125</v>
      </c>
      <c r="H46" s="140"/>
      <c r="I46" s="52">
        <f t="shared" si="6"/>
        <v>0</v>
      </c>
      <c r="K46" s="194"/>
    </row>
    <row r="47" spans="1:11" s="64" customFormat="1" x14ac:dyDescent="0.25">
      <c r="A47" s="74"/>
      <c r="B47" s="57"/>
      <c r="C47" s="10" t="s">
        <v>6358</v>
      </c>
      <c r="D47" s="91"/>
      <c r="E47" s="91"/>
      <c r="F47" s="78"/>
      <c r="G47" s="119"/>
      <c r="H47" s="141"/>
      <c r="I47" s="17"/>
      <c r="K47" s="194"/>
    </row>
    <row r="48" spans="1:11" s="64" customFormat="1" x14ac:dyDescent="0.25">
      <c r="A48" s="74" t="s">
        <v>6463</v>
      </c>
      <c r="B48" s="77" t="s">
        <v>6359</v>
      </c>
      <c r="C48" s="45" t="s">
        <v>6360</v>
      </c>
      <c r="D48" s="46">
        <v>50</v>
      </c>
      <c r="E48" s="46">
        <v>50</v>
      </c>
      <c r="F48" s="72">
        <v>104.5296</v>
      </c>
      <c r="G48" s="143">
        <f>F48-F48*$G$6</f>
        <v>104.5296</v>
      </c>
      <c r="H48" s="140"/>
      <c r="I48" s="52">
        <f t="shared" ref="I48:I55" si="7">H48*G48</f>
        <v>0</v>
      </c>
      <c r="K48" s="194"/>
    </row>
    <row r="49" spans="1:11" s="64" customFormat="1" x14ac:dyDescent="0.25">
      <c r="A49" s="74" t="s">
        <v>6464</v>
      </c>
      <c r="B49" s="77" t="s">
        <v>6361</v>
      </c>
      <c r="C49" s="45" t="s">
        <v>6362</v>
      </c>
      <c r="D49" s="46">
        <v>50</v>
      </c>
      <c r="E49" s="46">
        <v>50</v>
      </c>
      <c r="F49" s="72">
        <v>181.39680000000001</v>
      </c>
      <c r="G49" s="143">
        <f t="shared" ref="G49:G79" si="8">F49-F49*$G$6</f>
        <v>181.39680000000001</v>
      </c>
      <c r="H49" s="140"/>
      <c r="I49" s="52">
        <f t="shared" si="7"/>
        <v>0</v>
      </c>
      <c r="K49" s="194"/>
    </row>
    <row r="50" spans="1:11" s="64" customFormat="1" x14ac:dyDescent="0.25">
      <c r="A50" s="74" t="s">
        <v>6465</v>
      </c>
      <c r="B50" s="77" t="s">
        <v>6363</v>
      </c>
      <c r="C50" s="45" t="s">
        <v>6364</v>
      </c>
      <c r="D50" s="46">
        <v>50</v>
      </c>
      <c r="E50" s="46">
        <v>50</v>
      </c>
      <c r="F50" s="72">
        <v>349.452</v>
      </c>
      <c r="G50" s="143">
        <f t="shared" si="8"/>
        <v>349.452</v>
      </c>
      <c r="H50" s="140"/>
      <c r="I50" s="52">
        <f t="shared" si="7"/>
        <v>0</v>
      </c>
      <c r="K50" s="194"/>
    </row>
    <row r="51" spans="1:11" s="64" customFormat="1" x14ac:dyDescent="0.25">
      <c r="A51" s="74" t="s">
        <v>6466</v>
      </c>
      <c r="B51" s="77" t="s">
        <v>6365</v>
      </c>
      <c r="C51" s="45" t="s">
        <v>6366</v>
      </c>
      <c r="D51" s="46">
        <v>50</v>
      </c>
      <c r="E51" s="46">
        <v>50</v>
      </c>
      <c r="F51" s="72">
        <v>515.84460000000001</v>
      </c>
      <c r="G51" s="143">
        <f t="shared" si="8"/>
        <v>515.84460000000001</v>
      </c>
      <c r="H51" s="140"/>
      <c r="I51" s="52">
        <f t="shared" si="7"/>
        <v>0</v>
      </c>
      <c r="K51" s="194"/>
    </row>
    <row r="52" spans="1:11" s="64" customFormat="1" x14ac:dyDescent="0.25">
      <c r="A52" s="74" t="s">
        <v>6467</v>
      </c>
      <c r="B52" s="77" t="s">
        <v>6367</v>
      </c>
      <c r="C52" s="45" t="s">
        <v>6368</v>
      </c>
      <c r="D52" s="46">
        <v>50</v>
      </c>
      <c r="E52" s="46">
        <v>50</v>
      </c>
      <c r="F52" s="72">
        <v>672.2514000000001</v>
      </c>
      <c r="G52" s="143">
        <f t="shared" si="8"/>
        <v>672.2514000000001</v>
      </c>
      <c r="H52" s="140"/>
      <c r="I52" s="52">
        <f t="shared" si="7"/>
        <v>0</v>
      </c>
      <c r="K52" s="194"/>
    </row>
    <row r="53" spans="1:11" s="64" customFormat="1" x14ac:dyDescent="0.25">
      <c r="A53" s="74" t="s">
        <v>6468</v>
      </c>
      <c r="B53" s="77" t="s">
        <v>6369</v>
      </c>
      <c r="C53" s="45" t="s">
        <v>6370</v>
      </c>
      <c r="D53" s="46">
        <v>50</v>
      </c>
      <c r="E53" s="46">
        <v>50</v>
      </c>
      <c r="F53" s="72">
        <v>1015.0122</v>
      </c>
      <c r="G53" s="143">
        <f t="shared" si="8"/>
        <v>1015.0122</v>
      </c>
      <c r="H53" s="140"/>
      <c r="I53" s="52">
        <f t="shared" si="7"/>
        <v>0</v>
      </c>
      <c r="K53" s="194"/>
    </row>
    <row r="54" spans="1:11" s="64" customFormat="1" x14ac:dyDescent="0.25">
      <c r="A54" s="74" t="s">
        <v>6469</v>
      </c>
      <c r="B54" s="77" t="s">
        <v>6371</v>
      </c>
      <c r="C54" s="45" t="s">
        <v>6372</v>
      </c>
      <c r="D54" s="46">
        <v>28</v>
      </c>
      <c r="E54" s="46">
        <v>28</v>
      </c>
      <c r="F54" s="72">
        <v>202.86779999999999</v>
      </c>
      <c r="G54" s="143">
        <f t="shared" si="8"/>
        <v>202.86779999999999</v>
      </c>
      <c r="H54" s="140"/>
      <c r="I54" s="52">
        <f t="shared" si="7"/>
        <v>0</v>
      </c>
      <c r="K54" s="194"/>
    </row>
    <row r="55" spans="1:11" s="64" customFormat="1" x14ac:dyDescent="0.25">
      <c r="A55" s="74" t="s">
        <v>6470</v>
      </c>
      <c r="B55" s="77" t="s">
        <v>6373</v>
      </c>
      <c r="C55" s="45" t="s">
        <v>6374</v>
      </c>
      <c r="D55" s="46">
        <v>28</v>
      </c>
      <c r="E55" s="46">
        <v>28</v>
      </c>
      <c r="F55" s="72">
        <v>332.70359999999999</v>
      </c>
      <c r="G55" s="143">
        <f t="shared" si="8"/>
        <v>332.70359999999999</v>
      </c>
      <c r="H55" s="140"/>
      <c r="I55" s="52">
        <f t="shared" si="7"/>
        <v>0</v>
      </c>
      <c r="K55" s="194"/>
    </row>
    <row r="56" spans="1:11" s="64" customFormat="1" x14ac:dyDescent="0.25">
      <c r="A56" s="74" t="s">
        <v>6471</v>
      </c>
      <c r="B56" s="77" t="s">
        <v>6375</v>
      </c>
      <c r="C56" s="45" t="s">
        <v>6376</v>
      </c>
      <c r="D56" s="46">
        <v>28</v>
      </c>
      <c r="E56" s="46">
        <v>28</v>
      </c>
      <c r="F56" s="72">
        <v>644.18099999999993</v>
      </c>
      <c r="G56" s="143">
        <f t="shared" si="8"/>
        <v>644.18099999999993</v>
      </c>
      <c r="H56" s="140"/>
      <c r="I56" s="52">
        <f t="shared" ref="I56:I79" si="9">H56*G56</f>
        <v>0</v>
      </c>
      <c r="K56" s="194"/>
    </row>
    <row r="57" spans="1:11" s="64" customFormat="1" x14ac:dyDescent="0.25">
      <c r="A57" s="74" t="s">
        <v>6472</v>
      </c>
      <c r="B57" s="77" t="s">
        <v>6377</v>
      </c>
      <c r="C57" s="45" t="s">
        <v>6378</v>
      </c>
      <c r="D57" s="46">
        <v>28</v>
      </c>
      <c r="E57" s="46">
        <v>28</v>
      </c>
      <c r="F57" s="72">
        <v>949.49760000000003</v>
      </c>
      <c r="G57" s="143">
        <f t="shared" si="8"/>
        <v>949.49760000000003</v>
      </c>
      <c r="H57" s="140"/>
      <c r="I57" s="52">
        <f t="shared" si="9"/>
        <v>0</v>
      </c>
      <c r="K57" s="194"/>
    </row>
    <row r="58" spans="1:11" s="64" customFormat="1" x14ac:dyDescent="0.25">
      <c r="A58" s="74" t="s">
        <v>6473</v>
      </c>
      <c r="B58" s="77" t="s">
        <v>6379</v>
      </c>
      <c r="C58" s="45" t="s">
        <v>6380</v>
      </c>
      <c r="D58" s="46">
        <v>28</v>
      </c>
      <c r="E58" s="46">
        <v>28</v>
      </c>
      <c r="F58" s="72">
        <v>1248.6432</v>
      </c>
      <c r="G58" s="143">
        <f t="shared" si="8"/>
        <v>1248.6432</v>
      </c>
      <c r="H58" s="140"/>
      <c r="I58" s="52">
        <f t="shared" si="9"/>
        <v>0</v>
      </c>
      <c r="K58" s="194"/>
    </row>
    <row r="59" spans="1:11" s="64" customFormat="1" x14ac:dyDescent="0.25">
      <c r="A59" s="74" t="s">
        <v>6474</v>
      </c>
      <c r="B59" s="77" t="s">
        <v>6381</v>
      </c>
      <c r="C59" s="45" t="s">
        <v>6382</v>
      </c>
      <c r="D59" s="46">
        <v>28</v>
      </c>
      <c r="E59" s="46">
        <v>28</v>
      </c>
      <c r="F59" s="72">
        <v>1890.1007999999999</v>
      </c>
      <c r="G59" s="143">
        <f t="shared" si="8"/>
        <v>1890.1007999999999</v>
      </c>
      <c r="H59" s="140"/>
      <c r="I59" s="52">
        <f t="shared" si="9"/>
        <v>0</v>
      </c>
      <c r="K59" s="194"/>
    </row>
    <row r="60" spans="1:11" s="64" customFormat="1" x14ac:dyDescent="0.25">
      <c r="A60" s="74" t="s">
        <v>6475</v>
      </c>
      <c r="B60" s="77" t="s">
        <v>6383</v>
      </c>
      <c r="C60" s="45" t="s">
        <v>6384</v>
      </c>
      <c r="D60" s="46">
        <v>15</v>
      </c>
      <c r="E60" s="46">
        <v>15</v>
      </c>
      <c r="F60" s="72">
        <v>596.96519999999998</v>
      </c>
      <c r="G60" s="143">
        <f t="shared" si="8"/>
        <v>596.96519999999998</v>
      </c>
      <c r="H60" s="140"/>
      <c r="I60" s="52">
        <f t="shared" si="9"/>
        <v>0</v>
      </c>
      <c r="K60" s="194"/>
    </row>
    <row r="61" spans="1:11" s="64" customFormat="1" x14ac:dyDescent="0.25">
      <c r="A61" s="74" t="s">
        <v>6476</v>
      </c>
      <c r="B61" s="77" t="s">
        <v>6385</v>
      </c>
      <c r="C61" s="45" t="s">
        <v>6386</v>
      </c>
      <c r="D61" s="46">
        <v>15</v>
      </c>
      <c r="E61" s="46">
        <v>15</v>
      </c>
      <c r="F61" s="72">
        <v>978.99599999999998</v>
      </c>
      <c r="G61" s="143">
        <f t="shared" si="8"/>
        <v>978.99599999999998</v>
      </c>
      <c r="H61" s="140"/>
      <c r="I61" s="52">
        <f t="shared" si="9"/>
        <v>0</v>
      </c>
      <c r="K61" s="194"/>
    </row>
    <row r="62" spans="1:11" s="64" customFormat="1" x14ac:dyDescent="0.25">
      <c r="A62" s="74" t="s">
        <v>6477</v>
      </c>
      <c r="B62" s="77" t="s">
        <v>6387</v>
      </c>
      <c r="C62" s="45" t="s">
        <v>6388</v>
      </c>
      <c r="D62" s="46">
        <v>15</v>
      </c>
      <c r="E62" s="46">
        <v>15</v>
      </c>
      <c r="F62" s="72">
        <v>1442.4023999999999</v>
      </c>
      <c r="G62" s="143">
        <f t="shared" si="8"/>
        <v>1442.4023999999999</v>
      </c>
      <c r="H62" s="140"/>
      <c r="I62" s="52">
        <f t="shared" si="9"/>
        <v>0</v>
      </c>
      <c r="K62" s="194"/>
    </row>
    <row r="63" spans="1:11" s="64" customFormat="1" x14ac:dyDescent="0.25">
      <c r="A63" s="74" t="s">
        <v>6478</v>
      </c>
      <c r="B63" s="77" t="s">
        <v>6389</v>
      </c>
      <c r="C63" s="45" t="s">
        <v>6390</v>
      </c>
      <c r="D63" s="46">
        <v>15</v>
      </c>
      <c r="E63" s="46">
        <v>15</v>
      </c>
      <c r="F63" s="72">
        <v>1896.6390000000001</v>
      </c>
      <c r="G63" s="143">
        <f t="shared" si="8"/>
        <v>1896.6390000000001</v>
      </c>
      <c r="H63" s="140"/>
      <c r="I63" s="52">
        <f t="shared" si="9"/>
        <v>0</v>
      </c>
      <c r="K63" s="194"/>
    </row>
    <row r="64" spans="1:11" s="64" customFormat="1" x14ac:dyDescent="0.25">
      <c r="A64" s="74" t="s">
        <v>6479</v>
      </c>
      <c r="B64" s="77" t="s">
        <v>6391</v>
      </c>
      <c r="C64" s="45" t="s">
        <v>6392</v>
      </c>
      <c r="D64" s="46">
        <v>15</v>
      </c>
      <c r="E64" s="46">
        <v>15</v>
      </c>
      <c r="F64" s="72">
        <v>2875.1352000000002</v>
      </c>
      <c r="G64" s="143">
        <f t="shared" si="8"/>
        <v>2875.1352000000002</v>
      </c>
      <c r="H64" s="140"/>
      <c r="I64" s="52">
        <f t="shared" si="9"/>
        <v>0</v>
      </c>
      <c r="K64" s="194"/>
    </row>
    <row r="65" spans="1:11" s="64" customFormat="1" x14ac:dyDescent="0.25">
      <c r="A65" s="74" t="s">
        <v>6480</v>
      </c>
      <c r="B65" s="77" t="s">
        <v>6393</v>
      </c>
      <c r="C65" s="45" t="s">
        <v>6394</v>
      </c>
      <c r="D65" s="46">
        <v>12</v>
      </c>
      <c r="E65" s="46">
        <v>12</v>
      </c>
      <c r="F65" s="72">
        <v>934.48320000000001</v>
      </c>
      <c r="G65" s="143">
        <f t="shared" si="8"/>
        <v>934.48320000000001</v>
      </c>
      <c r="H65" s="140"/>
      <c r="I65" s="52">
        <f t="shared" si="9"/>
        <v>0</v>
      </c>
      <c r="K65" s="194"/>
    </row>
    <row r="66" spans="1:11" s="64" customFormat="1" x14ac:dyDescent="0.25">
      <c r="A66" s="74" t="s">
        <v>6481</v>
      </c>
      <c r="B66" s="77" t="s">
        <v>6395</v>
      </c>
      <c r="C66" s="45" t="s">
        <v>6396</v>
      </c>
      <c r="D66" s="46">
        <v>12</v>
      </c>
      <c r="E66" s="46">
        <v>12</v>
      </c>
      <c r="F66" s="72">
        <v>1513.3230000000001</v>
      </c>
      <c r="G66" s="143">
        <f t="shared" si="8"/>
        <v>1513.3230000000001</v>
      </c>
      <c r="H66" s="140"/>
      <c r="I66" s="52">
        <f t="shared" si="9"/>
        <v>0</v>
      </c>
      <c r="K66" s="194"/>
    </row>
    <row r="67" spans="1:11" s="64" customFormat="1" x14ac:dyDescent="0.25">
      <c r="A67" s="74" t="s">
        <v>6482</v>
      </c>
      <c r="B67" s="77" t="s">
        <v>6397</v>
      </c>
      <c r="C67" s="45" t="s">
        <v>6398</v>
      </c>
      <c r="D67" s="46">
        <v>12</v>
      </c>
      <c r="E67" s="46">
        <v>12</v>
      </c>
      <c r="F67" s="72">
        <v>2215.5930000000003</v>
      </c>
      <c r="G67" s="143">
        <f t="shared" si="8"/>
        <v>2215.5930000000003</v>
      </c>
      <c r="H67" s="140"/>
      <c r="I67" s="52">
        <f t="shared" si="9"/>
        <v>0</v>
      </c>
      <c r="K67" s="194"/>
    </row>
    <row r="68" spans="1:11" s="64" customFormat="1" x14ac:dyDescent="0.25">
      <c r="A68" s="74" t="s">
        <v>6483</v>
      </c>
      <c r="B68" s="77" t="s">
        <v>6399</v>
      </c>
      <c r="C68" s="45" t="s">
        <v>6400</v>
      </c>
      <c r="D68" s="46">
        <v>12</v>
      </c>
      <c r="E68" s="46">
        <v>12</v>
      </c>
      <c r="F68" s="72">
        <v>2903.6849999999999</v>
      </c>
      <c r="G68" s="143">
        <f t="shared" si="8"/>
        <v>2903.6849999999999</v>
      </c>
      <c r="H68" s="140"/>
      <c r="I68" s="52">
        <f t="shared" si="9"/>
        <v>0</v>
      </c>
      <c r="K68" s="194"/>
    </row>
    <row r="69" spans="1:11" s="64" customFormat="1" x14ac:dyDescent="0.25">
      <c r="A69" s="74" t="s">
        <v>6484</v>
      </c>
      <c r="B69" s="77" t="s">
        <v>6401</v>
      </c>
      <c r="C69" s="45" t="s">
        <v>6402</v>
      </c>
      <c r="D69" s="46">
        <v>12</v>
      </c>
      <c r="E69" s="46">
        <v>12</v>
      </c>
      <c r="F69" s="72">
        <v>4414.6313999999993</v>
      </c>
      <c r="G69" s="143">
        <f t="shared" si="8"/>
        <v>4414.6313999999993</v>
      </c>
      <c r="H69" s="140"/>
      <c r="I69" s="52">
        <f t="shared" si="9"/>
        <v>0</v>
      </c>
      <c r="K69" s="194"/>
    </row>
    <row r="70" spans="1:11" s="64" customFormat="1" x14ac:dyDescent="0.25">
      <c r="A70" s="74" t="s">
        <v>6485</v>
      </c>
      <c r="B70" s="77" t="s">
        <v>6403</v>
      </c>
      <c r="C70" s="45" t="s">
        <v>6404</v>
      </c>
      <c r="D70" s="46">
        <v>6</v>
      </c>
      <c r="E70" s="46">
        <v>6</v>
      </c>
      <c r="F70" s="72">
        <v>1381.6307999999999</v>
      </c>
      <c r="G70" s="143">
        <f t="shared" si="8"/>
        <v>1381.6307999999999</v>
      </c>
      <c r="H70" s="140"/>
      <c r="I70" s="52">
        <f t="shared" si="9"/>
        <v>0</v>
      </c>
      <c r="K70" s="194"/>
    </row>
    <row r="71" spans="1:11" s="64" customFormat="1" x14ac:dyDescent="0.25">
      <c r="A71" s="74" t="s">
        <v>6486</v>
      </c>
      <c r="B71" s="77" t="s">
        <v>6405</v>
      </c>
      <c r="C71" s="45" t="s">
        <v>6406</v>
      </c>
      <c r="D71" s="46">
        <v>6</v>
      </c>
      <c r="E71" s="46">
        <v>6</v>
      </c>
      <c r="F71" s="72">
        <v>2237.5026000000003</v>
      </c>
      <c r="G71" s="143">
        <f t="shared" si="8"/>
        <v>2237.5026000000003</v>
      </c>
      <c r="H71" s="140"/>
      <c r="I71" s="52">
        <f t="shared" si="9"/>
        <v>0</v>
      </c>
      <c r="K71" s="194"/>
    </row>
    <row r="72" spans="1:11" s="64" customFormat="1" x14ac:dyDescent="0.25">
      <c r="A72" s="74" t="s">
        <v>6487</v>
      </c>
      <c r="B72" s="77" t="s">
        <v>6407</v>
      </c>
      <c r="C72" s="45" t="s">
        <v>6408</v>
      </c>
      <c r="D72" s="46">
        <v>6</v>
      </c>
      <c r="E72" s="46">
        <v>6</v>
      </c>
      <c r="F72" s="72">
        <v>3275.8728000000001</v>
      </c>
      <c r="G72" s="143">
        <f t="shared" si="8"/>
        <v>3275.8728000000001</v>
      </c>
      <c r="H72" s="140"/>
      <c r="I72" s="52">
        <f t="shared" si="9"/>
        <v>0</v>
      </c>
      <c r="K72" s="194"/>
    </row>
    <row r="73" spans="1:11" s="64" customFormat="1" x14ac:dyDescent="0.25">
      <c r="A73" s="74" t="s">
        <v>6488</v>
      </c>
      <c r="B73" s="77" t="s">
        <v>6409</v>
      </c>
      <c r="C73" s="45" t="s">
        <v>6410</v>
      </c>
      <c r="D73" s="46">
        <v>6</v>
      </c>
      <c r="E73" s="46">
        <v>6</v>
      </c>
      <c r="F73" s="72">
        <v>6537.8328000000001</v>
      </c>
      <c r="G73" s="143">
        <f t="shared" si="8"/>
        <v>6537.8328000000001</v>
      </c>
      <c r="H73" s="140"/>
      <c r="I73" s="52">
        <f t="shared" si="9"/>
        <v>0</v>
      </c>
      <c r="K73" s="194"/>
    </row>
    <row r="74" spans="1:11" s="64" customFormat="1" x14ac:dyDescent="0.25">
      <c r="A74" s="74" t="s">
        <v>6489</v>
      </c>
      <c r="B74" s="77" t="s">
        <v>6411</v>
      </c>
      <c r="C74" s="45" t="s">
        <v>6412</v>
      </c>
      <c r="D74" s="46">
        <v>3</v>
      </c>
      <c r="E74" s="46">
        <v>3</v>
      </c>
      <c r="F74" s="72">
        <v>2443.1652000000004</v>
      </c>
      <c r="G74" s="143">
        <f t="shared" si="8"/>
        <v>2443.1652000000004</v>
      </c>
      <c r="H74" s="140"/>
      <c r="I74" s="52">
        <f t="shared" si="9"/>
        <v>0</v>
      </c>
      <c r="K74" s="194"/>
    </row>
    <row r="75" spans="1:11" s="64" customFormat="1" x14ac:dyDescent="0.25">
      <c r="A75" s="74" t="s">
        <v>6490</v>
      </c>
      <c r="B75" s="77" t="s">
        <v>6413</v>
      </c>
      <c r="C75" s="45" t="s">
        <v>6414</v>
      </c>
      <c r="D75" s="46">
        <v>3</v>
      </c>
      <c r="E75" s="46">
        <v>3</v>
      </c>
      <c r="F75" s="72">
        <v>3956.5392000000002</v>
      </c>
      <c r="G75" s="143">
        <f t="shared" si="8"/>
        <v>3956.5392000000002</v>
      </c>
      <c r="H75" s="140"/>
      <c r="I75" s="52">
        <f t="shared" si="9"/>
        <v>0</v>
      </c>
      <c r="K75" s="194"/>
    </row>
    <row r="76" spans="1:11" s="64" customFormat="1" x14ac:dyDescent="0.25">
      <c r="A76" s="74" t="s">
        <v>6491</v>
      </c>
      <c r="B76" s="77" t="s">
        <v>6415</v>
      </c>
      <c r="C76" s="45" t="s">
        <v>6416</v>
      </c>
      <c r="D76" s="46">
        <v>3</v>
      </c>
      <c r="E76" s="46">
        <v>3</v>
      </c>
      <c r="F76" s="72">
        <v>5792.6207999999997</v>
      </c>
      <c r="G76" s="143">
        <f t="shared" si="8"/>
        <v>5792.6207999999997</v>
      </c>
      <c r="H76" s="140"/>
      <c r="I76" s="52">
        <f t="shared" si="9"/>
        <v>0</v>
      </c>
      <c r="K76" s="194"/>
    </row>
    <row r="77" spans="1:11" s="64" customFormat="1" x14ac:dyDescent="0.25">
      <c r="A77" s="74" t="s">
        <v>6492</v>
      </c>
      <c r="B77" s="77" t="s">
        <v>6417</v>
      </c>
      <c r="C77" s="45" t="s">
        <v>6418</v>
      </c>
      <c r="D77" s="46">
        <v>3</v>
      </c>
      <c r="E77" s="46">
        <v>3</v>
      </c>
      <c r="F77" s="72">
        <v>11579.070600000001</v>
      </c>
      <c r="G77" s="143">
        <f t="shared" si="8"/>
        <v>11579.070600000001</v>
      </c>
      <c r="H77" s="140"/>
      <c r="I77" s="52">
        <f t="shared" si="9"/>
        <v>0</v>
      </c>
      <c r="K77" s="194"/>
    </row>
    <row r="78" spans="1:11" s="64" customFormat="1" x14ac:dyDescent="0.25">
      <c r="A78" s="74" t="s">
        <v>6493</v>
      </c>
      <c r="B78" s="77" t="s">
        <v>6419</v>
      </c>
      <c r="C78" s="45" t="s">
        <v>6420</v>
      </c>
      <c r="D78" s="46">
        <v>2</v>
      </c>
      <c r="E78" s="46">
        <v>2</v>
      </c>
      <c r="F78" s="72">
        <v>9264.7008000000005</v>
      </c>
      <c r="G78" s="143">
        <f t="shared" si="8"/>
        <v>9264.7008000000005</v>
      </c>
      <c r="H78" s="140"/>
      <c r="I78" s="52">
        <f t="shared" si="9"/>
        <v>0</v>
      </c>
      <c r="K78" s="194"/>
    </row>
    <row r="79" spans="1:11" s="64" customFormat="1" x14ac:dyDescent="0.25">
      <c r="A79" s="74" t="s">
        <v>6494</v>
      </c>
      <c r="B79" s="77" t="s">
        <v>6421</v>
      </c>
      <c r="C79" s="45" t="s">
        <v>6422</v>
      </c>
      <c r="D79" s="46">
        <v>2</v>
      </c>
      <c r="E79" s="46">
        <v>2</v>
      </c>
      <c r="F79" s="72">
        <v>18407.562600000001</v>
      </c>
      <c r="G79" s="143">
        <f t="shared" si="8"/>
        <v>18407.562600000001</v>
      </c>
      <c r="H79" s="140"/>
      <c r="I79" s="52">
        <f t="shared" si="9"/>
        <v>0</v>
      </c>
      <c r="K79" s="194"/>
    </row>
    <row r="80" spans="1:11" s="64" customFormat="1" x14ac:dyDescent="0.25">
      <c r="A80" s="74"/>
      <c r="B80" s="57"/>
      <c r="C80" s="10" t="s">
        <v>11869</v>
      </c>
      <c r="D80" s="91"/>
      <c r="E80" s="91"/>
      <c r="F80" s="78"/>
      <c r="G80" s="119"/>
      <c r="H80" s="141"/>
      <c r="I80" s="17"/>
      <c r="K80" s="194"/>
    </row>
    <row r="81" spans="1:12" s="64" customFormat="1" x14ac:dyDescent="0.25">
      <c r="A81" s="68" t="s">
        <v>6495</v>
      </c>
      <c r="B81" s="77">
        <v>141551</v>
      </c>
      <c r="C81" s="45" t="s">
        <v>6451</v>
      </c>
      <c r="D81" s="46">
        <v>1</v>
      </c>
      <c r="E81" s="46">
        <v>10</v>
      </c>
      <c r="F81" s="72">
        <v>138.72</v>
      </c>
      <c r="G81" s="143">
        <f>F81-F81*$G$7</f>
        <v>138.72</v>
      </c>
      <c r="H81" s="140"/>
      <c r="I81" s="52">
        <f t="shared" ref="I81:I88" si="10">H81*G81</f>
        <v>0</v>
      </c>
      <c r="K81" s="194"/>
      <c r="L81" s="194"/>
    </row>
    <row r="82" spans="1:12" s="64" customFormat="1" x14ac:dyDescent="0.25">
      <c r="A82" s="68" t="s">
        <v>6496</v>
      </c>
      <c r="B82" s="77">
        <v>141552</v>
      </c>
      <c r="C82" s="45" t="s">
        <v>6425</v>
      </c>
      <c r="D82" s="46">
        <v>1</v>
      </c>
      <c r="E82" s="46">
        <v>10</v>
      </c>
      <c r="F82" s="72">
        <v>247.18</v>
      </c>
      <c r="G82" s="143">
        <f t="shared" ref="G82:G88" si="11">F82-F82*$G$7</f>
        <v>247.18</v>
      </c>
      <c r="H82" s="140"/>
      <c r="I82" s="52">
        <f t="shared" si="10"/>
        <v>0</v>
      </c>
      <c r="K82" s="194"/>
      <c r="L82" s="194"/>
    </row>
    <row r="83" spans="1:12" s="64" customFormat="1" x14ac:dyDescent="0.25">
      <c r="A83" s="68" t="s">
        <v>6497</v>
      </c>
      <c r="B83" s="77">
        <v>141553</v>
      </c>
      <c r="C83" s="45" t="s">
        <v>6427</v>
      </c>
      <c r="D83" s="46">
        <v>1</v>
      </c>
      <c r="E83" s="46">
        <v>10</v>
      </c>
      <c r="F83" s="72">
        <v>448.96</v>
      </c>
      <c r="G83" s="143">
        <f t="shared" si="11"/>
        <v>448.96</v>
      </c>
      <c r="H83" s="140"/>
      <c r="I83" s="52">
        <f t="shared" si="10"/>
        <v>0</v>
      </c>
      <c r="K83" s="194"/>
      <c r="L83" s="194"/>
    </row>
    <row r="84" spans="1:12" s="64" customFormat="1" x14ac:dyDescent="0.25">
      <c r="A84" s="68" t="s">
        <v>6498</v>
      </c>
      <c r="B84" s="77">
        <v>141554</v>
      </c>
      <c r="C84" s="45" t="s">
        <v>6429</v>
      </c>
      <c r="D84" s="46">
        <v>1</v>
      </c>
      <c r="E84" s="46">
        <v>10</v>
      </c>
      <c r="F84" s="72">
        <v>653.25</v>
      </c>
      <c r="G84" s="143">
        <f t="shared" si="11"/>
        <v>653.25</v>
      </c>
      <c r="H84" s="140"/>
      <c r="I84" s="52">
        <f t="shared" si="10"/>
        <v>0</v>
      </c>
      <c r="K84" s="194"/>
      <c r="L84" s="194"/>
    </row>
    <row r="85" spans="1:12" s="64" customFormat="1" x14ac:dyDescent="0.25">
      <c r="A85" s="68" t="s">
        <v>6500</v>
      </c>
      <c r="B85" s="77">
        <v>144274</v>
      </c>
      <c r="C85" s="45" t="s">
        <v>6445</v>
      </c>
      <c r="D85" s="46">
        <v>1</v>
      </c>
      <c r="E85" s="46">
        <v>10</v>
      </c>
      <c r="F85" s="72">
        <v>259.77999999999997</v>
      </c>
      <c r="G85" s="143">
        <f t="shared" si="11"/>
        <v>259.77999999999997</v>
      </c>
      <c r="H85" s="140"/>
      <c r="I85" s="52">
        <f t="shared" si="10"/>
        <v>0</v>
      </c>
      <c r="K85" s="194"/>
      <c r="L85" s="194"/>
    </row>
    <row r="86" spans="1:12" s="64" customFormat="1" x14ac:dyDescent="0.25">
      <c r="A86" s="68" t="s">
        <v>6501</v>
      </c>
      <c r="B86" s="77">
        <v>144273</v>
      </c>
      <c r="C86" s="45" t="s">
        <v>6434</v>
      </c>
      <c r="D86" s="46">
        <v>1</v>
      </c>
      <c r="E86" s="46">
        <v>10</v>
      </c>
      <c r="F86" s="72">
        <v>397.75</v>
      </c>
      <c r="G86" s="143">
        <f t="shared" si="11"/>
        <v>397.75</v>
      </c>
      <c r="H86" s="140"/>
      <c r="I86" s="52">
        <f t="shared" si="10"/>
        <v>0</v>
      </c>
      <c r="K86" s="194"/>
      <c r="L86" s="194"/>
    </row>
    <row r="87" spans="1:12" s="64" customFormat="1" x14ac:dyDescent="0.25">
      <c r="A87" s="68" t="s">
        <v>6502</v>
      </c>
      <c r="B87" s="77">
        <v>144032</v>
      </c>
      <c r="C87" s="45" t="s">
        <v>6436</v>
      </c>
      <c r="D87" s="46">
        <v>1</v>
      </c>
      <c r="E87" s="46">
        <v>10</v>
      </c>
      <c r="F87" s="72">
        <v>777.28</v>
      </c>
      <c r="G87" s="143">
        <f t="shared" si="11"/>
        <v>777.28</v>
      </c>
      <c r="H87" s="140"/>
      <c r="I87" s="52">
        <f t="shared" si="10"/>
        <v>0</v>
      </c>
      <c r="K87" s="194"/>
      <c r="L87" s="194"/>
    </row>
    <row r="88" spans="1:12" s="64" customFormat="1" x14ac:dyDescent="0.25">
      <c r="A88" s="68" t="s">
        <v>6503</v>
      </c>
      <c r="B88" s="77">
        <v>144538</v>
      </c>
      <c r="C88" s="45" t="s">
        <v>6438</v>
      </c>
      <c r="D88" s="46">
        <v>1</v>
      </c>
      <c r="E88" s="46">
        <v>10</v>
      </c>
      <c r="F88" s="72">
        <v>1109.79</v>
      </c>
      <c r="G88" s="143">
        <f t="shared" si="11"/>
        <v>1109.79</v>
      </c>
      <c r="H88" s="140"/>
      <c r="I88" s="52">
        <f t="shared" si="10"/>
        <v>0</v>
      </c>
      <c r="K88" s="194"/>
      <c r="L88" s="194"/>
    </row>
    <row r="89" spans="1:12" s="64" customFormat="1" x14ac:dyDescent="0.25">
      <c r="A89" s="80"/>
      <c r="B89" s="57"/>
      <c r="C89" s="10" t="s">
        <v>6457</v>
      </c>
      <c r="D89" s="91"/>
      <c r="E89" s="91"/>
      <c r="F89" s="78"/>
      <c r="G89" s="119"/>
      <c r="H89" s="141"/>
      <c r="I89" s="17"/>
      <c r="K89" s="194"/>
    </row>
    <row r="90" spans="1:12" s="64" customFormat="1" x14ac:dyDescent="0.25">
      <c r="A90" s="80" t="s">
        <v>6458</v>
      </c>
      <c r="B90" s="45"/>
      <c r="C90" s="45" t="s">
        <v>6452</v>
      </c>
      <c r="D90" s="46">
        <v>1</v>
      </c>
      <c r="E90" s="46">
        <v>1</v>
      </c>
      <c r="F90" s="72">
        <v>2744.0914285714289</v>
      </c>
      <c r="G90" s="143">
        <f>F90-F90*$G$8</f>
        <v>2744.0914285714289</v>
      </c>
      <c r="H90" s="145"/>
      <c r="I90" s="52">
        <f t="shared" ref="I90:I94" si="12">H90*G90</f>
        <v>0</v>
      </c>
      <c r="K90" s="194"/>
    </row>
    <row r="91" spans="1:12" s="64" customFormat="1" x14ac:dyDescent="0.25">
      <c r="A91" s="80" t="s">
        <v>6459</v>
      </c>
      <c r="B91" s="45"/>
      <c r="C91" s="45" t="s">
        <v>6453</v>
      </c>
      <c r="D91" s="46">
        <v>1</v>
      </c>
      <c r="E91" s="46">
        <v>1</v>
      </c>
      <c r="F91" s="72">
        <v>360.64285714285717</v>
      </c>
      <c r="G91" s="143">
        <f t="shared" ref="G91:G94" si="13">F91-F91*$G$8</f>
        <v>360.64285714285717</v>
      </c>
      <c r="H91" s="145"/>
      <c r="I91" s="52">
        <f t="shared" si="12"/>
        <v>0</v>
      </c>
      <c r="K91" s="194"/>
    </row>
    <row r="92" spans="1:12" s="64" customFormat="1" x14ac:dyDescent="0.25">
      <c r="A92" s="80" t="s">
        <v>6460</v>
      </c>
      <c r="B92" s="45"/>
      <c r="C92" s="45" t="s">
        <v>6454</v>
      </c>
      <c r="D92" s="46">
        <v>1</v>
      </c>
      <c r="E92" s="46">
        <v>1</v>
      </c>
      <c r="F92" s="72">
        <v>30.133714285714287</v>
      </c>
      <c r="G92" s="143">
        <f t="shared" si="13"/>
        <v>30.133714285714287</v>
      </c>
      <c r="H92" s="145"/>
      <c r="I92" s="52">
        <f t="shared" si="12"/>
        <v>0</v>
      </c>
      <c r="K92" s="194"/>
    </row>
    <row r="93" spans="1:12" s="64" customFormat="1" x14ac:dyDescent="0.25">
      <c r="A93" s="80" t="s">
        <v>6461</v>
      </c>
      <c r="B93" s="45"/>
      <c r="C93" s="45" t="s">
        <v>6455</v>
      </c>
      <c r="D93" s="46">
        <v>1</v>
      </c>
      <c r="E93" s="46">
        <v>1</v>
      </c>
      <c r="F93" s="72">
        <v>400.71428571428572</v>
      </c>
      <c r="G93" s="143">
        <f t="shared" si="13"/>
        <v>400.71428571428572</v>
      </c>
      <c r="H93" s="145"/>
      <c r="I93" s="52">
        <f t="shared" si="12"/>
        <v>0</v>
      </c>
      <c r="K93" s="194"/>
    </row>
    <row r="94" spans="1:12" s="64" customFormat="1" x14ac:dyDescent="0.25">
      <c r="A94" s="80" t="s">
        <v>6462</v>
      </c>
      <c r="B94" s="45"/>
      <c r="C94" s="45" t="s">
        <v>6456</v>
      </c>
      <c r="D94" s="46">
        <v>1</v>
      </c>
      <c r="E94" s="46">
        <v>1</v>
      </c>
      <c r="F94" s="72">
        <v>625.11428571428576</v>
      </c>
      <c r="G94" s="143">
        <f t="shared" si="13"/>
        <v>625.11428571428576</v>
      </c>
      <c r="H94" s="145"/>
      <c r="I94" s="52">
        <f t="shared" si="12"/>
        <v>0</v>
      </c>
      <c r="K94" s="194"/>
    </row>
  </sheetData>
  <mergeCells count="10">
    <mergeCell ref="C1:H3"/>
    <mergeCell ref="I1:I4"/>
    <mergeCell ref="D7:E7"/>
    <mergeCell ref="D5:E5"/>
    <mergeCell ref="D6:E6"/>
    <mergeCell ref="B5:B8"/>
    <mergeCell ref="C5:C8"/>
    <mergeCell ref="D8:E8"/>
    <mergeCell ref="H5:H8"/>
    <mergeCell ref="I5:I8"/>
  </mergeCells>
  <conditionalFormatting sqref="D2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hyperlinks>
    <hyperlink ref="B5" location="Главная!R1C1" display="На главную"/>
    <hyperlink ref="I1" location="Главная!R1C1" display="На главную"/>
    <hyperlink ref="I1:I4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7"/>
  <sheetViews>
    <sheetView topLeftCell="B1" workbookViewId="0">
      <selection activeCell="K30" sqref="K30"/>
    </sheetView>
  </sheetViews>
  <sheetFormatPr defaultRowHeight="15" x14ac:dyDescent="0.25"/>
  <cols>
    <col min="1" max="1" width="13" hidden="1" customWidth="1"/>
    <col min="2" max="2" width="16.5703125" bestFit="1" customWidth="1"/>
    <col min="3" max="3" width="40" customWidth="1"/>
    <col min="4" max="4" width="10.42578125" customWidth="1"/>
    <col min="5" max="5" width="9.140625" hidden="1" customWidth="1"/>
    <col min="6" max="6" width="10.28515625" customWidth="1"/>
    <col min="7" max="7" width="9.85546875" customWidth="1"/>
    <col min="8" max="8" width="12" bestFit="1" customWidth="1"/>
  </cols>
  <sheetData>
    <row r="1" spans="1:10" ht="15" customHeight="1" x14ac:dyDescent="0.25">
      <c r="B1" s="240" t="s">
        <v>0</v>
      </c>
      <c r="C1" s="241"/>
      <c r="D1" s="241"/>
      <c r="E1" s="241"/>
      <c r="F1" s="241"/>
      <c r="G1" s="241"/>
      <c r="H1" s="246" t="s">
        <v>9778</v>
      </c>
      <c r="I1" s="239"/>
      <c r="J1" s="239"/>
    </row>
    <row r="2" spans="1:10" ht="15" customHeight="1" x14ac:dyDescent="0.25">
      <c r="B2" s="242"/>
      <c r="C2" s="243"/>
      <c r="D2" s="243"/>
      <c r="E2" s="243"/>
      <c r="F2" s="243"/>
      <c r="G2" s="243"/>
      <c r="H2" s="247"/>
      <c r="I2" s="239"/>
      <c r="J2" s="239"/>
    </row>
    <row r="3" spans="1:10" ht="15" customHeight="1" x14ac:dyDescent="0.25">
      <c r="B3" s="242"/>
      <c r="C3" s="243"/>
      <c r="D3" s="243"/>
      <c r="E3" s="243"/>
      <c r="F3" s="243"/>
      <c r="G3" s="243"/>
      <c r="H3" s="186"/>
    </row>
    <row r="4" spans="1:10" ht="15" customHeight="1" thickBot="1" x14ac:dyDescent="0.3">
      <c r="B4" s="244"/>
      <c r="C4" s="245"/>
      <c r="D4" s="245"/>
      <c r="E4" s="245"/>
      <c r="F4" s="245"/>
      <c r="G4" s="245"/>
      <c r="H4" s="43"/>
    </row>
    <row r="5" spans="1:10" ht="25.5" customHeight="1" thickBot="1" x14ac:dyDescent="0.3">
      <c r="B5" s="27" t="s">
        <v>101</v>
      </c>
      <c r="C5" s="14"/>
      <c r="D5" s="14" t="s">
        <v>1</v>
      </c>
      <c r="E5" s="20"/>
      <c r="F5" s="117">
        <v>0</v>
      </c>
      <c r="G5" s="14" t="s">
        <v>102</v>
      </c>
      <c r="H5" s="18">
        <f>SUM(H8:H37)</f>
        <v>0</v>
      </c>
    </row>
    <row r="6" spans="1:10" x14ac:dyDescent="0.25">
      <c r="A6" s="5" t="s">
        <v>25</v>
      </c>
      <c r="B6" s="13" t="s">
        <v>2</v>
      </c>
      <c r="C6" s="13" t="s">
        <v>26</v>
      </c>
      <c r="D6" s="13" t="s">
        <v>103</v>
      </c>
      <c r="E6" s="10" t="s">
        <v>27</v>
      </c>
      <c r="F6" s="13" t="s">
        <v>28</v>
      </c>
      <c r="G6" s="13" t="s">
        <v>99</v>
      </c>
      <c r="H6" s="13" t="s">
        <v>100</v>
      </c>
    </row>
    <row r="7" spans="1:10" x14ac:dyDescent="0.25">
      <c r="A7" s="6"/>
      <c r="B7" s="11"/>
      <c r="C7" s="10" t="s">
        <v>29</v>
      </c>
      <c r="D7" s="10"/>
      <c r="E7" s="11"/>
      <c r="F7" s="11"/>
      <c r="G7" s="11"/>
      <c r="H7" s="11"/>
    </row>
    <row r="8" spans="1:10" x14ac:dyDescent="0.25">
      <c r="A8" s="7" t="s">
        <v>91</v>
      </c>
      <c r="B8" s="7" t="s">
        <v>3</v>
      </c>
      <c r="C8" s="7" t="s">
        <v>92</v>
      </c>
      <c r="D8" s="21">
        <v>150</v>
      </c>
      <c r="E8" s="8">
        <v>26.26</v>
      </c>
      <c r="F8" s="118">
        <f>E8-E8*$F$5</f>
        <v>26.26</v>
      </c>
      <c r="G8" s="115"/>
      <c r="H8" s="16">
        <f>G8*F8</f>
        <v>0</v>
      </c>
      <c r="J8" s="210"/>
    </row>
    <row r="9" spans="1:10" x14ac:dyDescent="0.25">
      <c r="A9" s="9" t="s">
        <v>43</v>
      </c>
      <c r="B9" s="9" t="s">
        <v>4</v>
      </c>
      <c r="C9" s="9" t="s">
        <v>30</v>
      </c>
      <c r="D9" s="22">
        <v>130</v>
      </c>
      <c r="E9" s="8">
        <v>28.02</v>
      </c>
      <c r="F9" s="118">
        <f t="shared" ref="F9:F37" si="0">E9-E9*$F$5</f>
        <v>28.02</v>
      </c>
      <c r="G9" s="115"/>
      <c r="H9" s="16">
        <f t="shared" ref="H9:H37" si="1">G9*F9</f>
        <v>0</v>
      </c>
      <c r="J9" s="210"/>
    </row>
    <row r="10" spans="1:10" x14ac:dyDescent="0.25">
      <c r="A10" s="9" t="s">
        <v>44</v>
      </c>
      <c r="B10" s="9" t="s">
        <v>5</v>
      </c>
      <c r="C10" s="9" t="s">
        <v>31</v>
      </c>
      <c r="D10" s="22">
        <v>120</v>
      </c>
      <c r="E10" s="8">
        <v>29.15</v>
      </c>
      <c r="F10" s="118">
        <f t="shared" si="0"/>
        <v>29.15</v>
      </c>
      <c r="G10" s="115"/>
      <c r="H10" s="16">
        <f t="shared" si="1"/>
        <v>0</v>
      </c>
      <c r="J10" s="210"/>
    </row>
    <row r="11" spans="1:10" x14ac:dyDescent="0.25">
      <c r="A11" s="9" t="s">
        <v>45</v>
      </c>
      <c r="B11" s="9" t="s">
        <v>6</v>
      </c>
      <c r="C11" s="9" t="s">
        <v>32</v>
      </c>
      <c r="D11" s="22">
        <v>100</v>
      </c>
      <c r="E11" s="8">
        <v>31.42</v>
      </c>
      <c r="F11" s="118">
        <f t="shared" si="0"/>
        <v>31.42</v>
      </c>
      <c r="G11" s="115"/>
      <c r="H11" s="16">
        <f t="shared" si="1"/>
        <v>0</v>
      </c>
      <c r="J11" s="210"/>
    </row>
    <row r="12" spans="1:10" x14ac:dyDescent="0.25">
      <c r="A12" s="9" t="s">
        <v>46</v>
      </c>
      <c r="B12" s="9" t="s">
        <v>7</v>
      </c>
      <c r="C12" s="9" t="s">
        <v>33</v>
      </c>
      <c r="D12" s="22">
        <v>90</v>
      </c>
      <c r="E12" s="8">
        <v>34.79</v>
      </c>
      <c r="F12" s="118">
        <f t="shared" si="0"/>
        <v>34.79</v>
      </c>
      <c r="G12" s="115"/>
      <c r="H12" s="16">
        <f t="shared" si="1"/>
        <v>0</v>
      </c>
      <c r="J12" s="210"/>
    </row>
    <row r="13" spans="1:10" x14ac:dyDescent="0.25">
      <c r="A13" s="9" t="s">
        <v>47</v>
      </c>
      <c r="B13" s="9" t="s">
        <v>8</v>
      </c>
      <c r="C13" s="9" t="s">
        <v>34</v>
      </c>
      <c r="D13" s="22">
        <v>85</v>
      </c>
      <c r="E13" s="8">
        <v>38.24</v>
      </c>
      <c r="F13" s="118">
        <f t="shared" si="0"/>
        <v>38.24</v>
      </c>
      <c r="G13" s="115"/>
      <c r="H13" s="16">
        <f t="shared" si="1"/>
        <v>0</v>
      </c>
      <c r="J13" s="210"/>
    </row>
    <row r="14" spans="1:10" x14ac:dyDescent="0.25">
      <c r="A14" s="9" t="s">
        <v>48</v>
      </c>
      <c r="B14" s="9" t="s">
        <v>9</v>
      </c>
      <c r="C14" s="9" t="s">
        <v>35</v>
      </c>
      <c r="D14" s="22">
        <v>70</v>
      </c>
      <c r="E14" s="8">
        <v>47.7</v>
      </c>
      <c r="F14" s="118">
        <f t="shared" si="0"/>
        <v>47.7</v>
      </c>
      <c r="G14" s="115"/>
      <c r="H14" s="16">
        <f t="shared" si="1"/>
        <v>0</v>
      </c>
      <c r="J14" s="210"/>
    </row>
    <row r="15" spans="1:10" x14ac:dyDescent="0.25">
      <c r="A15" s="9" t="s">
        <v>49</v>
      </c>
      <c r="B15" s="9" t="s">
        <v>10</v>
      </c>
      <c r="C15" s="9" t="s">
        <v>36</v>
      </c>
      <c r="D15" s="22">
        <v>70</v>
      </c>
      <c r="E15" s="8">
        <v>61.18</v>
      </c>
      <c r="F15" s="118">
        <f t="shared" si="0"/>
        <v>61.18</v>
      </c>
      <c r="G15" s="115"/>
      <c r="H15" s="16">
        <f t="shared" si="1"/>
        <v>0</v>
      </c>
      <c r="J15" s="210"/>
    </row>
    <row r="16" spans="1:10" x14ac:dyDescent="0.25">
      <c r="A16" s="9" t="s">
        <v>50</v>
      </c>
      <c r="B16" s="9" t="s">
        <v>11</v>
      </c>
      <c r="C16" s="9" t="s">
        <v>37</v>
      </c>
      <c r="D16" s="22">
        <v>60</v>
      </c>
      <c r="E16" s="8">
        <v>67.849999999999994</v>
      </c>
      <c r="F16" s="118">
        <f t="shared" si="0"/>
        <v>67.849999999999994</v>
      </c>
      <c r="G16" s="115"/>
      <c r="H16" s="16">
        <f t="shared" si="1"/>
        <v>0</v>
      </c>
      <c r="J16" s="210"/>
    </row>
    <row r="17" spans="1:10" x14ac:dyDescent="0.25">
      <c r="A17" s="9" t="s">
        <v>51</v>
      </c>
      <c r="B17" s="9" t="s">
        <v>42</v>
      </c>
      <c r="C17" s="9" t="s">
        <v>38</v>
      </c>
      <c r="D17" s="22">
        <v>60</v>
      </c>
      <c r="E17" s="8">
        <v>68.83</v>
      </c>
      <c r="F17" s="118">
        <f t="shared" si="0"/>
        <v>68.83</v>
      </c>
      <c r="G17" s="115"/>
      <c r="H17" s="16">
        <f t="shared" si="1"/>
        <v>0</v>
      </c>
      <c r="J17" s="210"/>
    </row>
    <row r="18" spans="1:10" x14ac:dyDescent="0.25">
      <c r="A18" s="9" t="s">
        <v>52</v>
      </c>
      <c r="B18" s="9" t="s">
        <v>12</v>
      </c>
      <c r="C18" s="9" t="s">
        <v>13</v>
      </c>
      <c r="D18" s="22">
        <v>50</v>
      </c>
      <c r="E18" s="8">
        <v>72.069999999999993</v>
      </c>
      <c r="F18" s="118">
        <f t="shared" si="0"/>
        <v>72.069999999999993</v>
      </c>
      <c r="G18" s="115"/>
      <c r="H18" s="16">
        <f t="shared" si="1"/>
        <v>0</v>
      </c>
      <c r="J18" s="210"/>
    </row>
    <row r="19" spans="1:10" x14ac:dyDescent="0.25">
      <c r="A19" s="9" t="s">
        <v>53</v>
      </c>
      <c r="B19" s="9" t="s">
        <v>14</v>
      </c>
      <c r="C19" s="9" t="s">
        <v>39</v>
      </c>
      <c r="D19" s="22">
        <v>50</v>
      </c>
      <c r="E19" s="8">
        <v>75.34</v>
      </c>
      <c r="F19" s="118">
        <f t="shared" si="0"/>
        <v>75.34</v>
      </c>
      <c r="G19" s="115"/>
      <c r="H19" s="16">
        <f t="shared" si="1"/>
        <v>0</v>
      </c>
      <c r="J19" s="210"/>
    </row>
    <row r="20" spans="1:10" x14ac:dyDescent="0.25">
      <c r="A20" s="9" t="s">
        <v>93</v>
      </c>
      <c r="B20" s="9" t="s">
        <v>15</v>
      </c>
      <c r="C20" s="9" t="s">
        <v>94</v>
      </c>
      <c r="D20" s="22">
        <v>35</v>
      </c>
      <c r="E20" s="8">
        <v>91.45</v>
      </c>
      <c r="F20" s="118">
        <f t="shared" si="0"/>
        <v>91.45</v>
      </c>
      <c r="G20" s="115"/>
      <c r="H20" s="16">
        <f t="shared" si="1"/>
        <v>0</v>
      </c>
      <c r="J20" s="210"/>
    </row>
    <row r="21" spans="1:10" x14ac:dyDescent="0.25">
      <c r="A21" s="9" t="s">
        <v>54</v>
      </c>
      <c r="B21" s="9" t="s">
        <v>16</v>
      </c>
      <c r="C21" s="9" t="s">
        <v>40</v>
      </c>
      <c r="D21" s="22">
        <v>30</v>
      </c>
      <c r="E21" s="8">
        <v>110.78</v>
      </c>
      <c r="F21" s="118">
        <f t="shared" si="0"/>
        <v>110.78</v>
      </c>
      <c r="G21" s="115"/>
      <c r="H21" s="16">
        <f t="shared" si="1"/>
        <v>0</v>
      </c>
      <c r="J21" s="210"/>
    </row>
    <row r="22" spans="1:10" x14ac:dyDescent="0.25">
      <c r="A22" s="9" t="s">
        <v>55</v>
      </c>
      <c r="B22" s="9" t="s">
        <v>17</v>
      </c>
      <c r="C22" s="9" t="s">
        <v>41</v>
      </c>
      <c r="D22" s="22">
        <v>20</v>
      </c>
      <c r="E22" s="8">
        <v>153.18</v>
      </c>
      <c r="F22" s="118">
        <f t="shared" si="0"/>
        <v>153.18</v>
      </c>
      <c r="G22" s="115"/>
      <c r="H22" s="16">
        <f t="shared" si="1"/>
        <v>0</v>
      </c>
      <c r="J22" s="210"/>
    </row>
    <row r="23" spans="1:10" x14ac:dyDescent="0.25">
      <c r="A23" s="6"/>
      <c r="B23" s="11"/>
      <c r="C23" s="10" t="s">
        <v>56</v>
      </c>
      <c r="D23" s="10"/>
      <c r="E23" s="12"/>
      <c r="F23" s="119"/>
      <c r="G23" s="116"/>
      <c r="H23" s="17"/>
      <c r="J23" s="210"/>
    </row>
    <row r="24" spans="1:10" x14ac:dyDescent="0.25">
      <c r="A24" s="9" t="s">
        <v>57</v>
      </c>
      <c r="B24" s="9" t="s">
        <v>58</v>
      </c>
      <c r="C24" s="9" t="s">
        <v>95</v>
      </c>
      <c r="D24" s="22">
        <v>300</v>
      </c>
      <c r="E24" s="8">
        <v>17.350666666666665</v>
      </c>
      <c r="F24" s="118">
        <f t="shared" si="0"/>
        <v>17.350666666666665</v>
      </c>
      <c r="G24" s="115"/>
      <c r="H24" s="16">
        <f t="shared" si="1"/>
        <v>0</v>
      </c>
      <c r="J24" s="210"/>
    </row>
    <row r="25" spans="1:10" x14ac:dyDescent="0.25">
      <c r="A25" s="9" t="s">
        <v>59</v>
      </c>
      <c r="B25" s="9" t="s">
        <v>60</v>
      </c>
      <c r="C25" s="9" t="s">
        <v>96</v>
      </c>
      <c r="D25" s="22">
        <v>200</v>
      </c>
      <c r="E25" s="8">
        <v>18.685333333333332</v>
      </c>
      <c r="F25" s="118">
        <f t="shared" si="0"/>
        <v>18.685333333333332</v>
      </c>
      <c r="G25" s="115"/>
      <c r="H25" s="16">
        <f t="shared" si="1"/>
        <v>0</v>
      </c>
      <c r="J25" s="210"/>
    </row>
    <row r="26" spans="1:10" x14ac:dyDescent="0.25">
      <c r="A26" s="9" t="s">
        <v>61</v>
      </c>
      <c r="B26" s="9" t="s">
        <v>62</v>
      </c>
      <c r="C26" s="9" t="s">
        <v>63</v>
      </c>
      <c r="D26" s="22">
        <v>200</v>
      </c>
      <c r="E26" s="8">
        <v>19.352666666666668</v>
      </c>
      <c r="F26" s="118">
        <f t="shared" si="0"/>
        <v>19.352666666666668</v>
      </c>
      <c r="G26" s="115"/>
      <c r="H26" s="16">
        <f t="shared" si="1"/>
        <v>0</v>
      </c>
      <c r="J26" s="210"/>
    </row>
    <row r="27" spans="1:10" x14ac:dyDescent="0.25">
      <c r="A27" s="9" t="s">
        <v>64</v>
      </c>
      <c r="B27" s="9" t="s">
        <v>65</v>
      </c>
      <c r="C27" s="9" t="s">
        <v>66</v>
      </c>
      <c r="D27" s="22">
        <v>200</v>
      </c>
      <c r="E27" s="8">
        <v>20.687333333333331</v>
      </c>
      <c r="F27" s="118">
        <f t="shared" si="0"/>
        <v>20.687333333333331</v>
      </c>
      <c r="G27" s="115"/>
      <c r="H27" s="16">
        <f t="shared" si="1"/>
        <v>0</v>
      </c>
      <c r="J27" s="210"/>
    </row>
    <row r="28" spans="1:10" x14ac:dyDescent="0.25">
      <c r="A28" s="9" t="s">
        <v>67</v>
      </c>
      <c r="B28" s="9" t="s">
        <v>68</v>
      </c>
      <c r="C28" s="9" t="s">
        <v>69</v>
      </c>
      <c r="D28" s="22">
        <v>150</v>
      </c>
      <c r="E28" s="8">
        <v>23.356666666666666</v>
      </c>
      <c r="F28" s="118">
        <f t="shared" si="0"/>
        <v>23.356666666666666</v>
      </c>
      <c r="G28" s="115"/>
      <c r="H28" s="16">
        <f t="shared" si="1"/>
        <v>0</v>
      </c>
      <c r="J28" s="210"/>
    </row>
    <row r="29" spans="1:10" x14ac:dyDescent="0.25">
      <c r="A29" s="9" t="s">
        <v>70</v>
      </c>
      <c r="B29" s="9" t="s">
        <v>18</v>
      </c>
      <c r="C29" s="9" t="s">
        <v>71</v>
      </c>
      <c r="D29" s="22">
        <v>150</v>
      </c>
      <c r="E29" s="8">
        <v>24.691333333333333</v>
      </c>
      <c r="F29" s="118">
        <f t="shared" si="0"/>
        <v>24.691333333333333</v>
      </c>
      <c r="G29" s="115"/>
      <c r="H29" s="16">
        <f t="shared" si="1"/>
        <v>0</v>
      </c>
      <c r="J29" s="210"/>
    </row>
    <row r="30" spans="1:10" x14ac:dyDescent="0.25">
      <c r="A30" s="9" t="s">
        <v>72</v>
      </c>
      <c r="B30" s="9" t="s">
        <v>19</v>
      </c>
      <c r="C30" s="9" t="s">
        <v>73</v>
      </c>
      <c r="D30" s="22">
        <v>150</v>
      </c>
      <c r="E30" s="8">
        <v>33.366666666666667</v>
      </c>
      <c r="F30" s="118">
        <f t="shared" si="0"/>
        <v>33.366666666666667</v>
      </c>
      <c r="G30" s="115"/>
      <c r="H30" s="16">
        <f t="shared" si="1"/>
        <v>0</v>
      </c>
      <c r="J30" s="210"/>
    </row>
    <row r="31" spans="1:10" x14ac:dyDescent="0.25">
      <c r="A31" s="9" t="s">
        <v>74</v>
      </c>
      <c r="B31" s="9" t="s">
        <v>20</v>
      </c>
      <c r="C31" s="9" t="s">
        <v>75</v>
      </c>
      <c r="D31" s="22">
        <v>100</v>
      </c>
      <c r="E31" s="8">
        <v>45.378666666666668</v>
      </c>
      <c r="F31" s="118">
        <f t="shared" si="0"/>
        <v>45.378666666666668</v>
      </c>
      <c r="G31" s="115"/>
      <c r="H31" s="16">
        <f t="shared" si="1"/>
        <v>0</v>
      </c>
      <c r="J31" s="210"/>
    </row>
    <row r="32" spans="1:10" x14ac:dyDescent="0.25">
      <c r="A32" s="9" t="s">
        <v>78</v>
      </c>
      <c r="B32" s="9" t="s">
        <v>79</v>
      </c>
      <c r="C32" s="9" t="s">
        <v>80</v>
      </c>
      <c r="D32" s="22">
        <v>80</v>
      </c>
      <c r="E32" s="8">
        <v>48.047999999999995</v>
      </c>
      <c r="F32" s="118">
        <f t="shared" si="0"/>
        <v>48.047999999999995</v>
      </c>
      <c r="G32" s="115"/>
      <c r="H32" s="16">
        <f t="shared" si="1"/>
        <v>0</v>
      </c>
      <c r="J32" s="210"/>
    </row>
    <row r="33" spans="1:10" x14ac:dyDescent="0.25">
      <c r="A33" s="9" t="s">
        <v>81</v>
      </c>
      <c r="B33" s="9" t="s">
        <v>82</v>
      </c>
      <c r="C33" s="9" t="s">
        <v>83</v>
      </c>
      <c r="D33" s="22">
        <v>60</v>
      </c>
      <c r="E33" s="8">
        <v>57.493333333333325</v>
      </c>
      <c r="F33" s="118">
        <f t="shared" si="0"/>
        <v>57.493333333333325</v>
      </c>
      <c r="G33" s="115"/>
      <c r="H33" s="16">
        <f t="shared" si="1"/>
        <v>0</v>
      </c>
      <c r="J33" s="210"/>
    </row>
    <row r="34" spans="1:10" x14ac:dyDescent="0.25">
      <c r="A34" s="9" t="s">
        <v>84</v>
      </c>
      <c r="B34" s="9" t="s">
        <v>21</v>
      </c>
      <c r="C34" s="9" t="s">
        <v>85</v>
      </c>
      <c r="D34" s="22">
        <v>60</v>
      </c>
      <c r="E34" s="8">
        <v>58.006666666666668</v>
      </c>
      <c r="F34" s="118">
        <f t="shared" si="0"/>
        <v>58.006666666666668</v>
      </c>
      <c r="G34" s="115"/>
      <c r="H34" s="16">
        <f t="shared" si="1"/>
        <v>0</v>
      </c>
      <c r="J34" s="210"/>
    </row>
    <row r="35" spans="1:10" x14ac:dyDescent="0.25">
      <c r="A35" s="9" t="s">
        <v>86</v>
      </c>
      <c r="B35" s="9" t="s">
        <v>22</v>
      </c>
      <c r="C35" s="9" t="s">
        <v>87</v>
      </c>
      <c r="D35" s="22">
        <v>50</v>
      </c>
      <c r="E35" s="8">
        <v>78.745333333333335</v>
      </c>
      <c r="F35" s="118">
        <f t="shared" si="0"/>
        <v>78.745333333333335</v>
      </c>
      <c r="G35" s="115"/>
      <c r="H35" s="16">
        <f t="shared" si="1"/>
        <v>0</v>
      </c>
      <c r="J35" s="210"/>
    </row>
    <row r="36" spans="1:10" x14ac:dyDescent="0.25">
      <c r="A36" s="9" t="s">
        <v>88</v>
      </c>
      <c r="B36" s="9" t="s">
        <v>23</v>
      </c>
      <c r="C36" s="9" t="s">
        <v>98</v>
      </c>
      <c r="D36" s="22">
        <v>50</v>
      </c>
      <c r="E36" s="8">
        <v>90.757333333333335</v>
      </c>
      <c r="F36" s="118">
        <f t="shared" si="0"/>
        <v>90.757333333333335</v>
      </c>
      <c r="G36" s="115"/>
      <c r="H36" s="16">
        <f t="shared" si="1"/>
        <v>0</v>
      </c>
      <c r="J36" s="210"/>
    </row>
    <row r="37" spans="1:10" x14ac:dyDescent="0.25">
      <c r="A37" s="9" t="s">
        <v>89</v>
      </c>
      <c r="B37" s="9" t="s">
        <v>24</v>
      </c>
      <c r="C37" s="9" t="s">
        <v>90</v>
      </c>
      <c r="D37" s="22">
        <v>20</v>
      </c>
      <c r="E37" s="8">
        <v>120.11999999999999</v>
      </c>
      <c r="F37" s="118">
        <f t="shared" si="0"/>
        <v>120.11999999999999</v>
      </c>
      <c r="G37" s="115"/>
      <c r="H37" s="16">
        <f t="shared" si="1"/>
        <v>0</v>
      </c>
      <c r="J37" s="210"/>
    </row>
  </sheetData>
  <mergeCells count="3">
    <mergeCell ref="I1:J2"/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2"/>
  <sheetViews>
    <sheetView topLeftCell="B1" workbookViewId="0">
      <selection activeCell="K15" sqref="K15"/>
    </sheetView>
  </sheetViews>
  <sheetFormatPr defaultRowHeight="15" x14ac:dyDescent="0.25"/>
  <cols>
    <col min="1" max="1" width="11" hidden="1" customWidth="1"/>
    <col min="2" max="2" width="16.42578125" customWidth="1"/>
    <col min="3" max="3" width="50.85546875" customWidth="1"/>
    <col min="4" max="4" width="8.42578125" customWidth="1"/>
    <col min="5" max="5" width="8.5703125" customWidth="1"/>
    <col min="6" max="6" width="8.7109375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6541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 t="s">
        <v>4261</v>
      </c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SUM(I8:I52)</f>
        <v>0</v>
      </c>
    </row>
    <row r="6" spans="1:9" ht="26.25" x14ac:dyDescent="0.25">
      <c r="A6" s="5" t="s">
        <v>25</v>
      </c>
      <c r="B6" s="13" t="s">
        <v>2</v>
      </c>
      <c r="C6" s="13" t="s">
        <v>26</v>
      </c>
      <c r="D6" s="54" t="s">
        <v>3102</v>
      </c>
      <c r="E6" s="54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6"/>
      <c r="B7" s="11"/>
      <c r="C7" s="10" t="s">
        <v>6542</v>
      </c>
      <c r="D7" s="10"/>
      <c r="E7" s="10"/>
      <c r="F7" s="11"/>
      <c r="G7" s="11"/>
      <c r="H7" s="11"/>
      <c r="I7" s="11"/>
    </row>
    <row r="8" spans="1:9" s="64" customFormat="1" x14ac:dyDescent="0.25">
      <c r="A8" s="74" t="s">
        <v>6543</v>
      </c>
      <c r="B8" s="76" t="s">
        <v>6544</v>
      </c>
      <c r="C8" s="49" t="s">
        <v>6545</v>
      </c>
      <c r="D8" s="46">
        <v>10</v>
      </c>
      <c r="E8" s="46">
        <v>200</v>
      </c>
      <c r="F8" s="72">
        <v>1.07</v>
      </c>
      <c r="G8" s="143">
        <f>(F8-F8*$G$5)*Главная!$F$7</f>
        <v>72.802800000000005</v>
      </c>
      <c r="H8" s="140"/>
      <c r="I8" s="52">
        <f>H8*G8</f>
        <v>0</v>
      </c>
    </row>
    <row r="9" spans="1:9" s="64" customFormat="1" x14ac:dyDescent="0.25">
      <c r="A9" s="74" t="s">
        <v>6546</v>
      </c>
      <c r="B9" s="76" t="s">
        <v>6547</v>
      </c>
      <c r="C9" s="49" t="s">
        <v>6548</v>
      </c>
      <c r="D9" s="46">
        <v>10</v>
      </c>
      <c r="E9" s="46">
        <v>100</v>
      </c>
      <c r="F9" s="72">
        <v>1.1599999999999999</v>
      </c>
      <c r="G9" s="143">
        <f>(F9-F9*$G$5)*Главная!$F$7</f>
        <v>78.926400000000001</v>
      </c>
      <c r="H9" s="140"/>
      <c r="I9" s="52">
        <f t="shared" ref="I9:I10" si="0">H9*G9</f>
        <v>0</v>
      </c>
    </row>
    <row r="10" spans="1:9" s="64" customFormat="1" x14ac:dyDescent="0.25">
      <c r="A10" s="74" t="s">
        <v>6549</v>
      </c>
      <c r="B10" s="76" t="s">
        <v>6550</v>
      </c>
      <c r="C10" s="49" t="s">
        <v>6551</v>
      </c>
      <c r="D10" s="46">
        <v>10</v>
      </c>
      <c r="E10" s="46">
        <v>100</v>
      </c>
      <c r="F10" s="72">
        <v>1.25</v>
      </c>
      <c r="G10" s="143">
        <f>(F10-F10*$G$5)*Главная!$F$7</f>
        <v>85.050000000000011</v>
      </c>
      <c r="H10" s="140"/>
      <c r="I10" s="52">
        <f t="shared" si="0"/>
        <v>0</v>
      </c>
    </row>
    <row r="11" spans="1:9" s="64" customFormat="1" x14ac:dyDescent="0.25">
      <c r="A11" s="74" t="s">
        <v>6552</v>
      </c>
      <c r="B11" s="77" t="s">
        <v>6553</v>
      </c>
      <c r="C11" s="45" t="s">
        <v>6554</v>
      </c>
      <c r="D11" s="46">
        <v>10</v>
      </c>
      <c r="E11" s="46">
        <v>100</v>
      </c>
      <c r="F11" s="72">
        <v>1.33</v>
      </c>
      <c r="G11" s="143">
        <f>(F11-F11*$G$5)*Главная!$F$7</f>
        <v>90.493200000000016</v>
      </c>
      <c r="H11" s="140"/>
      <c r="I11" s="52">
        <f>H11*G11</f>
        <v>0</v>
      </c>
    </row>
    <row r="12" spans="1:9" s="64" customFormat="1" x14ac:dyDescent="0.25">
      <c r="A12" s="74" t="s">
        <v>6555</v>
      </c>
      <c r="B12" s="77" t="s">
        <v>6556</v>
      </c>
      <c r="C12" s="49" t="s">
        <v>6557</v>
      </c>
      <c r="D12" s="46">
        <v>10</v>
      </c>
      <c r="E12" s="46">
        <v>100</v>
      </c>
      <c r="F12" s="72">
        <v>1.41</v>
      </c>
      <c r="G12" s="143">
        <f>(F12-F12*$G$5)*Главная!$F$7</f>
        <v>95.936400000000006</v>
      </c>
      <c r="H12" s="140"/>
      <c r="I12" s="52">
        <f t="shared" ref="I12:I13" si="1">H12*G12</f>
        <v>0</v>
      </c>
    </row>
    <row r="13" spans="1:9" s="64" customFormat="1" x14ac:dyDescent="0.25">
      <c r="A13" s="74" t="s">
        <v>6558</v>
      </c>
      <c r="B13" s="77" t="s">
        <v>6559</v>
      </c>
      <c r="C13" s="45" t="s">
        <v>6560</v>
      </c>
      <c r="D13" s="46">
        <v>10</v>
      </c>
      <c r="E13" s="46">
        <v>50</v>
      </c>
      <c r="F13" s="72">
        <v>1.61</v>
      </c>
      <c r="G13" s="143">
        <f>(F13-F13*$G$5)*Главная!$F$7</f>
        <v>109.54440000000001</v>
      </c>
      <c r="H13" s="140"/>
      <c r="I13" s="52">
        <f t="shared" si="1"/>
        <v>0</v>
      </c>
    </row>
    <row r="14" spans="1:9" s="64" customFormat="1" x14ac:dyDescent="0.25">
      <c r="A14" s="74" t="s">
        <v>6561</v>
      </c>
      <c r="B14" s="77" t="s">
        <v>6562</v>
      </c>
      <c r="C14" s="45" t="s">
        <v>6563</v>
      </c>
      <c r="D14" s="46">
        <v>10</v>
      </c>
      <c r="E14" s="46">
        <v>50</v>
      </c>
      <c r="F14" s="72">
        <v>1.82</v>
      </c>
      <c r="G14" s="143">
        <f>(F14-F14*$G$5)*Главная!$F$7</f>
        <v>123.83280000000002</v>
      </c>
      <c r="H14" s="140"/>
      <c r="I14" s="52">
        <f>H14*G14</f>
        <v>0</v>
      </c>
    </row>
    <row r="15" spans="1:9" s="64" customFormat="1" x14ac:dyDescent="0.25">
      <c r="A15" s="74" t="s">
        <v>6564</v>
      </c>
      <c r="B15" s="77" t="s">
        <v>6565</v>
      </c>
      <c r="C15" s="45" t="s">
        <v>6566</v>
      </c>
      <c r="D15" s="46">
        <v>10</v>
      </c>
      <c r="E15" s="46">
        <v>50</v>
      </c>
      <c r="F15" s="72">
        <v>1.97</v>
      </c>
      <c r="G15" s="143">
        <f>(F15-F15*$G$5)*Главная!$F$7</f>
        <v>134.03880000000001</v>
      </c>
      <c r="H15" s="140"/>
      <c r="I15" s="52">
        <f t="shared" ref="I15:I19" si="2">H15*G15</f>
        <v>0</v>
      </c>
    </row>
    <row r="16" spans="1:9" s="64" customFormat="1" x14ac:dyDescent="0.25">
      <c r="A16" s="74" t="s">
        <v>6567</v>
      </c>
      <c r="B16" s="77" t="s">
        <v>6568</v>
      </c>
      <c r="C16" s="49" t="s">
        <v>6569</v>
      </c>
      <c r="D16" s="46">
        <v>10</v>
      </c>
      <c r="E16" s="46">
        <v>50</v>
      </c>
      <c r="F16" s="72">
        <v>2.29</v>
      </c>
      <c r="G16" s="143">
        <f>(F16-F16*$G$5)*Главная!$F$7</f>
        <v>155.81160000000003</v>
      </c>
      <c r="H16" s="140"/>
      <c r="I16" s="52">
        <f t="shared" si="2"/>
        <v>0</v>
      </c>
    </row>
    <row r="17" spans="1:9" s="64" customFormat="1" x14ac:dyDescent="0.25">
      <c r="A17" s="74" t="s">
        <v>6570</v>
      </c>
      <c r="B17" s="77" t="s">
        <v>6571</v>
      </c>
      <c r="C17" s="49" t="s">
        <v>6572</v>
      </c>
      <c r="D17" s="46">
        <v>10</v>
      </c>
      <c r="E17" s="46">
        <v>50</v>
      </c>
      <c r="F17" s="72">
        <v>2.59</v>
      </c>
      <c r="G17" s="143">
        <f>(F17-F17*$G$5)*Главная!$F$7</f>
        <v>176.2236</v>
      </c>
      <c r="H17" s="140"/>
      <c r="I17" s="52">
        <f t="shared" si="2"/>
        <v>0</v>
      </c>
    </row>
    <row r="18" spans="1:9" s="64" customFormat="1" x14ac:dyDescent="0.25">
      <c r="A18" s="74" t="s">
        <v>6573</v>
      </c>
      <c r="B18" s="77" t="s">
        <v>6574</v>
      </c>
      <c r="C18" s="49" t="s">
        <v>6575</v>
      </c>
      <c r="D18" s="46">
        <v>10</v>
      </c>
      <c r="E18" s="46">
        <v>50</v>
      </c>
      <c r="F18" s="72">
        <v>2.75</v>
      </c>
      <c r="G18" s="143">
        <f>(F18-F18*$G$5)*Главная!$F$7</f>
        <v>187.11</v>
      </c>
      <c r="H18" s="140"/>
      <c r="I18" s="52">
        <f t="shared" si="2"/>
        <v>0</v>
      </c>
    </row>
    <row r="19" spans="1:9" s="64" customFormat="1" x14ac:dyDescent="0.25">
      <c r="A19" s="74" t="s">
        <v>6576</v>
      </c>
      <c r="B19" s="77" t="s">
        <v>6577</v>
      </c>
      <c r="C19" s="49" t="s">
        <v>6578</v>
      </c>
      <c r="D19" s="46">
        <v>10</v>
      </c>
      <c r="E19" s="46">
        <v>40</v>
      </c>
      <c r="F19" s="72">
        <v>3.27</v>
      </c>
      <c r="G19" s="143">
        <f>(F19-F19*$G$5)*Главная!$F$7</f>
        <v>222.49080000000004</v>
      </c>
      <c r="H19" s="140"/>
      <c r="I19" s="52">
        <f t="shared" si="2"/>
        <v>0</v>
      </c>
    </row>
    <row r="20" spans="1:9" s="64" customFormat="1" x14ac:dyDescent="0.25">
      <c r="A20" s="74" t="s">
        <v>6579</v>
      </c>
      <c r="B20" s="77" t="s">
        <v>6580</v>
      </c>
      <c r="C20" s="49" t="s">
        <v>6581</v>
      </c>
      <c r="D20" s="46">
        <v>10</v>
      </c>
      <c r="E20" s="46">
        <v>30</v>
      </c>
      <c r="F20" s="72">
        <v>3.8</v>
      </c>
      <c r="G20" s="143">
        <f>(F20-F20*$G$5)*Главная!$F$7</f>
        <v>258.55200000000002</v>
      </c>
      <c r="H20" s="140"/>
      <c r="I20" s="52">
        <f>H20*G20</f>
        <v>0</v>
      </c>
    </row>
    <row r="21" spans="1:9" s="64" customFormat="1" x14ac:dyDescent="0.25">
      <c r="A21" s="74" t="s">
        <v>6582</v>
      </c>
      <c r="B21" s="77" t="s">
        <v>6583</v>
      </c>
      <c r="C21" s="49" t="s">
        <v>6584</v>
      </c>
      <c r="D21" s="46">
        <v>10</v>
      </c>
      <c r="E21" s="46">
        <v>30</v>
      </c>
      <c r="F21" s="72">
        <v>4.5199999999999996</v>
      </c>
      <c r="G21" s="143">
        <f>(F21-F21*$G$5)*Главная!$F$7</f>
        <v>307.54079999999999</v>
      </c>
      <c r="H21" s="140"/>
      <c r="I21" s="52">
        <f t="shared" ref="I21:I22" si="3">H21*G21</f>
        <v>0</v>
      </c>
    </row>
    <row r="22" spans="1:9" s="64" customFormat="1" x14ac:dyDescent="0.25">
      <c r="A22" s="74" t="s">
        <v>6585</v>
      </c>
      <c r="B22" s="77" t="s">
        <v>6586</v>
      </c>
      <c r="C22" s="49" t="s">
        <v>6587</v>
      </c>
      <c r="D22" s="46">
        <v>10</v>
      </c>
      <c r="E22" s="46">
        <v>20</v>
      </c>
      <c r="F22" s="72">
        <v>5.0199999999999996</v>
      </c>
      <c r="G22" s="143">
        <f>(F22-F22*$G$5)*Главная!$F$7</f>
        <v>341.56080000000003</v>
      </c>
      <c r="H22" s="140"/>
      <c r="I22" s="52">
        <f t="shared" si="3"/>
        <v>0</v>
      </c>
    </row>
    <row r="23" spans="1:9" s="64" customFormat="1" x14ac:dyDescent="0.25">
      <c r="A23" s="74"/>
      <c r="B23" s="57"/>
      <c r="C23" s="10" t="s">
        <v>6630</v>
      </c>
      <c r="D23" s="10"/>
      <c r="E23" s="10"/>
      <c r="F23" s="78"/>
      <c r="G23" s="119"/>
      <c r="H23" s="141"/>
      <c r="I23" s="17"/>
    </row>
    <row r="24" spans="1:9" s="64" customFormat="1" x14ac:dyDescent="0.25">
      <c r="A24" s="74" t="s">
        <v>6588</v>
      </c>
      <c r="B24" s="77" t="s">
        <v>6589</v>
      </c>
      <c r="C24" s="49" t="s">
        <v>6590</v>
      </c>
      <c r="D24" s="46">
        <v>10</v>
      </c>
      <c r="E24" s="46">
        <v>100</v>
      </c>
      <c r="F24" s="72">
        <v>1.21</v>
      </c>
      <c r="G24" s="143">
        <f>(F24-F24*$G$5)*Главная!$F$7</f>
        <v>82.328400000000002</v>
      </c>
      <c r="H24" s="140"/>
      <c r="I24" s="52">
        <f>H24*G24</f>
        <v>0</v>
      </c>
    </row>
    <row r="25" spans="1:9" s="64" customFormat="1" x14ac:dyDescent="0.25">
      <c r="A25" s="74" t="s">
        <v>6591</v>
      </c>
      <c r="B25" s="77" t="s">
        <v>6592</v>
      </c>
      <c r="C25" s="49" t="s">
        <v>6593</v>
      </c>
      <c r="D25" s="46">
        <v>10</v>
      </c>
      <c r="E25" s="46">
        <v>100</v>
      </c>
      <c r="F25" s="72">
        <v>1.3</v>
      </c>
      <c r="G25" s="143">
        <f>(F25-F25*$G$5)*Главная!$F$7</f>
        <v>88.452000000000012</v>
      </c>
      <c r="H25" s="140"/>
      <c r="I25" s="52">
        <f t="shared" ref="I25:I37" si="4">H25*G25</f>
        <v>0</v>
      </c>
    </row>
    <row r="26" spans="1:9" s="64" customFormat="1" x14ac:dyDescent="0.25">
      <c r="A26" s="74" t="s">
        <v>6594</v>
      </c>
      <c r="B26" s="77" t="s">
        <v>6595</v>
      </c>
      <c r="C26" s="49" t="s">
        <v>6596</v>
      </c>
      <c r="D26" s="46">
        <v>10</v>
      </c>
      <c r="E26" s="46">
        <v>100</v>
      </c>
      <c r="F26" s="72">
        <v>1.37</v>
      </c>
      <c r="G26" s="143">
        <f>(F26-F26*$G$5)*Главная!$F$7</f>
        <v>93.214800000000011</v>
      </c>
      <c r="H26" s="140"/>
      <c r="I26" s="52">
        <f t="shared" si="4"/>
        <v>0</v>
      </c>
    </row>
    <row r="27" spans="1:9" s="64" customFormat="1" x14ac:dyDescent="0.25">
      <c r="A27" s="74" t="s">
        <v>6597</v>
      </c>
      <c r="B27" s="77" t="s">
        <v>6598</v>
      </c>
      <c r="C27" s="49" t="s">
        <v>6599</v>
      </c>
      <c r="D27" s="46">
        <v>10</v>
      </c>
      <c r="E27" s="46">
        <v>100</v>
      </c>
      <c r="F27" s="72">
        <v>1.45</v>
      </c>
      <c r="G27" s="143">
        <f>(F27-F27*$G$5)*Главная!$F$7</f>
        <v>98.658000000000001</v>
      </c>
      <c r="H27" s="140"/>
      <c r="I27" s="52">
        <f t="shared" si="4"/>
        <v>0</v>
      </c>
    </row>
    <row r="28" spans="1:9" s="64" customFormat="1" x14ac:dyDescent="0.25">
      <c r="A28" s="74" t="s">
        <v>6600</v>
      </c>
      <c r="B28" s="77" t="s">
        <v>6601</v>
      </c>
      <c r="C28" s="49" t="s">
        <v>6602</v>
      </c>
      <c r="D28" s="46">
        <v>10</v>
      </c>
      <c r="E28" s="46">
        <v>50</v>
      </c>
      <c r="F28" s="72">
        <v>1.66</v>
      </c>
      <c r="G28" s="143">
        <f>(F28-F28*$G$5)*Главная!$F$7</f>
        <v>112.94640000000001</v>
      </c>
      <c r="H28" s="140"/>
      <c r="I28" s="52">
        <f t="shared" si="4"/>
        <v>0</v>
      </c>
    </row>
    <row r="29" spans="1:9" s="64" customFormat="1" x14ac:dyDescent="0.25">
      <c r="A29" s="74" t="s">
        <v>6603</v>
      </c>
      <c r="B29" s="77" t="s">
        <v>6604</v>
      </c>
      <c r="C29" s="49" t="s">
        <v>6605</v>
      </c>
      <c r="D29" s="46">
        <v>10</v>
      </c>
      <c r="E29" s="46">
        <v>50</v>
      </c>
      <c r="F29" s="72">
        <v>1.84</v>
      </c>
      <c r="G29" s="143">
        <f>(F29-F29*$G$5)*Главная!$F$7</f>
        <v>125.19360000000002</v>
      </c>
      <c r="H29" s="140"/>
      <c r="I29" s="52">
        <f t="shared" si="4"/>
        <v>0</v>
      </c>
    </row>
    <row r="30" spans="1:9" s="64" customFormat="1" x14ac:dyDescent="0.25">
      <c r="A30" s="74" t="s">
        <v>6606</v>
      </c>
      <c r="B30" s="77" t="s">
        <v>6607</v>
      </c>
      <c r="C30" s="49" t="s">
        <v>6608</v>
      </c>
      <c r="D30" s="46">
        <v>10</v>
      </c>
      <c r="E30" s="46">
        <v>50</v>
      </c>
      <c r="F30" s="72">
        <v>2.04</v>
      </c>
      <c r="G30" s="143">
        <f>(F30-F30*$G$5)*Главная!$F$7</f>
        <v>138.80160000000001</v>
      </c>
      <c r="H30" s="140"/>
      <c r="I30" s="52">
        <f t="shared" si="4"/>
        <v>0</v>
      </c>
    </row>
    <row r="31" spans="1:9" s="64" customFormat="1" x14ac:dyDescent="0.25">
      <c r="A31" s="74" t="s">
        <v>6609</v>
      </c>
      <c r="B31" s="77" t="s">
        <v>6610</v>
      </c>
      <c r="C31" s="49" t="s">
        <v>6611</v>
      </c>
      <c r="D31" s="46">
        <v>10</v>
      </c>
      <c r="E31" s="46">
        <v>50</v>
      </c>
      <c r="F31" s="72">
        <v>2.3199999999999998</v>
      </c>
      <c r="G31" s="143">
        <f>(F31-F31*$G$5)*Главная!$F$7</f>
        <v>157.8528</v>
      </c>
      <c r="H31" s="140"/>
      <c r="I31" s="52">
        <f t="shared" si="4"/>
        <v>0</v>
      </c>
    </row>
    <row r="32" spans="1:9" s="64" customFormat="1" x14ac:dyDescent="0.25">
      <c r="A32" s="74" t="s">
        <v>6612</v>
      </c>
      <c r="B32" s="77" t="s">
        <v>6613</v>
      </c>
      <c r="C32" s="49" t="s">
        <v>6614</v>
      </c>
      <c r="D32" s="46">
        <v>10</v>
      </c>
      <c r="E32" s="46">
        <v>50</v>
      </c>
      <c r="F32" s="72">
        <v>2.62</v>
      </c>
      <c r="G32" s="143">
        <f>(F32-F32*$G$5)*Главная!$F$7</f>
        <v>178.26480000000004</v>
      </c>
      <c r="H32" s="140"/>
      <c r="I32" s="52">
        <f t="shared" si="4"/>
        <v>0</v>
      </c>
    </row>
    <row r="33" spans="1:9" s="64" customFormat="1" x14ac:dyDescent="0.25">
      <c r="A33" s="74" t="s">
        <v>6615</v>
      </c>
      <c r="B33" s="77" t="s">
        <v>6616</v>
      </c>
      <c r="C33" s="49" t="s">
        <v>6617</v>
      </c>
      <c r="D33" s="46">
        <v>10</v>
      </c>
      <c r="E33" s="46">
        <v>50</v>
      </c>
      <c r="F33" s="72">
        <v>2.79</v>
      </c>
      <c r="G33" s="143">
        <f>(F33-F33*$G$5)*Главная!$F$7</f>
        <v>189.83160000000001</v>
      </c>
      <c r="H33" s="140"/>
      <c r="I33" s="52">
        <f t="shared" si="4"/>
        <v>0</v>
      </c>
    </row>
    <row r="34" spans="1:9" s="64" customFormat="1" x14ac:dyDescent="0.25">
      <c r="A34" s="74" t="s">
        <v>6618</v>
      </c>
      <c r="B34" s="77" t="s">
        <v>6619</v>
      </c>
      <c r="C34" s="49" t="s">
        <v>6620</v>
      </c>
      <c r="D34" s="46">
        <v>10</v>
      </c>
      <c r="E34" s="46">
        <v>40</v>
      </c>
      <c r="F34" s="72">
        <v>3.3</v>
      </c>
      <c r="G34" s="143">
        <f>(F34-F34*$G$5)*Главная!$F$7</f>
        <v>224.53200000000001</v>
      </c>
      <c r="H34" s="140"/>
      <c r="I34" s="52">
        <f t="shared" si="4"/>
        <v>0</v>
      </c>
    </row>
    <row r="35" spans="1:9" s="64" customFormat="1" x14ac:dyDescent="0.25">
      <c r="A35" s="74" t="s">
        <v>6621</v>
      </c>
      <c r="B35" s="77" t="s">
        <v>6622</v>
      </c>
      <c r="C35" s="49" t="s">
        <v>6623</v>
      </c>
      <c r="D35" s="46">
        <v>10</v>
      </c>
      <c r="E35" s="46">
        <v>30</v>
      </c>
      <c r="F35" s="72">
        <v>3.83</v>
      </c>
      <c r="G35" s="143">
        <f>(F35-F35*$G$5)*Главная!$F$7</f>
        <v>260.59320000000002</v>
      </c>
      <c r="H35" s="140"/>
      <c r="I35" s="52">
        <f t="shared" si="4"/>
        <v>0</v>
      </c>
    </row>
    <row r="36" spans="1:9" s="64" customFormat="1" x14ac:dyDescent="0.25">
      <c r="A36" s="74" t="s">
        <v>6624</v>
      </c>
      <c r="B36" s="77" t="s">
        <v>6625</v>
      </c>
      <c r="C36" s="49" t="s">
        <v>6626</v>
      </c>
      <c r="D36" s="46">
        <v>10</v>
      </c>
      <c r="E36" s="46">
        <v>30</v>
      </c>
      <c r="F36" s="72">
        <v>4.5199999999999996</v>
      </c>
      <c r="G36" s="143">
        <f>(F36-F36*$G$5)*Главная!$F$7</f>
        <v>307.54079999999999</v>
      </c>
      <c r="H36" s="140"/>
      <c r="I36" s="52">
        <f t="shared" si="4"/>
        <v>0</v>
      </c>
    </row>
    <row r="37" spans="1:9" s="64" customFormat="1" x14ac:dyDescent="0.25">
      <c r="A37" s="74" t="s">
        <v>6627</v>
      </c>
      <c r="B37" s="77" t="s">
        <v>6628</v>
      </c>
      <c r="C37" s="49" t="s">
        <v>6629</v>
      </c>
      <c r="D37" s="46">
        <v>10</v>
      </c>
      <c r="E37" s="46">
        <v>20</v>
      </c>
      <c r="F37" s="72">
        <v>5.0199999999999996</v>
      </c>
      <c r="G37" s="143">
        <f>(F37-F37*$G$5)*Главная!$F$7</f>
        <v>341.56080000000003</v>
      </c>
      <c r="H37" s="140"/>
      <c r="I37" s="52">
        <f t="shared" si="4"/>
        <v>0</v>
      </c>
    </row>
    <row r="38" spans="1:9" s="64" customFormat="1" x14ac:dyDescent="0.25">
      <c r="A38" s="74"/>
      <c r="B38" s="57"/>
      <c r="C38" s="10" t="s">
        <v>6631</v>
      </c>
      <c r="D38" s="10"/>
      <c r="E38" s="10"/>
      <c r="F38" s="78"/>
      <c r="G38" s="119"/>
      <c r="H38" s="141"/>
      <c r="I38" s="17"/>
    </row>
    <row r="39" spans="1:9" s="64" customFormat="1" x14ac:dyDescent="0.25">
      <c r="A39" s="74" t="s">
        <v>6632</v>
      </c>
      <c r="B39" s="77" t="s">
        <v>6633</v>
      </c>
      <c r="C39" s="45" t="s">
        <v>6634</v>
      </c>
      <c r="D39" s="46">
        <v>1</v>
      </c>
      <c r="E39" s="46">
        <v>50</v>
      </c>
      <c r="F39" s="72">
        <v>2.14</v>
      </c>
      <c r="G39" s="143">
        <f>(F39-F39*$G$5)*Главная!$F$7</f>
        <v>145.60560000000001</v>
      </c>
      <c r="H39" s="140"/>
      <c r="I39" s="52">
        <f>H39*G39</f>
        <v>0</v>
      </c>
    </row>
    <row r="40" spans="1:9" s="64" customFormat="1" x14ac:dyDescent="0.25">
      <c r="A40" s="74" t="s">
        <v>6635</v>
      </c>
      <c r="B40" s="77" t="s">
        <v>6636</v>
      </c>
      <c r="C40" s="45" t="s">
        <v>6637</v>
      </c>
      <c r="D40" s="46">
        <v>1</v>
      </c>
      <c r="E40" s="46">
        <v>50</v>
      </c>
      <c r="F40" s="72">
        <v>2.2999999999999998</v>
      </c>
      <c r="G40" s="143">
        <f>(F40-F40*$G$5)*Главная!$F$7</f>
        <v>156.49199999999999</v>
      </c>
      <c r="H40" s="140"/>
      <c r="I40" s="52">
        <f t="shared" ref="I40:I44" si="5">H40*G40</f>
        <v>0</v>
      </c>
    </row>
    <row r="41" spans="1:9" s="64" customFormat="1" x14ac:dyDescent="0.25">
      <c r="A41" s="74" t="s">
        <v>6638</v>
      </c>
      <c r="B41" s="77" t="s">
        <v>6639</v>
      </c>
      <c r="C41" s="45" t="s">
        <v>6640</v>
      </c>
      <c r="D41" s="46">
        <v>1</v>
      </c>
      <c r="E41" s="46">
        <v>50</v>
      </c>
      <c r="F41" s="72">
        <v>2.48</v>
      </c>
      <c r="G41" s="143">
        <f>(F41-F41*$G$5)*Главная!$F$7</f>
        <v>168.73920000000001</v>
      </c>
      <c r="H41" s="140"/>
      <c r="I41" s="52">
        <f t="shared" si="5"/>
        <v>0</v>
      </c>
    </row>
    <row r="42" spans="1:9" s="64" customFormat="1" x14ac:dyDescent="0.25">
      <c r="A42" s="74" t="s">
        <v>6641</v>
      </c>
      <c r="B42" s="77" t="s">
        <v>6642</v>
      </c>
      <c r="C42" s="45" t="s">
        <v>6643</v>
      </c>
      <c r="D42" s="46">
        <v>1</v>
      </c>
      <c r="E42" s="46">
        <v>50</v>
      </c>
      <c r="F42" s="72">
        <v>2.68</v>
      </c>
      <c r="G42" s="143">
        <f>(F42-F42*$G$5)*Главная!$F$7</f>
        <v>182.34720000000002</v>
      </c>
      <c r="H42" s="140"/>
      <c r="I42" s="52">
        <f t="shared" si="5"/>
        <v>0</v>
      </c>
    </row>
    <row r="43" spans="1:9" s="64" customFormat="1" x14ac:dyDescent="0.25">
      <c r="A43" s="74" t="s">
        <v>6644</v>
      </c>
      <c r="B43" s="77" t="s">
        <v>6645</v>
      </c>
      <c r="C43" s="45" t="s">
        <v>6646</v>
      </c>
      <c r="D43" s="46">
        <v>1</v>
      </c>
      <c r="E43" s="46">
        <v>25</v>
      </c>
      <c r="F43" s="72">
        <v>3.1</v>
      </c>
      <c r="G43" s="143">
        <f>(F43-F43*$G$5)*Главная!$F$7</f>
        <v>210.92400000000004</v>
      </c>
      <c r="H43" s="140"/>
      <c r="I43" s="52">
        <f t="shared" si="5"/>
        <v>0</v>
      </c>
    </row>
    <row r="44" spans="1:9" s="64" customFormat="1" x14ac:dyDescent="0.25">
      <c r="A44" s="74" t="s">
        <v>6647</v>
      </c>
      <c r="B44" s="77" t="s">
        <v>6648</v>
      </c>
      <c r="C44" s="45" t="s">
        <v>6649</v>
      </c>
      <c r="D44" s="46">
        <v>1</v>
      </c>
      <c r="E44" s="46">
        <v>25</v>
      </c>
      <c r="F44" s="72">
        <v>3.51</v>
      </c>
      <c r="G44" s="143">
        <f>(F44-F44*$G$5)*Главная!$F$7</f>
        <v>238.82040000000001</v>
      </c>
      <c r="H44" s="140"/>
      <c r="I44" s="52">
        <f t="shared" si="5"/>
        <v>0</v>
      </c>
    </row>
    <row r="45" spans="1:9" s="64" customFormat="1" x14ac:dyDescent="0.25">
      <c r="A45" s="74" t="s">
        <v>6650</v>
      </c>
      <c r="B45" s="77" t="s">
        <v>6651</v>
      </c>
      <c r="C45" s="45" t="s">
        <v>6652</v>
      </c>
      <c r="D45" s="46">
        <v>1</v>
      </c>
      <c r="E45" s="46">
        <v>25</v>
      </c>
      <c r="F45" s="72">
        <v>3.91</v>
      </c>
      <c r="G45" s="143">
        <f>(F45-F45*$G$5)*Главная!$F$7</f>
        <v>266.03640000000001</v>
      </c>
      <c r="H45" s="140"/>
      <c r="I45" s="52">
        <f>H45*G45</f>
        <v>0</v>
      </c>
    </row>
    <row r="46" spans="1:9" s="64" customFormat="1" x14ac:dyDescent="0.25">
      <c r="A46" s="74" t="s">
        <v>6653</v>
      </c>
      <c r="B46" s="77" t="s">
        <v>6654</v>
      </c>
      <c r="C46" s="45" t="s">
        <v>6655</v>
      </c>
      <c r="D46" s="46">
        <v>1</v>
      </c>
      <c r="E46" s="46">
        <v>25</v>
      </c>
      <c r="F46" s="72">
        <v>4.51</v>
      </c>
      <c r="G46" s="143">
        <f>(F46-F46*$G$5)*Главная!$F$7</f>
        <v>306.86040000000003</v>
      </c>
      <c r="H46" s="140"/>
      <c r="I46" s="52">
        <f t="shared" ref="I46:I47" si="6">H46*G46</f>
        <v>0</v>
      </c>
    </row>
    <row r="47" spans="1:9" s="64" customFormat="1" x14ac:dyDescent="0.25">
      <c r="A47" s="74" t="s">
        <v>6656</v>
      </c>
      <c r="B47" s="77" t="s">
        <v>6657</v>
      </c>
      <c r="C47" s="45" t="s">
        <v>6658</v>
      </c>
      <c r="D47" s="46">
        <v>1</v>
      </c>
      <c r="E47" s="46">
        <v>25</v>
      </c>
      <c r="F47" s="72">
        <v>5.76</v>
      </c>
      <c r="G47" s="143">
        <f>(F47-F47*$G$5)*Главная!$F$7</f>
        <v>391.91040000000004</v>
      </c>
      <c r="H47" s="140"/>
      <c r="I47" s="52">
        <f t="shared" si="6"/>
        <v>0</v>
      </c>
    </row>
    <row r="48" spans="1:9" s="64" customFormat="1" x14ac:dyDescent="0.25">
      <c r="A48" s="80" t="s">
        <v>6659</v>
      </c>
      <c r="B48" s="45"/>
      <c r="C48" s="81" t="s">
        <v>6660</v>
      </c>
      <c r="D48" s="46">
        <v>1</v>
      </c>
      <c r="E48" s="46">
        <v>100</v>
      </c>
      <c r="F48" s="72">
        <v>0.92</v>
      </c>
      <c r="G48" s="143">
        <f>(F48-F48*$G$5)*Главная!$F$7</f>
        <v>62.596800000000009</v>
      </c>
      <c r="H48" s="145"/>
      <c r="I48" s="52">
        <f>H48*G48</f>
        <v>0</v>
      </c>
    </row>
    <row r="49" spans="1:9" s="64" customFormat="1" x14ac:dyDescent="0.25">
      <c r="A49" s="80" t="s">
        <v>6661</v>
      </c>
      <c r="B49" s="45"/>
      <c r="C49" s="81" t="s">
        <v>6662</v>
      </c>
      <c r="D49" s="46">
        <v>1</v>
      </c>
      <c r="E49" s="46">
        <v>100</v>
      </c>
      <c r="F49" s="72">
        <v>1.26</v>
      </c>
      <c r="G49" s="143">
        <f>(F49-F49*$G$5)*Главная!$F$7</f>
        <v>85.730400000000003</v>
      </c>
      <c r="H49" s="145"/>
      <c r="I49" s="52">
        <f t="shared" ref="I49:I52" si="7">H49*G49</f>
        <v>0</v>
      </c>
    </row>
    <row r="50" spans="1:9" s="64" customFormat="1" x14ac:dyDescent="0.25">
      <c r="A50" s="80" t="s">
        <v>6663</v>
      </c>
      <c r="B50" s="45"/>
      <c r="C50" s="81" t="s">
        <v>6664</v>
      </c>
      <c r="D50" s="46">
        <v>1</v>
      </c>
      <c r="E50" s="46">
        <v>50</v>
      </c>
      <c r="F50" s="72">
        <v>1.42</v>
      </c>
      <c r="G50" s="143">
        <f>(F50-F50*$G$5)*Главная!$F$7</f>
        <v>96.616799999999998</v>
      </c>
      <c r="H50" s="145"/>
      <c r="I50" s="52">
        <f t="shared" si="7"/>
        <v>0</v>
      </c>
    </row>
    <row r="51" spans="1:9" s="64" customFormat="1" x14ac:dyDescent="0.25">
      <c r="A51" s="80" t="s">
        <v>6665</v>
      </c>
      <c r="B51" s="45"/>
      <c r="C51" s="81" t="s">
        <v>6666</v>
      </c>
      <c r="D51" s="46">
        <v>1</v>
      </c>
      <c r="E51" s="46">
        <v>50</v>
      </c>
      <c r="F51" s="72">
        <v>1.0900000000000001</v>
      </c>
      <c r="G51" s="143">
        <f>(F51-F51*$G$5)*Главная!$F$7</f>
        <v>74.163600000000017</v>
      </c>
      <c r="H51" s="145"/>
      <c r="I51" s="52">
        <f t="shared" si="7"/>
        <v>0</v>
      </c>
    </row>
    <row r="52" spans="1:9" s="64" customFormat="1" x14ac:dyDescent="0.25">
      <c r="A52" s="80" t="s">
        <v>6667</v>
      </c>
      <c r="B52" s="45"/>
      <c r="C52" s="81" t="s">
        <v>6668</v>
      </c>
      <c r="D52" s="46">
        <v>1</v>
      </c>
      <c r="E52" s="46">
        <v>50</v>
      </c>
      <c r="F52" s="72">
        <v>1.67</v>
      </c>
      <c r="G52" s="143">
        <f>(F52-F52*$G$5)*Главная!$F$7</f>
        <v>113.6268</v>
      </c>
      <c r="H52" s="145"/>
      <c r="I52" s="52">
        <f t="shared" si="7"/>
        <v>0</v>
      </c>
    </row>
  </sheetData>
  <mergeCells count="2">
    <mergeCell ref="D5:E5"/>
    <mergeCell ref="C1:H3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70"/>
  <sheetViews>
    <sheetView topLeftCell="B1" workbookViewId="0">
      <selection activeCell="L29" sqref="L29"/>
    </sheetView>
  </sheetViews>
  <sheetFormatPr defaultRowHeight="15" x14ac:dyDescent="0.25"/>
  <cols>
    <col min="1" max="1" width="11.85546875" hidden="1" customWidth="1"/>
    <col min="2" max="2" width="16.42578125" customWidth="1"/>
    <col min="3" max="3" width="50.85546875" customWidth="1"/>
    <col min="4" max="4" width="8.42578125" customWidth="1"/>
    <col min="5" max="5" width="8.5703125" customWidth="1"/>
    <col min="6" max="6" width="10.42578125" hidden="1" customWidth="1"/>
    <col min="7" max="7" width="9.28515625" customWidth="1"/>
    <col min="8" max="8" width="8.42578125" customWidth="1"/>
    <col min="9" max="9" width="9.140625" customWidth="1"/>
  </cols>
  <sheetData>
    <row r="1" spans="1:10" ht="15" customHeight="1" x14ac:dyDescent="0.25">
      <c r="B1" s="38" t="s">
        <v>1599</v>
      </c>
      <c r="C1" s="241" t="s">
        <v>6669</v>
      </c>
      <c r="D1" s="241"/>
      <c r="E1" s="241"/>
      <c r="F1" s="241"/>
      <c r="G1" s="241"/>
      <c r="H1" s="241"/>
      <c r="I1" s="246" t="s">
        <v>9778</v>
      </c>
    </row>
    <row r="2" spans="1:10" ht="15" customHeight="1" x14ac:dyDescent="0.25">
      <c r="B2" s="39"/>
      <c r="C2" s="243"/>
      <c r="D2" s="243"/>
      <c r="E2" s="243"/>
      <c r="F2" s="243"/>
      <c r="G2" s="243"/>
      <c r="H2" s="243"/>
      <c r="I2" s="247"/>
    </row>
    <row r="3" spans="1:10" ht="15" customHeight="1" x14ac:dyDescent="0.25">
      <c r="B3" s="39"/>
      <c r="C3" s="243"/>
      <c r="D3" s="243"/>
      <c r="E3" s="243"/>
      <c r="F3" s="243"/>
      <c r="G3" s="243"/>
      <c r="H3" s="243"/>
      <c r="I3" s="247"/>
    </row>
    <row r="4" spans="1:10" ht="15" customHeight="1" thickBot="1" x14ac:dyDescent="0.3">
      <c r="B4" s="41"/>
      <c r="C4" s="188" t="s">
        <v>6765</v>
      </c>
      <c r="D4" s="42"/>
      <c r="E4" s="42"/>
      <c r="F4" s="42"/>
      <c r="G4" s="42"/>
      <c r="H4" s="42"/>
      <c r="I4" s="43"/>
    </row>
    <row r="5" spans="1:10" ht="19.5" customHeight="1" thickBot="1" x14ac:dyDescent="0.3">
      <c r="B5" s="264" t="s">
        <v>101</v>
      </c>
      <c r="C5" s="273" t="s">
        <v>1</v>
      </c>
      <c r="D5" s="262" t="s">
        <v>6827</v>
      </c>
      <c r="E5" s="263"/>
      <c r="F5" s="20"/>
      <c r="G5" s="117">
        <v>0</v>
      </c>
      <c r="H5" s="254" t="s">
        <v>102</v>
      </c>
      <c r="I5" s="257">
        <f>SUM(I10:I70)</f>
        <v>0</v>
      </c>
    </row>
    <row r="6" spans="1:10" ht="14.25" customHeight="1" thickBot="1" x14ac:dyDescent="0.3">
      <c r="B6" s="265"/>
      <c r="C6" s="274"/>
      <c r="D6" s="267" t="s">
        <v>6785</v>
      </c>
      <c r="E6" s="263"/>
      <c r="F6" s="89"/>
      <c r="G6" s="117">
        <v>0</v>
      </c>
      <c r="H6" s="255"/>
      <c r="I6" s="258"/>
    </row>
    <row r="7" spans="1:10" ht="17.25" customHeight="1" thickBot="1" x14ac:dyDescent="0.3">
      <c r="B7" s="266"/>
      <c r="C7" s="275"/>
      <c r="D7" s="267" t="s">
        <v>6828</v>
      </c>
      <c r="E7" s="263"/>
      <c r="F7" s="89"/>
      <c r="G7" s="117">
        <v>0</v>
      </c>
      <c r="H7" s="256"/>
      <c r="I7" s="259"/>
    </row>
    <row r="8" spans="1:10" ht="26.25" x14ac:dyDescent="0.25">
      <c r="A8" s="5" t="s">
        <v>25</v>
      </c>
      <c r="B8" s="13" t="s">
        <v>2</v>
      </c>
      <c r="C8" s="13" t="s">
        <v>26</v>
      </c>
      <c r="D8" s="54" t="s">
        <v>3102</v>
      </c>
      <c r="E8" s="54" t="s">
        <v>103</v>
      </c>
      <c r="F8" s="10" t="s">
        <v>27</v>
      </c>
      <c r="G8" s="13" t="s">
        <v>28</v>
      </c>
      <c r="H8" s="13" t="s">
        <v>99</v>
      </c>
      <c r="I8" s="13" t="s">
        <v>100</v>
      </c>
    </row>
    <row r="9" spans="1:10" x14ac:dyDescent="0.25">
      <c r="A9" s="6"/>
      <c r="B9" s="11"/>
      <c r="C9" s="10" t="s">
        <v>6670</v>
      </c>
      <c r="D9" s="10"/>
      <c r="E9" s="10"/>
      <c r="F9" s="11"/>
      <c r="G9" s="11"/>
      <c r="H9" s="11"/>
      <c r="I9" s="11"/>
    </row>
    <row r="10" spans="1:10" s="64" customFormat="1" x14ac:dyDescent="0.25">
      <c r="A10" s="74" t="s">
        <v>6671</v>
      </c>
      <c r="B10" s="76" t="s">
        <v>6672</v>
      </c>
      <c r="C10" s="49" t="s">
        <v>6673</v>
      </c>
      <c r="D10" s="46">
        <v>10</v>
      </c>
      <c r="E10" s="46">
        <v>200</v>
      </c>
      <c r="F10" s="72">
        <v>0.97919999999999996</v>
      </c>
      <c r="G10" s="143">
        <f>(F10-F10*$G$5)*Главная!$F$8</f>
        <v>77.914943999999991</v>
      </c>
      <c r="H10" s="140"/>
      <c r="I10" s="52">
        <f>H10*G10</f>
        <v>0</v>
      </c>
      <c r="J10" s="194"/>
    </row>
    <row r="11" spans="1:10" s="64" customFormat="1" x14ac:dyDescent="0.25">
      <c r="A11" s="74" t="s">
        <v>6674</v>
      </c>
      <c r="B11" s="76" t="s">
        <v>6675</v>
      </c>
      <c r="C11" s="49" t="s">
        <v>6676</v>
      </c>
      <c r="D11" s="46">
        <v>10</v>
      </c>
      <c r="E11" s="46">
        <v>200</v>
      </c>
      <c r="F11" s="72">
        <v>2.0604</v>
      </c>
      <c r="G11" s="143">
        <f>(F11-F11*$G$5)*Главная!$F$8</f>
        <v>163.94602799999998</v>
      </c>
      <c r="H11" s="140"/>
      <c r="I11" s="52">
        <f t="shared" ref="I11:I48" si="0">H11*G11</f>
        <v>0</v>
      </c>
      <c r="J11" s="194"/>
    </row>
    <row r="12" spans="1:10" s="64" customFormat="1" x14ac:dyDescent="0.25">
      <c r="A12" s="74" t="s">
        <v>6677</v>
      </c>
      <c r="B12" s="76" t="s">
        <v>6678</v>
      </c>
      <c r="C12" s="49" t="s">
        <v>6679</v>
      </c>
      <c r="D12" s="46">
        <v>10</v>
      </c>
      <c r="E12" s="46">
        <v>200</v>
      </c>
      <c r="F12" s="72">
        <v>1.0914000000000001</v>
      </c>
      <c r="G12" s="143">
        <f>(F12-F12*$G$5)*Главная!$F$8</f>
        <v>86.842697999999999</v>
      </c>
      <c r="H12" s="140"/>
      <c r="I12" s="52">
        <f t="shared" si="0"/>
        <v>0</v>
      </c>
      <c r="J12" s="194"/>
    </row>
    <row r="13" spans="1:10" s="64" customFormat="1" x14ac:dyDescent="0.25">
      <c r="A13" s="74" t="s">
        <v>6680</v>
      </c>
      <c r="B13" s="77" t="s">
        <v>6681</v>
      </c>
      <c r="C13" s="45" t="s">
        <v>6682</v>
      </c>
      <c r="D13" s="46">
        <v>10</v>
      </c>
      <c r="E13" s="46">
        <v>100</v>
      </c>
      <c r="F13" s="72">
        <v>0.90780000000000005</v>
      </c>
      <c r="G13" s="143">
        <f>(F13-F13*$G$5)*Главная!$F$8</f>
        <v>72.233645999999993</v>
      </c>
      <c r="H13" s="140"/>
      <c r="I13" s="52">
        <f t="shared" si="0"/>
        <v>0</v>
      </c>
      <c r="J13" s="194"/>
    </row>
    <row r="14" spans="1:10" s="64" customFormat="1" x14ac:dyDescent="0.25">
      <c r="A14" s="74" t="s">
        <v>6683</v>
      </c>
      <c r="B14" s="77" t="s">
        <v>6684</v>
      </c>
      <c r="C14" s="49" t="s">
        <v>6685</v>
      </c>
      <c r="D14" s="46">
        <v>10</v>
      </c>
      <c r="E14" s="46">
        <v>50</v>
      </c>
      <c r="F14" s="72">
        <v>1.7951999999999999</v>
      </c>
      <c r="G14" s="143">
        <f>(F14-F14*$G$5)*Главная!$F$8</f>
        <v>142.84406399999997</v>
      </c>
      <c r="H14" s="140"/>
      <c r="I14" s="52">
        <f t="shared" si="0"/>
        <v>0</v>
      </c>
      <c r="J14" s="194"/>
    </row>
    <row r="15" spans="1:10" s="64" customFormat="1" x14ac:dyDescent="0.25">
      <c r="A15" s="74" t="s">
        <v>6686</v>
      </c>
      <c r="B15" s="77" t="s">
        <v>6687</v>
      </c>
      <c r="C15" s="45" t="s">
        <v>6688</v>
      </c>
      <c r="D15" s="46">
        <v>1</v>
      </c>
      <c r="E15" s="46">
        <v>20</v>
      </c>
      <c r="F15" s="72">
        <v>4.2431999999999999</v>
      </c>
      <c r="G15" s="143">
        <f>(F15-F15*$G$5)*Главная!$F$8</f>
        <v>337.63142399999998</v>
      </c>
      <c r="H15" s="140"/>
      <c r="I15" s="52">
        <f t="shared" si="0"/>
        <v>0</v>
      </c>
      <c r="J15" s="194"/>
    </row>
    <row r="16" spans="1:10" s="64" customFormat="1" x14ac:dyDescent="0.25">
      <c r="A16" s="74" t="s">
        <v>6689</v>
      </c>
      <c r="B16" s="77" t="s">
        <v>6690</v>
      </c>
      <c r="C16" s="45" t="s">
        <v>6766</v>
      </c>
      <c r="D16" s="46">
        <v>10</v>
      </c>
      <c r="E16" s="46">
        <v>200</v>
      </c>
      <c r="F16" s="72">
        <v>0.29579999999999995</v>
      </c>
      <c r="G16" s="143">
        <f>(F16-F16*$G$5)*Главная!$F$8</f>
        <v>23.536805999999995</v>
      </c>
      <c r="H16" s="140"/>
      <c r="I16" s="52">
        <f t="shared" si="0"/>
        <v>0</v>
      </c>
      <c r="J16" s="194"/>
    </row>
    <row r="17" spans="1:10" s="64" customFormat="1" x14ac:dyDescent="0.25">
      <c r="A17" s="74" t="s">
        <v>6691</v>
      </c>
      <c r="B17" s="77" t="s">
        <v>6692</v>
      </c>
      <c r="C17" s="45" t="s">
        <v>6693</v>
      </c>
      <c r="D17" s="46">
        <v>1</v>
      </c>
      <c r="E17" s="46">
        <v>8</v>
      </c>
      <c r="F17" s="72">
        <v>3.2640000000000002</v>
      </c>
      <c r="G17" s="143">
        <f>(F17-F17*$G$5)*Главная!$F$8</f>
        <v>259.71647999999999</v>
      </c>
      <c r="H17" s="140"/>
      <c r="I17" s="52">
        <f t="shared" si="0"/>
        <v>0</v>
      </c>
      <c r="J17" s="194"/>
    </row>
    <row r="18" spans="1:10" s="64" customFormat="1" x14ac:dyDescent="0.25">
      <c r="A18" s="74" t="s">
        <v>6694</v>
      </c>
      <c r="B18" s="77" t="s">
        <v>6695</v>
      </c>
      <c r="C18" s="45" t="s">
        <v>6767</v>
      </c>
      <c r="D18" s="46">
        <v>1</v>
      </c>
      <c r="E18" s="46">
        <v>10</v>
      </c>
      <c r="F18" s="72">
        <v>1.9583999999999999</v>
      </c>
      <c r="G18" s="143">
        <f>(F18-F18*$G$5)*Главная!$F$8</f>
        <v>155.82988799999998</v>
      </c>
      <c r="H18" s="140"/>
      <c r="I18" s="52">
        <f t="shared" si="0"/>
        <v>0</v>
      </c>
      <c r="J18" s="194"/>
    </row>
    <row r="19" spans="1:10" s="64" customFormat="1" x14ac:dyDescent="0.25">
      <c r="A19" s="74" t="s">
        <v>6696</v>
      </c>
      <c r="B19" s="77" t="s">
        <v>6697</v>
      </c>
      <c r="C19" s="45" t="s">
        <v>6768</v>
      </c>
      <c r="D19" s="46">
        <v>1</v>
      </c>
      <c r="E19" s="46">
        <v>10</v>
      </c>
      <c r="F19" s="72">
        <v>3.4068000000000001</v>
      </c>
      <c r="G19" s="143">
        <f>(F19-F19*$G$5)*Главная!$F$8</f>
        <v>271.07907599999999</v>
      </c>
      <c r="H19" s="140"/>
      <c r="I19" s="52">
        <f t="shared" si="0"/>
        <v>0</v>
      </c>
      <c r="J19" s="194"/>
    </row>
    <row r="20" spans="1:10" s="64" customFormat="1" x14ac:dyDescent="0.25">
      <c r="A20" s="74" t="s">
        <v>6698</v>
      </c>
      <c r="B20" s="77" t="s">
        <v>6699</v>
      </c>
      <c r="C20" s="45" t="s">
        <v>6700</v>
      </c>
      <c r="D20" s="46">
        <v>1</v>
      </c>
      <c r="E20" s="46">
        <v>500</v>
      </c>
      <c r="F20" s="72">
        <v>0.68340000000000001</v>
      </c>
      <c r="G20" s="143">
        <f>(F20-F20*$G$5)*Главная!$F$8</f>
        <v>54.378137999999993</v>
      </c>
      <c r="H20" s="140"/>
      <c r="I20" s="52">
        <f t="shared" si="0"/>
        <v>0</v>
      </c>
      <c r="J20" s="194"/>
    </row>
    <row r="21" spans="1:10" s="64" customFormat="1" x14ac:dyDescent="0.25">
      <c r="A21" s="74" t="s">
        <v>6701</v>
      </c>
      <c r="B21" s="77" t="s">
        <v>6702</v>
      </c>
      <c r="C21" s="45" t="s">
        <v>6703</v>
      </c>
      <c r="D21" s="46">
        <v>1</v>
      </c>
      <c r="E21" s="46">
        <v>24</v>
      </c>
      <c r="F21" s="72">
        <v>1.7747999999999999</v>
      </c>
      <c r="G21" s="143">
        <f>(F21-F21*$G$5)*Главная!$F$8</f>
        <v>141.22083599999999</v>
      </c>
      <c r="H21" s="140"/>
      <c r="I21" s="52">
        <f t="shared" si="0"/>
        <v>0</v>
      </c>
      <c r="J21" s="194"/>
    </row>
    <row r="22" spans="1:10" s="64" customFormat="1" x14ac:dyDescent="0.25">
      <c r="A22" s="74" t="s">
        <v>6704</v>
      </c>
      <c r="B22" s="77" t="s">
        <v>6705</v>
      </c>
      <c r="C22" s="45" t="s">
        <v>6706</v>
      </c>
      <c r="D22" s="46">
        <v>1</v>
      </c>
      <c r="E22" s="46">
        <v>24</v>
      </c>
      <c r="F22" s="72">
        <v>3.5394000000000001</v>
      </c>
      <c r="G22" s="143">
        <f>(F22-F22*$G$5)*Главная!$F$8</f>
        <v>281.63005799999996</v>
      </c>
      <c r="H22" s="140"/>
      <c r="I22" s="52">
        <f t="shared" si="0"/>
        <v>0</v>
      </c>
      <c r="J22" s="194"/>
    </row>
    <row r="23" spans="1:10" s="64" customFormat="1" x14ac:dyDescent="0.25">
      <c r="A23" s="74" t="s">
        <v>6707</v>
      </c>
      <c r="B23" s="77" t="s">
        <v>6708</v>
      </c>
      <c r="C23" s="45" t="s">
        <v>6709</v>
      </c>
      <c r="D23" s="46">
        <v>1</v>
      </c>
      <c r="E23" s="46">
        <v>12</v>
      </c>
      <c r="F23" s="72">
        <v>3.6414</v>
      </c>
      <c r="G23" s="143">
        <f>(F23-F23*$G$5)*Главная!$F$8</f>
        <v>289.74619799999999</v>
      </c>
      <c r="H23" s="140"/>
      <c r="I23" s="52">
        <f t="shared" si="0"/>
        <v>0</v>
      </c>
      <c r="J23" s="194"/>
    </row>
    <row r="24" spans="1:10" s="64" customFormat="1" x14ac:dyDescent="0.25">
      <c r="A24" s="74" t="s">
        <v>6710</v>
      </c>
      <c r="B24" s="77" t="s">
        <v>6711</v>
      </c>
      <c r="C24" s="45" t="s">
        <v>6712</v>
      </c>
      <c r="D24" s="46">
        <v>1</v>
      </c>
      <c r="E24" s="46">
        <v>500</v>
      </c>
      <c r="F24" s="72">
        <v>0.82620000000000005</v>
      </c>
      <c r="G24" s="143">
        <f>(F24-F24*$G$5)*Главная!$F$8</f>
        <v>65.740734000000003</v>
      </c>
      <c r="H24" s="140"/>
      <c r="I24" s="52">
        <f t="shared" si="0"/>
        <v>0</v>
      </c>
      <c r="J24" s="194"/>
    </row>
    <row r="25" spans="1:10" s="64" customFormat="1" x14ac:dyDescent="0.25">
      <c r="A25" s="74" t="s">
        <v>6713</v>
      </c>
      <c r="B25" s="77" t="s">
        <v>6714</v>
      </c>
      <c r="C25" s="45" t="s">
        <v>6715</v>
      </c>
      <c r="D25" s="46">
        <v>1</v>
      </c>
      <c r="E25" s="46">
        <v>24</v>
      </c>
      <c r="F25" s="72">
        <v>2.0297999999999998</v>
      </c>
      <c r="G25" s="143">
        <f>(F25-F25*$G$5)*Главная!$F$8</f>
        <v>161.51118599999998</v>
      </c>
      <c r="H25" s="140"/>
      <c r="I25" s="52">
        <f t="shared" si="0"/>
        <v>0</v>
      </c>
      <c r="J25" s="194"/>
    </row>
    <row r="26" spans="1:10" s="64" customFormat="1" x14ac:dyDescent="0.25">
      <c r="A26" s="74" t="s">
        <v>6716</v>
      </c>
      <c r="B26" s="77" t="s">
        <v>6717</v>
      </c>
      <c r="C26" s="45" t="s">
        <v>6718</v>
      </c>
      <c r="D26" s="46">
        <v>1</v>
      </c>
      <c r="E26" s="46">
        <v>24</v>
      </c>
      <c r="F26" s="72">
        <v>3.9779999999999998</v>
      </c>
      <c r="G26" s="143">
        <f>(F26-F26*$G$5)*Главная!$F$8</f>
        <v>316.52945999999997</v>
      </c>
      <c r="H26" s="140"/>
      <c r="I26" s="52">
        <f t="shared" si="0"/>
        <v>0</v>
      </c>
      <c r="J26" s="194"/>
    </row>
    <row r="27" spans="1:10" s="64" customFormat="1" x14ac:dyDescent="0.25">
      <c r="A27" s="74" t="s">
        <v>6719</v>
      </c>
      <c r="B27" s="77" t="s">
        <v>6720</v>
      </c>
      <c r="C27" s="45" t="s">
        <v>6721</v>
      </c>
      <c r="D27" s="46">
        <v>1</v>
      </c>
      <c r="E27" s="46">
        <v>12</v>
      </c>
      <c r="F27" s="72">
        <v>4.3452000000000002</v>
      </c>
      <c r="G27" s="143">
        <f>(F27-F27*$G$5)*Главная!$F$8</f>
        <v>345.74756400000001</v>
      </c>
      <c r="H27" s="140"/>
      <c r="I27" s="52">
        <f t="shared" si="0"/>
        <v>0</v>
      </c>
      <c r="J27" s="194"/>
    </row>
    <row r="28" spans="1:10" s="64" customFormat="1" x14ac:dyDescent="0.25">
      <c r="A28" s="74" t="s">
        <v>6722</v>
      </c>
      <c r="B28" s="77" t="s">
        <v>6723</v>
      </c>
      <c r="C28" s="45" t="s">
        <v>6724</v>
      </c>
      <c r="D28" s="46">
        <v>1</v>
      </c>
      <c r="E28" s="46">
        <v>50</v>
      </c>
      <c r="F28" s="72">
        <v>1.8258000000000001</v>
      </c>
      <c r="G28" s="143">
        <f>(F28-F28*$G$5)*Главная!$F$8</f>
        <v>145.27890600000001</v>
      </c>
      <c r="H28" s="140"/>
      <c r="I28" s="52">
        <f t="shared" si="0"/>
        <v>0</v>
      </c>
      <c r="J28" s="194"/>
    </row>
    <row r="29" spans="1:10" s="64" customFormat="1" x14ac:dyDescent="0.25">
      <c r="A29" s="74" t="s">
        <v>6725</v>
      </c>
      <c r="B29" s="77" t="s">
        <v>6726</v>
      </c>
      <c r="C29" s="45" t="s">
        <v>6727</v>
      </c>
      <c r="D29" s="46">
        <v>1</v>
      </c>
      <c r="E29" s="46">
        <v>50</v>
      </c>
      <c r="F29" s="72">
        <v>3.1619999999999999</v>
      </c>
      <c r="G29" s="143">
        <f>(F29-F29*$G$5)*Главная!$F$8</f>
        <v>251.60033999999996</v>
      </c>
      <c r="H29" s="140"/>
      <c r="I29" s="52">
        <f t="shared" si="0"/>
        <v>0</v>
      </c>
      <c r="J29" s="194"/>
    </row>
    <row r="30" spans="1:10" s="64" customFormat="1" x14ac:dyDescent="0.25">
      <c r="A30" s="74" t="s">
        <v>6729</v>
      </c>
      <c r="B30" s="77" t="s">
        <v>6728</v>
      </c>
      <c r="C30" s="49" t="s">
        <v>6730</v>
      </c>
      <c r="D30" s="46">
        <v>1</v>
      </c>
      <c r="E30" s="46">
        <v>250</v>
      </c>
      <c r="F30" s="72">
        <v>0</v>
      </c>
      <c r="G30" s="143">
        <f>(F30-F30*$G$5)*Главная!$F$8</f>
        <v>0</v>
      </c>
      <c r="H30" s="140"/>
      <c r="I30" s="52">
        <f t="shared" si="0"/>
        <v>0</v>
      </c>
      <c r="J30" s="194"/>
    </row>
    <row r="31" spans="1:10" s="64" customFormat="1" x14ac:dyDescent="0.25">
      <c r="A31" s="74" t="s">
        <v>6731</v>
      </c>
      <c r="B31" s="77" t="s">
        <v>6732</v>
      </c>
      <c r="C31" s="49" t="s">
        <v>6770</v>
      </c>
      <c r="D31" s="46">
        <v>1</v>
      </c>
      <c r="E31" s="46">
        <v>250</v>
      </c>
      <c r="F31" s="72">
        <v>0.5202</v>
      </c>
      <c r="G31" s="143">
        <f>(F31-F31*$G$5)*Главная!$F$8</f>
        <v>41.392313999999999</v>
      </c>
      <c r="H31" s="140"/>
      <c r="I31" s="52">
        <f t="shared" si="0"/>
        <v>0</v>
      </c>
      <c r="J31" s="194"/>
    </row>
    <row r="32" spans="1:10" s="64" customFormat="1" x14ac:dyDescent="0.25">
      <c r="A32" s="74" t="s">
        <v>6733</v>
      </c>
      <c r="B32" s="77" t="s">
        <v>6734</v>
      </c>
      <c r="C32" s="49" t="s">
        <v>6769</v>
      </c>
      <c r="D32" s="46">
        <v>1</v>
      </c>
      <c r="E32" s="46">
        <v>100</v>
      </c>
      <c r="F32" s="72">
        <v>0.1938</v>
      </c>
      <c r="G32" s="143">
        <f>(F32-F32*$G$5)*Главная!$F$8</f>
        <v>15.420665999999999</v>
      </c>
      <c r="H32" s="140"/>
      <c r="I32" s="52">
        <f t="shared" si="0"/>
        <v>0</v>
      </c>
      <c r="J32" s="194"/>
    </row>
    <row r="33" spans="1:10" s="64" customFormat="1" x14ac:dyDescent="0.25">
      <c r="A33" s="74" t="s">
        <v>6735</v>
      </c>
      <c r="B33" s="77" t="s">
        <v>6736</v>
      </c>
      <c r="C33" s="49" t="s">
        <v>6771</v>
      </c>
      <c r="D33" s="46">
        <v>1</v>
      </c>
      <c r="E33" s="46">
        <v>250</v>
      </c>
      <c r="F33" s="72">
        <v>0.30599999999999999</v>
      </c>
      <c r="G33" s="143">
        <f>(F33-F33*$G$5)*Главная!$F$8</f>
        <v>24.348419999999997</v>
      </c>
      <c r="H33" s="140"/>
      <c r="I33" s="52">
        <f t="shared" si="0"/>
        <v>0</v>
      </c>
      <c r="J33" s="194"/>
    </row>
    <row r="34" spans="1:10" s="64" customFormat="1" x14ac:dyDescent="0.25">
      <c r="A34" s="74" t="s">
        <v>6737</v>
      </c>
      <c r="B34" s="77" t="s">
        <v>6738</v>
      </c>
      <c r="C34" s="49" t="s">
        <v>6772</v>
      </c>
      <c r="D34" s="46">
        <v>1</v>
      </c>
      <c r="E34" s="46">
        <v>12</v>
      </c>
      <c r="F34" s="72">
        <v>12.443999999999999</v>
      </c>
      <c r="G34" s="143">
        <f>(F34-F34*$G$5)*Главная!$F$8</f>
        <v>990.16907999999989</v>
      </c>
      <c r="H34" s="140"/>
      <c r="I34" s="52">
        <f t="shared" si="0"/>
        <v>0</v>
      </c>
      <c r="J34" s="194"/>
    </row>
    <row r="35" spans="1:10" s="64" customFormat="1" x14ac:dyDescent="0.25">
      <c r="A35" s="74" t="s">
        <v>6739</v>
      </c>
      <c r="B35" s="77">
        <v>4092075</v>
      </c>
      <c r="C35" s="49" t="s">
        <v>6773</v>
      </c>
      <c r="D35" s="46">
        <v>1</v>
      </c>
      <c r="E35" s="46">
        <v>1</v>
      </c>
      <c r="F35" s="72">
        <v>9.3839999999999986</v>
      </c>
      <c r="G35" s="143">
        <f>(F35-F35*$G$5)*Главная!$F$8</f>
        <v>746.68487999999979</v>
      </c>
      <c r="H35" s="140"/>
      <c r="I35" s="52">
        <f t="shared" si="0"/>
        <v>0</v>
      </c>
      <c r="J35" s="194"/>
    </row>
    <row r="36" spans="1:10" s="64" customFormat="1" x14ac:dyDescent="0.25">
      <c r="A36" s="74" t="s">
        <v>6740</v>
      </c>
      <c r="B36" s="77">
        <v>4092075</v>
      </c>
      <c r="C36" s="49" t="s">
        <v>6774</v>
      </c>
      <c r="D36" s="46">
        <v>1</v>
      </c>
      <c r="E36" s="46">
        <v>1</v>
      </c>
      <c r="F36" s="72">
        <v>12.2196</v>
      </c>
      <c r="G36" s="143">
        <f>(F36-F36*$G$5)*Главная!$F$8</f>
        <v>972.31357199999991</v>
      </c>
      <c r="H36" s="140"/>
      <c r="I36" s="52">
        <f t="shared" si="0"/>
        <v>0</v>
      </c>
      <c r="J36" s="194"/>
    </row>
    <row r="37" spans="1:10" s="64" customFormat="1" x14ac:dyDescent="0.25">
      <c r="A37" s="74" t="s">
        <v>6741</v>
      </c>
      <c r="B37" s="77">
        <v>6700242</v>
      </c>
      <c r="C37" s="49" t="s">
        <v>6775</v>
      </c>
      <c r="D37" s="46">
        <v>1</v>
      </c>
      <c r="E37" s="46">
        <v>12</v>
      </c>
      <c r="F37" s="72">
        <v>3.57</v>
      </c>
      <c r="G37" s="143">
        <f>(F37-F37*$G$5)*Главная!$F$8</f>
        <v>284.06489999999997</v>
      </c>
      <c r="H37" s="140"/>
      <c r="I37" s="52">
        <f t="shared" si="0"/>
        <v>0</v>
      </c>
      <c r="J37" s="194"/>
    </row>
    <row r="38" spans="1:10" s="64" customFormat="1" x14ac:dyDescent="0.25">
      <c r="A38" s="74" t="s">
        <v>6742</v>
      </c>
      <c r="B38" s="77">
        <v>6700244</v>
      </c>
      <c r="C38" s="49" t="s">
        <v>6776</v>
      </c>
      <c r="D38" s="46">
        <v>1</v>
      </c>
      <c r="E38" s="46">
        <v>12</v>
      </c>
      <c r="F38" s="72">
        <v>3.57</v>
      </c>
      <c r="G38" s="143">
        <f>(F38-F38*$G$5)*Главная!$F$8</f>
        <v>284.06489999999997</v>
      </c>
      <c r="H38" s="140"/>
      <c r="I38" s="52">
        <f t="shared" si="0"/>
        <v>0</v>
      </c>
      <c r="J38" s="194"/>
    </row>
    <row r="39" spans="1:10" s="64" customFormat="1" x14ac:dyDescent="0.25">
      <c r="A39" s="74" t="s">
        <v>6743</v>
      </c>
      <c r="B39" s="77" t="s">
        <v>6744</v>
      </c>
      <c r="C39" s="49" t="s">
        <v>6777</v>
      </c>
      <c r="D39" s="46">
        <v>1</v>
      </c>
      <c r="E39" s="46">
        <v>24</v>
      </c>
      <c r="F39" s="72">
        <v>2.2848000000000002</v>
      </c>
      <c r="G39" s="143">
        <f>(F39-F39*$G$5)*Главная!$F$8</f>
        <v>181.801536</v>
      </c>
      <c r="H39" s="140"/>
      <c r="I39" s="52">
        <f t="shared" si="0"/>
        <v>0</v>
      </c>
      <c r="J39" s="194"/>
    </row>
    <row r="40" spans="1:10" s="64" customFormat="1" x14ac:dyDescent="0.25">
      <c r="A40" s="74" t="s">
        <v>6745</v>
      </c>
      <c r="B40" s="77" t="s">
        <v>6746</v>
      </c>
      <c r="C40" s="49" t="s">
        <v>6778</v>
      </c>
      <c r="D40" s="46">
        <v>1</v>
      </c>
      <c r="E40" s="46">
        <v>12</v>
      </c>
      <c r="F40" s="72">
        <v>3.1415999999999999</v>
      </c>
      <c r="G40" s="143">
        <f>(F40-F40*$G$5)*Главная!$F$8</f>
        <v>249.97711199999998</v>
      </c>
      <c r="H40" s="140"/>
      <c r="I40" s="52">
        <f t="shared" si="0"/>
        <v>0</v>
      </c>
      <c r="J40" s="194"/>
    </row>
    <row r="41" spans="1:10" s="64" customFormat="1" x14ac:dyDescent="0.25">
      <c r="A41" s="74" t="s">
        <v>6747</v>
      </c>
      <c r="B41" s="77" t="s">
        <v>6748</v>
      </c>
      <c r="C41" s="49" t="s">
        <v>6779</v>
      </c>
      <c r="D41" s="46">
        <v>1</v>
      </c>
      <c r="E41" s="46">
        <v>48</v>
      </c>
      <c r="F41" s="72">
        <v>2.9988000000000001</v>
      </c>
      <c r="G41" s="143">
        <f>(F41-F41*$G$5)*Главная!$F$8</f>
        <v>238.61451599999998</v>
      </c>
      <c r="H41" s="140"/>
      <c r="I41" s="52">
        <f t="shared" si="0"/>
        <v>0</v>
      </c>
      <c r="J41" s="194"/>
    </row>
    <row r="42" spans="1:10" s="64" customFormat="1" x14ac:dyDescent="0.25">
      <c r="A42" s="74" t="s">
        <v>6749</v>
      </c>
      <c r="B42" s="77" t="s">
        <v>6750</v>
      </c>
      <c r="C42" s="49" t="s">
        <v>6780</v>
      </c>
      <c r="D42" s="46">
        <v>1</v>
      </c>
      <c r="E42" s="46">
        <v>12</v>
      </c>
      <c r="F42" s="72">
        <v>5.3141999999999996</v>
      </c>
      <c r="G42" s="143">
        <f>(F42-F42*$G$5)*Главная!$F$8</f>
        <v>422.85089399999993</v>
      </c>
      <c r="H42" s="140"/>
      <c r="I42" s="52">
        <f t="shared" si="0"/>
        <v>0</v>
      </c>
      <c r="J42" s="194"/>
    </row>
    <row r="43" spans="1:10" s="64" customFormat="1" x14ac:dyDescent="0.25">
      <c r="A43" s="74" t="s">
        <v>6751</v>
      </c>
      <c r="B43" s="77" t="s">
        <v>6752</v>
      </c>
      <c r="C43" s="49" t="s">
        <v>6781</v>
      </c>
      <c r="D43" s="46">
        <v>1</v>
      </c>
      <c r="E43" s="46">
        <v>24</v>
      </c>
      <c r="F43" s="72">
        <v>1.2954000000000001</v>
      </c>
      <c r="G43" s="143">
        <f>(F43-F43*$G$5)*Главная!$F$8</f>
        <v>103.074978</v>
      </c>
      <c r="H43" s="140"/>
      <c r="I43" s="52">
        <f t="shared" si="0"/>
        <v>0</v>
      </c>
      <c r="J43" s="194"/>
    </row>
    <row r="44" spans="1:10" s="64" customFormat="1" x14ac:dyDescent="0.25">
      <c r="A44" s="74" t="s">
        <v>6753</v>
      </c>
      <c r="B44" s="77" t="s">
        <v>6754</v>
      </c>
      <c r="C44" s="49" t="s">
        <v>6755</v>
      </c>
      <c r="D44" s="46">
        <v>1</v>
      </c>
      <c r="E44" s="46">
        <v>24</v>
      </c>
      <c r="F44" s="72">
        <v>3.4578000000000002</v>
      </c>
      <c r="G44" s="143">
        <f>(F44-F44*$G$5)*Главная!$F$8</f>
        <v>275.13714599999997</v>
      </c>
      <c r="H44" s="140"/>
      <c r="I44" s="52">
        <f t="shared" si="0"/>
        <v>0</v>
      </c>
      <c r="J44" s="194"/>
    </row>
    <row r="45" spans="1:10" s="64" customFormat="1" x14ac:dyDescent="0.25">
      <c r="A45" s="74" t="s">
        <v>6756</v>
      </c>
      <c r="B45" s="77" t="s">
        <v>6757</v>
      </c>
      <c r="C45" s="49" t="s">
        <v>6758</v>
      </c>
      <c r="D45" s="46">
        <v>1</v>
      </c>
      <c r="E45" s="46">
        <v>12</v>
      </c>
      <c r="F45" s="72">
        <v>3.2130000000000001</v>
      </c>
      <c r="G45" s="143">
        <f>(F45-F45*$G$5)*Главная!$F$8</f>
        <v>255.65840999999998</v>
      </c>
      <c r="H45" s="140"/>
      <c r="I45" s="52">
        <f t="shared" si="0"/>
        <v>0</v>
      </c>
      <c r="J45" s="194"/>
    </row>
    <row r="46" spans="1:10" s="64" customFormat="1" x14ac:dyDescent="0.25">
      <c r="A46" s="74" t="s">
        <v>6759</v>
      </c>
      <c r="B46" s="77" t="s">
        <v>6760</v>
      </c>
      <c r="C46" s="49" t="s">
        <v>6782</v>
      </c>
      <c r="D46" s="46">
        <v>1</v>
      </c>
      <c r="E46" s="46">
        <v>12</v>
      </c>
      <c r="F46" s="72">
        <v>3.5394000000000001</v>
      </c>
      <c r="G46" s="143">
        <f>(F46-F46*$G$5)*Главная!$F$8</f>
        <v>281.63005799999996</v>
      </c>
      <c r="H46" s="140"/>
      <c r="I46" s="52">
        <f t="shared" si="0"/>
        <v>0</v>
      </c>
      <c r="J46" s="194"/>
    </row>
    <row r="47" spans="1:10" s="64" customFormat="1" x14ac:dyDescent="0.25">
      <c r="A47" s="74" t="s">
        <v>6761</v>
      </c>
      <c r="B47" s="77" t="s">
        <v>6762</v>
      </c>
      <c r="C47" s="49" t="s">
        <v>6783</v>
      </c>
      <c r="D47" s="46">
        <v>1</v>
      </c>
      <c r="E47" s="46">
        <v>12</v>
      </c>
      <c r="F47" s="72">
        <v>4.3452000000000002</v>
      </c>
      <c r="G47" s="143">
        <f>(F47-F47*$G$5)*Главная!$F$8</f>
        <v>345.74756400000001</v>
      </c>
      <c r="H47" s="140"/>
      <c r="I47" s="52">
        <f t="shared" si="0"/>
        <v>0</v>
      </c>
      <c r="J47" s="194"/>
    </row>
    <row r="48" spans="1:10" s="64" customFormat="1" x14ac:dyDescent="0.25">
      <c r="A48" s="74" t="s">
        <v>6763</v>
      </c>
      <c r="B48" s="77" t="s">
        <v>6764</v>
      </c>
      <c r="C48" s="49" t="s">
        <v>6784</v>
      </c>
      <c r="D48" s="46">
        <v>1</v>
      </c>
      <c r="E48" s="46">
        <v>12</v>
      </c>
      <c r="F48" s="72">
        <v>6.4260000000000002</v>
      </c>
      <c r="G48" s="143">
        <f>(F48-F48*$G$5)*Главная!$F$8</f>
        <v>511.31681999999995</v>
      </c>
      <c r="H48" s="140"/>
      <c r="I48" s="52">
        <f t="shared" si="0"/>
        <v>0</v>
      </c>
      <c r="J48" s="194"/>
    </row>
    <row r="49" spans="1:10" s="64" customFormat="1" x14ac:dyDescent="0.25">
      <c r="A49" s="74"/>
      <c r="B49" s="57"/>
      <c r="C49" s="10" t="s">
        <v>6785</v>
      </c>
      <c r="D49" s="10"/>
      <c r="E49" s="10"/>
      <c r="F49" s="78"/>
      <c r="G49" s="119"/>
      <c r="H49" s="141"/>
      <c r="I49" s="17"/>
      <c r="J49" s="194"/>
    </row>
    <row r="50" spans="1:10" s="64" customFormat="1" x14ac:dyDescent="0.25">
      <c r="A50" s="74" t="s">
        <v>6786</v>
      </c>
      <c r="B50" s="77">
        <v>6140401</v>
      </c>
      <c r="C50" s="49" t="s">
        <v>6787</v>
      </c>
      <c r="D50" s="46">
        <v>1</v>
      </c>
      <c r="E50" s="46">
        <v>50</v>
      </c>
      <c r="F50" s="72">
        <v>49.775999999999996</v>
      </c>
      <c r="G50" s="143">
        <f>(F50-F50*$G$6)</f>
        <v>49.775999999999996</v>
      </c>
      <c r="H50" s="140"/>
      <c r="I50" s="52">
        <f>H50*G50</f>
        <v>0</v>
      </c>
      <c r="J50" s="194"/>
    </row>
    <row r="51" spans="1:10" s="64" customFormat="1" x14ac:dyDescent="0.25">
      <c r="A51" s="74" t="s">
        <v>6788</v>
      </c>
      <c r="B51" s="77">
        <v>6140402</v>
      </c>
      <c r="C51" s="49" t="s">
        <v>6789</v>
      </c>
      <c r="D51" s="46">
        <v>1</v>
      </c>
      <c r="E51" s="46">
        <v>25</v>
      </c>
      <c r="F51" s="72">
        <v>91.391999999999996</v>
      </c>
      <c r="G51" s="143">
        <f t="shared" ref="G51:G61" si="1">(F51-F51*$G$6)</f>
        <v>91.391999999999996</v>
      </c>
      <c r="H51" s="140"/>
      <c r="I51" s="52">
        <f t="shared" ref="I51:I65" si="2">H51*G51</f>
        <v>0</v>
      </c>
      <c r="J51" s="194"/>
    </row>
    <row r="52" spans="1:10" s="64" customFormat="1" x14ac:dyDescent="0.25">
      <c r="A52" s="74" t="s">
        <v>6790</v>
      </c>
      <c r="B52" s="77">
        <v>6140501</v>
      </c>
      <c r="C52" s="49" t="s">
        <v>6791</v>
      </c>
      <c r="D52" s="46">
        <v>1</v>
      </c>
      <c r="E52" s="46">
        <v>40</v>
      </c>
      <c r="F52" s="72">
        <v>72.42</v>
      </c>
      <c r="G52" s="143">
        <f t="shared" si="1"/>
        <v>72.42</v>
      </c>
      <c r="H52" s="140"/>
      <c r="I52" s="52">
        <f t="shared" si="2"/>
        <v>0</v>
      </c>
      <c r="J52" s="194"/>
    </row>
    <row r="53" spans="1:10" s="64" customFormat="1" x14ac:dyDescent="0.25">
      <c r="A53" s="74" t="s">
        <v>6792</v>
      </c>
      <c r="B53" s="77">
        <v>6140502</v>
      </c>
      <c r="C53" s="49" t="s">
        <v>6793</v>
      </c>
      <c r="D53" s="46">
        <v>1</v>
      </c>
      <c r="E53" s="46">
        <v>30</v>
      </c>
      <c r="F53" s="72">
        <v>91.8</v>
      </c>
      <c r="G53" s="143">
        <f t="shared" si="1"/>
        <v>91.8</v>
      </c>
      <c r="H53" s="140"/>
      <c r="I53" s="52">
        <f t="shared" si="2"/>
        <v>0</v>
      </c>
      <c r="J53" s="194"/>
    </row>
    <row r="54" spans="1:10" s="64" customFormat="1" x14ac:dyDescent="0.25">
      <c r="A54" s="74" t="s">
        <v>6794</v>
      </c>
      <c r="B54" s="77">
        <v>6140211</v>
      </c>
      <c r="C54" s="49" t="s">
        <v>6795</v>
      </c>
      <c r="D54" s="46">
        <v>10</v>
      </c>
      <c r="E54" s="46">
        <v>240</v>
      </c>
      <c r="F54" s="72">
        <v>107.1</v>
      </c>
      <c r="G54" s="143">
        <f t="shared" si="1"/>
        <v>107.1</v>
      </c>
      <c r="H54" s="140"/>
      <c r="I54" s="52">
        <f t="shared" si="2"/>
        <v>0</v>
      </c>
      <c r="J54" s="194"/>
    </row>
    <row r="55" spans="1:10" s="64" customFormat="1" x14ac:dyDescent="0.25">
      <c r="A55" s="74" t="s">
        <v>6796</v>
      </c>
      <c r="B55" s="77">
        <v>6140212</v>
      </c>
      <c r="C55" s="49" t="s">
        <v>6797</v>
      </c>
      <c r="D55" s="46">
        <v>5</v>
      </c>
      <c r="E55" s="46">
        <v>100</v>
      </c>
      <c r="F55" s="72">
        <v>158.1</v>
      </c>
      <c r="G55" s="143">
        <f t="shared" si="1"/>
        <v>158.1</v>
      </c>
      <c r="H55" s="140"/>
      <c r="I55" s="52">
        <f t="shared" si="2"/>
        <v>0</v>
      </c>
      <c r="J55" s="194"/>
    </row>
    <row r="56" spans="1:10" s="64" customFormat="1" x14ac:dyDescent="0.25">
      <c r="A56" s="74" t="s">
        <v>6798</v>
      </c>
      <c r="B56" s="77">
        <v>6140301</v>
      </c>
      <c r="C56" s="49" t="s">
        <v>6799</v>
      </c>
      <c r="D56" s="46">
        <v>1</v>
      </c>
      <c r="E56" s="46">
        <v>24</v>
      </c>
      <c r="F56" s="72">
        <v>82.926000000000002</v>
      </c>
      <c r="G56" s="143">
        <f t="shared" si="1"/>
        <v>82.926000000000002</v>
      </c>
      <c r="H56" s="140"/>
      <c r="I56" s="52">
        <f t="shared" si="2"/>
        <v>0</v>
      </c>
      <c r="J56" s="194"/>
    </row>
    <row r="57" spans="1:10" s="64" customFormat="1" x14ac:dyDescent="0.25">
      <c r="A57" s="74" t="s">
        <v>6800</v>
      </c>
      <c r="B57" s="77">
        <v>6140302</v>
      </c>
      <c r="C57" s="49" t="s">
        <v>6801</v>
      </c>
      <c r="D57" s="46">
        <v>1</v>
      </c>
      <c r="E57" s="46">
        <v>10</v>
      </c>
      <c r="F57" s="72">
        <v>144.84</v>
      </c>
      <c r="G57" s="143">
        <f t="shared" si="1"/>
        <v>144.84</v>
      </c>
      <c r="H57" s="140"/>
      <c r="I57" s="52">
        <f t="shared" si="2"/>
        <v>0</v>
      </c>
      <c r="J57" s="194"/>
    </row>
    <row r="58" spans="1:10" s="64" customFormat="1" x14ac:dyDescent="0.25">
      <c r="A58" s="74" t="s">
        <v>6802</v>
      </c>
      <c r="B58" s="77">
        <v>6140703</v>
      </c>
      <c r="C58" s="49" t="s">
        <v>6803</v>
      </c>
      <c r="D58" s="46">
        <v>1</v>
      </c>
      <c r="E58" s="46">
        <v>32</v>
      </c>
      <c r="F58" s="72">
        <v>112.2</v>
      </c>
      <c r="G58" s="143">
        <f t="shared" si="1"/>
        <v>112.2</v>
      </c>
      <c r="H58" s="140"/>
      <c r="I58" s="52">
        <f t="shared" si="2"/>
        <v>0</v>
      </c>
      <c r="J58" s="194"/>
    </row>
    <row r="59" spans="1:10" s="64" customFormat="1" x14ac:dyDescent="0.25">
      <c r="A59" s="74" t="s">
        <v>6804</v>
      </c>
      <c r="B59" s="77">
        <v>6140701</v>
      </c>
      <c r="C59" s="49" t="s">
        <v>6805</v>
      </c>
      <c r="D59" s="46">
        <v>1</v>
      </c>
      <c r="E59" s="46">
        <v>90</v>
      </c>
      <c r="F59" s="72">
        <v>46.5426</v>
      </c>
      <c r="G59" s="143">
        <f t="shared" si="1"/>
        <v>46.5426</v>
      </c>
      <c r="H59" s="140"/>
      <c r="I59" s="52">
        <f t="shared" si="2"/>
        <v>0</v>
      </c>
      <c r="J59" s="194"/>
    </row>
    <row r="60" spans="1:10" s="64" customFormat="1" x14ac:dyDescent="0.25">
      <c r="A60" s="74" t="s">
        <v>6806</v>
      </c>
      <c r="B60" s="77">
        <v>6140702</v>
      </c>
      <c r="C60" s="49" t="s">
        <v>6807</v>
      </c>
      <c r="D60" s="46">
        <v>1</v>
      </c>
      <c r="E60" s="46">
        <v>60</v>
      </c>
      <c r="F60" s="72">
        <v>61.2</v>
      </c>
      <c r="G60" s="143">
        <f t="shared" si="1"/>
        <v>61.2</v>
      </c>
      <c r="H60" s="140"/>
      <c r="I60" s="52">
        <f t="shared" si="2"/>
        <v>0</v>
      </c>
      <c r="J60" s="194"/>
    </row>
    <row r="61" spans="1:10" s="64" customFormat="1" x14ac:dyDescent="0.25">
      <c r="A61" s="74" t="s">
        <v>6808</v>
      </c>
      <c r="B61" s="77">
        <v>6140601</v>
      </c>
      <c r="C61" s="49" t="s">
        <v>6809</v>
      </c>
      <c r="D61" s="46">
        <v>1</v>
      </c>
      <c r="E61" s="46">
        <v>32</v>
      </c>
      <c r="F61" s="72">
        <v>110.16</v>
      </c>
      <c r="G61" s="143">
        <f t="shared" si="1"/>
        <v>110.16</v>
      </c>
      <c r="H61" s="140"/>
      <c r="I61" s="52">
        <f t="shared" si="2"/>
        <v>0</v>
      </c>
      <c r="J61" s="194"/>
    </row>
    <row r="62" spans="1:10" s="64" customFormat="1" x14ac:dyDescent="0.25">
      <c r="A62" s="74" t="s">
        <v>6810</v>
      </c>
      <c r="B62" s="77">
        <v>6140101</v>
      </c>
      <c r="C62" s="49" t="s">
        <v>6811</v>
      </c>
      <c r="D62" s="46">
        <v>10</v>
      </c>
      <c r="E62" s="46">
        <v>250</v>
      </c>
      <c r="F62" s="72">
        <v>0.24479999999999999</v>
      </c>
      <c r="G62" s="143">
        <f>(F62-F62*$G$6)*Главная!$F$7</f>
        <v>16.656192000000001</v>
      </c>
      <c r="H62" s="140"/>
      <c r="I62" s="52">
        <f t="shared" si="2"/>
        <v>0</v>
      </c>
      <c r="J62" s="194"/>
    </row>
    <row r="63" spans="1:10" s="64" customFormat="1" x14ac:dyDescent="0.25">
      <c r="A63" s="74" t="s">
        <v>6812</v>
      </c>
      <c r="B63" s="77">
        <v>6140103</v>
      </c>
      <c r="C63" s="49" t="s">
        <v>6813</v>
      </c>
      <c r="D63" s="46">
        <v>10</v>
      </c>
      <c r="E63" s="46">
        <v>250</v>
      </c>
      <c r="F63" s="72">
        <v>0.40800000000000003</v>
      </c>
      <c r="G63" s="143">
        <f>(F63-F63*$G$6)*Главная!$F$7</f>
        <v>27.760320000000004</v>
      </c>
      <c r="H63" s="140"/>
      <c r="I63" s="52">
        <f t="shared" si="2"/>
        <v>0</v>
      </c>
      <c r="J63" s="194"/>
    </row>
    <row r="64" spans="1:10" s="64" customFormat="1" x14ac:dyDescent="0.25">
      <c r="A64" s="74" t="s">
        <v>6814</v>
      </c>
      <c r="B64" s="77">
        <v>6140102</v>
      </c>
      <c r="C64" s="49" t="s">
        <v>6815</v>
      </c>
      <c r="D64" s="46">
        <v>5</v>
      </c>
      <c r="E64" s="46">
        <v>100</v>
      </c>
      <c r="F64" s="72">
        <v>0.72419999999999995</v>
      </c>
      <c r="G64" s="143">
        <f>(F64-F64*$G$6)*Главная!$F$7</f>
        <v>49.274568000000002</v>
      </c>
      <c r="H64" s="140"/>
      <c r="I64" s="52">
        <f t="shared" si="2"/>
        <v>0</v>
      </c>
      <c r="J64" s="194"/>
    </row>
    <row r="65" spans="1:10" s="64" customFormat="1" x14ac:dyDescent="0.25">
      <c r="A65" s="74" t="s">
        <v>6816</v>
      </c>
      <c r="B65" s="77">
        <v>6140104</v>
      </c>
      <c r="C65" s="49" t="s">
        <v>6817</v>
      </c>
      <c r="D65" s="46">
        <v>5</v>
      </c>
      <c r="E65" s="46">
        <v>25</v>
      </c>
      <c r="F65" s="72">
        <v>1.071</v>
      </c>
      <c r="G65" s="143">
        <f>(F65-F65*$G$6)*Главная!$F$7</f>
        <v>72.870840000000001</v>
      </c>
      <c r="H65" s="140"/>
      <c r="I65" s="52">
        <f t="shared" si="2"/>
        <v>0</v>
      </c>
      <c r="J65" s="194"/>
    </row>
    <row r="66" spans="1:10" s="64" customFormat="1" x14ac:dyDescent="0.25">
      <c r="A66" s="74"/>
      <c r="B66" s="57"/>
      <c r="C66" s="10" t="s">
        <v>6826</v>
      </c>
      <c r="D66" s="10"/>
      <c r="E66" s="10"/>
      <c r="F66" s="78"/>
      <c r="G66" s="119"/>
      <c r="H66" s="141"/>
      <c r="I66" s="17"/>
      <c r="J66" s="194"/>
    </row>
    <row r="67" spans="1:10" s="64" customFormat="1" x14ac:dyDescent="0.25">
      <c r="A67" s="74" t="s">
        <v>6818</v>
      </c>
      <c r="B67" s="77">
        <v>4013</v>
      </c>
      <c r="C67" s="45" t="s">
        <v>6819</v>
      </c>
      <c r="D67" s="46">
        <v>1</v>
      </c>
      <c r="E67" s="46">
        <v>50</v>
      </c>
      <c r="F67" s="72">
        <v>178.5</v>
      </c>
      <c r="G67" s="143">
        <f>(F67-F67*$G$7)</f>
        <v>178.5</v>
      </c>
      <c r="H67" s="140"/>
      <c r="I67" s="52">
        <f>H67*G67</f>
        <v>0</v>
      </c>
      <c r="J67" s="194"/>
    </row>
    <row r="68" spans="1:10" s="64" customFormat="1" x14ac:dyDescent="0.25">
      <c r="A68" s="74" t="s">
        <v>6820</v>
      </c>
      <c r="B68" s="77">
        <v>4017</v>
      </c>
      <c r="C68" s="45" t="s">
        <v>6821</v>
      </c>
      <c r="D68" s="46">
        <v>1</v>
      </c>
      <c r="E68" s="46">
        <v>50</v>
      </c>
      <c r="F68" s="72">
        <v>178.5</v>
      </c>
      <c r="G68" s="143">
        <f t="shared" ref="G68:G70" si="3">(F68-F68*$G$7)</f>
        <v>178.5</v>
      </c>
      <c r="H68" s="140"/>
      <c r="I68" s="52">
        <f t="shared" ref="I68:I70" si="4">H68*G68</f>
        <v>0</v>
      </c>
      <c r="J68" s="194"/>
    </row>
    <row r="69" spans="1:10" s="64" customFormat="1" x14ac:dyDescent="0.25">
      <c r="A69" s="74" t="s">
        <v>6822</v>
      </c>
      <c r="B69" s="77">
        <v>4015</v>
      </c>
      <c r="C69" s="45" t="s">
        <v>6823</v>
      </c>
      <c r="D69" s="46">
        <v>1</v>
      </c>
      <c r="E69" s="46">
        <v>50</v>
      </c>
      <c r="F69" s="72">
        <v>440.64</v>
      </c>
      <c r="G69" s="143">
        <f t="shared" si="3"/>
        <v>440.64</v>
      </c>
      <c r="H69" s="140"/>
      <c r="I69" s="52">
        <f t="shared" si="4"/>
        <v>0</v>
      </c>
      <c r="J69" s="194"/>
    </row>
    <row r="70" spans="1:10" s="64" customFormat="1" x14ac:dyDescent="0.25">
      <c r="A70" s="74" t="s">
        <v>6824</v>
      </c>
      <c r="B70" s="77">
        <v>4019</v>
      </c>
      <c r="C70" s="45" t="s">
        <v>6825</v>
      </c>
      <c r="D70" s="46">
        <v>1</v>
      </c>
      <c r="E70" s="46">
        <v>50</v>
      </c>
      <c r="F70" s="72">
        <v>440.64</v>
      </c>
      <c r="G70" s="143">
        <f t="shared" si="3"/>
        <v>440.64</v>
      </c>
      <c r="H70" s="140"/>
      <c r="I70" s="52">
        <f t="shared" si="4"/>
        <v>0</v>
      </c>
      <c r="J70" s="194"/>
    </row>
  </sheetData>
  <mergeCells count="9">
    <mergeCell ref="C1:H3"/>
    <mergeCell ref="I1:I3"/>
    <mergeCell ref="D5:E5"/>
    <mergeCell ref="B5:B7"/>
    <mergeCell ref="C5:C7"/>
    <mergeCell ref="D6:E6"/>
    <mergeCell ref="D7:E7"/>
    <mergeCell ref="I5:I7"/>
    <mergeCell ref="H5:H7"/>
  </mergeCells>
  <hyperlinks>
    <hyperlink ref="B5" location="Главная!R1C1" display="На главную"/>
    <hyperlink ref="I1" location="Главная!R1C1" display="На главную"/>
    <hyperlink ref="I1:I3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/>
  </sheetPr>
  <dimension ref="A1:I2335"/>
  <sheetViews>
    <sheetView workbookViewId="0">
      <selection activeCell="B5" sqref="B5"/>
    </sheetView>
  </sheetViews>
  <sheetFormatPr defaultRowHeight="15" outlineLevelRow="2" x14ac:dyDescent="0.25"/>
  <cols>
    <col min="1" max="1" width="11.140625" customWidth="1"/>
    <col min="2" max="2" width="16.42578125" customWidth="1"/>
    <col min="3" max="3" width="50.85546875" customWidth="1"/>
    <col min="4" max="4" width="8.42578125" customWidth="1"/>
    <col min="5" max="5" width="8.5703125" customWidth="1"/>
    <col min="6" max="6" width="12.5703125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7265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/>
      <c r="D4" s="42"/>
      <c r="E4" s="42"/>
      <c r="F4" s="42"/>
      <c r="G4" s="42"/>
      <c r="H4" s="42"/>
      <c r="I4" s="43"/>
    </row>
    <row r="5" spans="1:9" ht="19.5" customHeight="1" thickBot="1" x14ac:dyDescent="0.3">
      <c r="B5" s="27" t="s">
        <v>101</v>
      </c>
      <c r="C5" s="99"/>
      <c r="D5" s="267" t="s">
        <v>3156</v>
      </c>
      <c r="E5" s="263"/>
      <c r="F5" s="106"/>
      <c r="G5" s="90"/>
      <c r="H5" s="100" t="s">
        <v>102</v>
      </c>
      <c r="I5" s="101">
        <f>SUM(I10:I196)</f>
        <v>0</v>
      </c>
    </row>
    <row r="6" spans="1:9" x14ac:dyDescent="0.25">
      <c r="A6" s="5" t="s">
        <v>25</v>
      </c>
      <c r="B6" s="13" t="s">
        <v>2</v>
      </c>
      <c r="C6" s="105" t="s">
        <v>26</v>
      </c>
      <c r="D6" s="318"/>
      <c r="E6" s="319"/>
      <c r="F6" s="330" t="s">
        <v>27</v>
      </c>
      <c r="G6" s="332" t="s">
        <v>28</v>
      </c>
      <c r="H6" s="332" t="s">
        <v>99</v>
      </c>
      <c r="I6" s="332" t="s">
        <v>100</v>
      </c>
    </row>
    <row r="7" spans="1:9" ht="15.75" thickBot="1" x14ac:dyDescent="0.3">
      <c r="A7" s="6"/>
      <c r="B7" s="11"/>
      <c r="C7" s="102" t="s">
        <v>6829</v>
      </c>
      <c r="D7" s="320"/>
      <c r="E7" s="321"/>
      <c r="F7" s="331"/>
      <c r="G7" s="333"/>
      <c r="H7" s="333"/>
      <c r="I7" s="333"/>
    </row>
    <row r="8" spans="1:9" ht="15.75" collapsed="1" thickBot="1" x14ac:dyDescent="0.3">
      <c r="A8" s="97"/>
      <c r="B8" s="116"/>
      <c r="C8" s="165" t="s">
        <v>7119</v>
      </c>
      <c r="D8" s="334">
        <v>0</v>
      </c>
      <c r="E8" s="335"/>
      <c r="F8" s="166"/>
      <c r="G8" s="116"/>
      <c r="H8" s="116"/>
      <c r="I8" s="116"/>
    </row>
    <row r="9" spans="1:9" s="64" customFormat="1" hidden="1" outlineLevel="1" x14ac:dyDescent="0.25">
      <c r="A9" s="74"/>
      <c r="B9" s="116"/>
      <c r="C9" s="136" t="s">
        <v>6848</v>
      </c>
      <c r="D9" s="316" t="s">
        <v>7263</v>
      </c>
      <c r="E9" s="317"/>
      <c r="F9" s="116"/>
      <c r="G9" s="116"/>
      <c r="H9" s="116"/>
      <c r="I9" s="116"/>
    </row>
    <row r="10" spans="1:9" s="64" customFormat="1" hidden="1" outlineLevel="1" x14ac:dyDescent="0.25">
      <c r="A10" s="74" t="s">
        <v>6830</v>
      </c>
      <c r="B10" s="167">
        <v>8010104</v>
      </c>
      <c r="C10" s="168" t="s">
        <v>6831</v>
      </c>
      <c r="D10" s="312">
        <v>520</v>
      </c>
      <c r="E10" s="313"/>
      <c r="F10" s="169">
        <v>39.866400000000006</v>
      </c>
      <c r="G10" s="170">
        <f>(F10-F10*$D$8)*Главная!$F$8</f>
        <v>3172.1694480000001</v>
      </c>
      <c r="H10" s="140"/>
      <c r="I10" s="140">
        <f t="shared" ref="I10:I55" si="0">H10*G10</f>
        <v>0</v>
      </c>
    </row>
    <row r="11" spans="1:9" s="64" customFormat="1" hidden="1" outlineLevel="1" x14ac:dyDescent="0.25">
      <c r="A11" s="74" t="s">
        <v>6832</v>
      </c>
      <c r="B11" s="167">
        <v>8010105</v>
      </c>
      <c r="C11" s="168" t="s">
        <v>6833</v>
      </c>
      <c r="D11" s="312">
        <v>650</v>
      </c>
      <c r="E11" s="313"/>
      <c r="F11" s="169">
        <v>49.832999999999998</v>
      </c>
      <c r="G11" s="170">
        <f>(F11-F11*$D$8)*Главная!$F$8</f>
        <v>3965.2118099999993</v>
      </c>
      <c r="H11" s="140"/>
      <c r="I11" s="140">
        <f t="shared" si="0"/>
        <v>0</v>
      </c>
    </row>
    <row r="12" spans="1:9" s="64" customFormat="1" hidden="1" outlineLevel="1" x14ac:dyDescent="0.25">
      <c r="A12" s="74" t="s">
        <v>6834</v>
      </c>
      <c r="B12" s="171">
        <v>8010106</v>
      </c>
      <c r="C12" s="172" t="s">
        <v>6835</v>
      </c>
      <c r="D12" s="312">
        <v>780</v>
      </c>
      <c r="E12" s="313"/>
      <c r="F12" s="169">
        <v>59.799599999999998</v>
      </c>
      <c r="G12" s="170">
        <f>(F12-F12*$D$8)*Главная!$F$8</f>
        <v>4758.254171999999</v>
      </c>
      <c r="H12" s="140"/>
      <c r="I12" s="140">
        <f t="shared" si="0"/>
        <v>0</v>
      </c>
    </row>
    <row r="13" spans="1:9" s="64" customFormat="1" hidden="1" outlineLevel="1" x14ac:dyDescent="0.25">
      <c r="A13" s="74" t="s">
        <v>6836</v>
      </c>
      <c r="B13" s="171">
        <v>8010107</v>
      </c>
      <c r="C13" s="168" t="s">
        <v>6837</v>
      </c>
      <c r="D13" s="312">
        <v>910</v>
      </c>
      <c r="E13" s="313"/>
      <c r="F13" s="169">
        <v>69.766199999999998</v>
      </c>
      <c r="G13" s="170">
        <f>(F13-F13*$D$8)*Главная!$F$8</f>
        <v>5551.2965339999992</v>
      </c>
      <c r="H13" s="140"/>
      <c r="I13" s="140">
        <f t="shared" si="0"/>
        <v>0</v>
      </c>
    </row>
    <row r="14" spans="1:9" s="64" customFormat="1" hidden="1" outlineLevel="1" x14ac:dyDescent="0.25">
      <c r="A14" s="74" t="s">
        <v>6838</v>
      </c>
      <c r="B14" s="171">
        <v>8010108</v>
      </c>
      <c r="C14" s="172" t="s">
        <v>6839</v>
      </c>
      <c r="D14" s="312">
        <v>1040</v>
      </c>
      <c r="E14" s="313"/>
      <c r="F14" s="169">
        <v>79.732800000000012</v>
      </c>
      <c r="G14" s="170">
        <f>(F14-F14*$D$8)*Главная!$F$8</f>
        <v>6344.3388960000002</v>
      </c>
      <c r="H14" s="140"/>
      <c r="I14" s="140">
        <f t="shared" si="0"/>
        <v>0</v>
      </c>
    </row>
    <row r="15" spans="1:9" s="64" customFormat="1" hidden="1" outlineLevel="1" x14ac:dyDescent="0.25">
      <c r="A15" s="74" t="s">
        <v>6840</v>
      </c>
      <c r="B15" s="171">
        <v>8010109</v>
      </c>
      <c r="C15" s="172" t="s">
        <v>6841</v>
      </c>
      <c r="D15" s="312">
        <v>1170</v>
      </c>
      <c r="E15" s="313"/>
      <c r="F15" s="169">
        <v>89.699399999999997</v>
      </c>
      <c r="G15" s="170">
        <f>(F15-F15*$D$8)*Главная!$F$8</f>
        <v>7137.3812579999994</v>
      </c>
      <c r="H15" s="140"/>
      <c r="I15" s="140">
        <f t="shared" si="0"/>
        <v>0</v>
      </c>
    </row>
    <row r="16" spans="1:9" s="64" customFormat="1" hidden="1" outlineLevel="1" x14ac:dyDescent="0.25">
      <c r="A16" s="74" t="s">
        <v>6842</v>
      </c>
      <c r="B16" s="171">
        <v>8010110</v>
      </c>
      <c r="C16" s="172" t="s">
        <v>6843</v>
      </c>
      <c r="D16" s="312">
        <v>1300</v>
      </c>
      <c r="E16" s="313"/>
      <c r="F16" s="169">
        <v>99.665999999999997</v>
      </c>
      <c r="G16" s="170">
        <f>(F16-F16*$D$8)*Главная!$F$8</f>
        <v>7930.4236199999987</v>
      </c>
      <c r="H16" s="140"/>
      <c r="I16" s="140">
        <f t="shared" si="0"/>
        <v>0</v>
      </c>
    </row>
    <row r="17" spans="1:9" s="64" customFormat="1" hidden="1" outlineLevel="1" x14ac:dyDescent="0.25">
      <c r="A17" s="74" t="s">
        <v>6844</v>
      </c>
      <c r="B17" s="171">
        <v>8010111</v>
      </c>
      <c r="C17" s="172" t="s">
        <v>6845</v>
      </c>
      <c r="D17" s="312">
        <v>1430</v>
      </c>
      <c r="E17" s="313"/>
      <c r="F17" s="169">
        <v>109.6326</v>
      </c>
      <c r="G17" s="170">
        <f>(F17-F17*$D$8)*Главная!$F$8</f>
        <v>8723.4659819999997</v>
      </c>
      <c r="H17" s="140"/>
      <c r="I17" s="140">
        <f t="shared" si="0"/>
        <v>0</v>
      </c>
    </row>
    <row r="18" spans="1:9" s="64" customFormat="1" hidden="1" outlineLevel="1" x14ac:dyDescent="0.25">
      <c r="A18" s="74" t="s">
        <v>6846</v>
      </c>
      <c r="B18" s="171">
        <v>8010112</v>
      </c>
      <c r="C18" s="172" t="s">
        <v>6847</v>
      </c>
      <c r="D18" s="312">
        <v>1560</v>
      </c>
      <c r="E18" s="313"/>
      <c r="F18" s="169">
        <v>119.5992</v>
      </c>
      <c r="G18" s="170">
        <f>(F18-F18*$D$8)*Главная!$F$8</f>
        <v>9516.508343999998</v>
      </c>
      <c r="H18" s="140"/>
      <c r="I18" s="140">
        <f t="shared" si="0"/>
        <v>0</v>
      </c>
    </row>
    <row r="19" spans="1:9" s="64" customFormat="1" hidden="1" outlineLevel="1" x14ac:dyDescent="0.25">
      <c r="A19" s="74"/>
      <c r="B19" s="116"/>
      <c r="C19" s="136" t="s">
        <v>6849</v>
      </c>
      <c r="D19" s="324" t="s">
        <v>7263</v>
      </c>
      <c r="E19" s="325"/>
      <c r="F19" s="116"/>
      <c r="G19" s="173"/>
      <c r="H19" s="116"/>
      <c r="I19" s="141"/>
    </row>
    <row r="20" spans="1:9" s="64" customFormat="1" hidden="1" outlineLevel="1" x14ac:dyDescent="0.25">
      <c r="A20" s="76" t="s">
        <v>6850</v>
      </c>
      <c r="B20" s="174">
        <v>8010204</v>
      </c>
      <c r="C20" s="175" t="s">
        <v>6851</v>
      </c>
      <c r="D20" s="312">
        <v>704</v>
      </c>
      <c r="E20" s="313"/>
      <c r="F20" s="169">
        <v>41.086799999999997</v>
      </c>
      <c r="G20" s="170">
        <f>(F20-F20*$D$8)*Главная!$F$8</f>
        <v>3269.2766759999995</v>
      </c>
      <c r="H20" s="140"/>
      <c r="I20" s="140">
        <f t="shared" si="0"/>
        <v>0</v>
      </c>
    </row>
    <row r="21" spans="1:9" s="64" customFormat="1" hidden="1" outlineLevel="1" x14ac:dyDescent="0.25">
      <c r="A21" s="76" t="s">
        <v>6852</v>
      </c>
      <c r="B21" s="174">
        <v>8010205</v>
      </c>
      <c r="C21" s="175" t="s">
        <v>6853</v>
      </c>
      <c r="D21" s="312">
        <v>880</v>
      </c>
      <c r="E21" s="313"/>
      <c r="F21" s="169">
        <v>51.358499999999999</v>
      </c>
      <c r="G21" s="170">
        <f>(F21-F21*$D$8)*Главная!$F$8</f>
        <v>4086.5958449999998</v>
      </c>
      <c r="H21" s="140"/>
      <c r="I21" s="140">
        <f t="shared" si="0"/>
        <v>0</v>
      </c>
    </row>
    <row r="22" spans="1:9" s="64" customFormat="1" hidden="1" outlineLevel="1" x14ac:dyDescent="0.25">
      <c r="A22" s="76" t="s">
        <v>6854</v>
      </c>
      <c r="B22" s="174">
        <v>8010206</v>
      </c>
      <c r="C22" s="175" t="s">
        <v>6855</v>
      </c>
      <c r="D22" s="312">
        <v>1056</v>
      </c>
      <c r="E22" s="313"/>
      <c r="F22" s="169">
        <v>61.630200000000002</v>
      </c>
      <c r="G22" s="170">
        <f>(F22-F22*$D$8)*Главная!$F$8</f>
        <v>4903.9150140000002</v>
      </c>
      <c r="H22" s="140"/>
      <c r="I22" s="140">
        <f t="shared" si="0"/>
        <v>0</v>
      </c>
    </row>
    <row r="23" spans="1:9" s="64" customFormat="1" hidden="1" outlineLevel="1" x14ac:dyDescent="0.25">
      <c r="A23" s="76" t="s">
        <v>6856</v>
      </c>
      <c r="B23" s="174">
        <v>8010207</v>
      </c>
      <c r="C23" s="175" t="s">
        <v>6857</v>
      </c>
      <c r="D23" s="312">
        <v>1232</v>
      </c>
      <c r="E23" s="313"/>
      <c r="F23" s="169">
        <v>71.901899999999998</v>
      </c>
      <c r="G23" s="170">
        <f>(F23-F23*$D$8)*Главная!$F$8</f>
        <v>5721.2341829999996</v>
      </c>
      <c r="H23" s="140"/>
      <c r="I23" s="140">
        <f t="shared" si="0"/>
        <v>0</v>
      </c>
    </row>
    <row r="24" spans="1:9" s="64" customFormat="1" hidden="1" outlineLevel="1" x14ac:dyDescent="0.25">
      <c r="A24" s="76" t="s">
        <v>6858</v>
      </c>
      <c r="B24" s="174">
        <v>8010208</v>
      </c>
      <c r="C24" s="175" t="s">
        <v>6859</v>
      </c>
      <c r="D24" s="312">
        <v>1408</v>
      </c>
      <c r="E24" s="313"/>
      <c r="F24" s="169">
        <v>82.173599999999993</v>
      </c>
      <c r="G24" s="170">
        <f>(F24-F24*$D$8)*Главная!$F$8</f>
        <v>6538.553351999999</v>
      </c>
      <c r="H24" s="140"/>
      <c r="I24" s="140">
        <f t="shared" si="0"/>
        <v>0</v>
      </c>
    </row>
    <row r="25" spans="1:9" s="64" customFormat="1" hidden="1" outlineLevel="1" x14ac:dyDescent="0.25">
      <c r="A25" s="76" t="s">
        <v>6860</v>
      </c>
      <c r="B25" s="174">
        <v>8010209</v>
      </c>
      <c r="C25" s="175" t="s">
        <v>6861</v>
      </c>
      <c r="D25" s="312">
        <v>1584</v>
      </c>
      <c r="E25" s="313"/>
      <c r="F25" s="169">
        <v>92.445300000000003</v>
      </c>
      <c r="G25" s="170">
        <f>(F25-F25*$D$8)*Главная!$F$8</f>
        <v>7355.8725209999993</v>
      </c>
      <c r="H25" s="140"/>
      <c r="I25" s="140">
        <f t="shared" si="0"/>
        <v>0</v>
      </c>
    </row>
    <row r="26" spans="1:9" s="64" customFormat="1" hidden="1" outlineLevel="1" x14ac:dyDescent="0.25">
      <c r="A26" s="76" t="s">
        <v>6862</v>
      </c>
      <c r="B26" s="174">
        <v>8010210</v>
      </c>
      <c r="C26" s="175" t="s">
        <v>6863</v>
      </c>
      <c r="D26" s="312">
        <v>1760</v>
      </c>
      <c r="E26" s="313"/>
      <c r="F26" s="169">
        <v>102.717</v>
      </c>
      <c r="G26" s="170">
        <f>(F26-F26*$D$8)*Главная!$F$8</f>
        <v>8173.1916899999997</v>
      </c>
      <c r="H26" s="140"/>
      <c r="I26" s="140">
        <f t="shared" si="0"/>
        <v>0</v>
      </c>
    </row>
    <row r="27" spans="1:9" s="64" customFormat="1" hidden="1" outlineLevel="1" x14ac:dyDescent="0.25">
      <c r="A27" s="76" t="s">
        <v>6864</v>
      </c>
      <c r="B27" s="174">
        <v>8010211</v>
      </c>
      <c r="C27" s="175" t="s">
        <v>6865</v>
      </c>
      <c r="D27" s="312">
        <v>1936</v>
      </c>
      <c r="E27" s="313"/>
      <c r="F27" s="169">
        <v>112.98869999999999</v>
      </c>
      <c r="G27" s="170">
        <f>(F27-F27*$D$8)*Главная!$F$8</f>
        <v>8990.5108589999982</v>
      </c>
      <c r="H27" s="140"/>
      <c r="I27" s="140">
        <f t="shared" si="0"/>
        <v>0</v>
      </c>
    </row>
    <row r="28" spans="1:9" s="64" customFormat="1" hidden="1" outlineLevel="1" x14ac:dyDescent="0.25">
      <c r="A28" s="76" t="s">
        <v>6866</v>
      </c>
      <c r="B28" s="174">
        <v>8010212</v>
      </c>
      <c r="C28" s="175" t="s">
        <v>6867</v>
      </c>
      <c r="D28" s="312">
        <v>2112</v>
      </c>
      <c r="E28" s="313"/>
      <c r="F28" s="169">
        <v>123.2604</v>
      </c>
      <c r="G28" s="170">
        <f>(F28-F28*$D$8)*Главная!$F$8</f>
        <v>9807.8300280000003</v>
      </c>
      <c r="H28" s="140"/>
      <c r="I28" s="140">
        <f t="shared" si="0"/>
        <v>0</v>
      </c>
    </row>
    <row r="29" spans="1:9" s="64" customFormat="1" hidden="1" outlineLevel="1" x14ac:dyDescent="0.25">
      <c r="A29" s="74"/>
      <c r="B29" s="116"/>
      <c r="C29" s="136" t="s">
        <v>6868</v>
      </c>
      <c r="D29" s="324" t="s">
        <v>7263</v>
      </c>
      <c r="E29" s="325"/>
      <c r="F29" s="116"/>
      <c r="G29" s="173"/>
      <c r="H29" s="116"/>
      <c r="I29" s="141"/>
    </row>
    <row r="30" spans="1:9" s="64" customFormat="1" hidden="1" outlineLevel="1" x14ac:dyDescent="0.25">
      <c r="A30" s="74" t="s">
        <v>6869</v>
      </c>
      <c r="B30" s="174">
        <v>8010224</v>
      </c>
      <c r="C30" s="176" t="s">
        <v>6870</v>
      </c>
      <c r="D30" s="312">
        <v>792</v>
      </c>
      <c r="E30" s="313"/>
      <c r="F30" s="169">
        <v>2989.98</v>
      </c>
      <c r="G30" s="170">
        <f>(F30-F30*$D$8)</f>
        <v>2989.98</v>
      </c>
      <c r="H30" s="140"/>
      <c r="I30" s="140">
        <f t="shared" si="0"/>
        <v>0</v>
      </c>
    </row>
    <row r="31" spans="1:9" s="64" customFormat="1" hidden="1" outlineLevel="1" x14ac:dyDescent="0.25">
      <c r="A31" s="74" t="s">
        <v>6871</v>
      </c>
      <c r="B31" s="174">
        <v>8010225</v>
      </c>
      <c r="C31" s="176" t="s">
        <v>6872</v>
      </c>
      <c r="D31" s="312">
        <v>990</v>
      </c>
      <c r="E31" s="313"/>
      <c r="F31" s="169">
        <v>3737.4749999999999</v>
      </c>
      <c r="G31" s="170">
        <f t="shared" ref="G31:G38" si="1">(F31-F31*$D$8)</f>
        <v>3737.4749999999999</v>
      </c>
      <c r="H31" s="140"/>
      <c r="I31" s="140">
        <f t="shared" si="0"/>
        <v>0</v>
      </c>
    </row>
    <row r="32" spans="1:9" s="64" customFormat="1" hidden="1" outlineLevel="1" x14ac:dyDescent="0.25">
      <c r="A32" s="74" t="s">
        <v>6873</v>
      </c>
      <c r="B32" s="174">
        <v>8010226</v>
      </c>
      <c r="C32" s="176" t="s">
        <v>6874</v>
      </c>
      <c r="D32" s="312">
        <v>1188</v>
      </c>
      <c r="E32" s="313"/>
      <c r="F32" s="169">
        <v>4484.97</v>
      </c>
      <c r="G32" s="170">
        <f t="shared" si="1"/>
        <v>4484.97</v>
      </c>
      <c r="H32" s="140"/>
      <c r="I32" s="140">
        <f t="shared" si="0"/>
        <v>0</v>
      </c>
    </row>
    <row r="33" spans="1:9" s="64" customFormat="1" hidden="1" outlineLevel="1" x14ac:dyDescent="0.25">
      <c r="A33" s="74" t="s">
        <v>6875</v>
      </c>
      <c r="B33" s="174">
        <v>8010227</v>
      </c>
      <c r="C33" s="176" t="s">
        <v>6876</v>
      </c>
      <c r="D33" s="312">
        <v>1386</v>
      </c>
      <c r="E33" s="313"/>
      <c r="F33" s="169">
        <v>5232.4650000000001</v>
      </c>
      <c r="G33" s="170">
        <f t="shared" si="1"/>
        <v>5232.4650000000001</v>
      </c>
      <c r="H33" s="140"/>
      <c r="I33" s="140">
        <f t="shared" si="0"/>
        <v>0</v>
      </c>
    </row>
    <row r="34" spans="1:9" s="64" customFormat="1" hidden="1" outlineLevel="1" x14ac:dyDescent="0.25">
      <c r="A34" s="74" t="s">
        <v>6877</v>
      </c>
      <c r="B34" s="174">
        <v>8010228</v>
      </c>
      <c r="C34" s="176" t="s">
        <v>6878</v>
      </c>
      <c r="D34" s="312">
        <v>1584</v>
      </c>
      <c r="E34" s="313"/>
      <c r="F34" s="169">
        <v>5979.96</v>
      </c>
      <c r="G34" s="170">
        <f t="shared" si="1"/>
        <v>5979.96</v>
      </c>
      <c r="H34" s="140"/>
      <c r="I34" s="140">
        <f t="shared" si="0"/>
        <v>0</v>
      </c>
    </row>
    <row r="35" spans="1:9" s="64" customFormat="1" hidden="1" outlineLevel="1" x14ac:dyDescent="0.25">
      <c r="A35" s="74" t="s">
        <v>6879</v>
      </c>
      <c r="B35" s="174">
        <v>8010229</v>
      </c>
      <c r="C35" s="176" t="s">
        <v>6880</v>
      </c>
      <c r="D35" s="312">
        <v>1782</v>
      </c>
      <c r="E35" s="313"/>
      <c r="F35" s="169">
        <v>6727.4549999999999</v>
      </c>
      <c r="G35" s="170">
        <f t="shared" si="1"/>
        <v>6727.4549999999999</v>
      </c>
      <c r="H35" s="140"/>
      <c r="I35" s="140">
        <f t="shared" si="0"/>
        <v>0</v>
      </c>
    </row>
    <row r="36" spans="1:9" s="64" customFormat="1" hidden="1" outlineLevel="1" x14ac:dyDescent="0.25">
      <c r="A36" s="74" t="s">
        <v>6881</v>
      </c>
      <c r="B36" s="174">
        <v>8010230</v>
      </c>
      <c r="C36" s="176" t="s">
        <v>6882</v>
      </c>
      <c r="D36" s="312">
        <v>1980</v>
      </c>
      <c r="E36" s="313"/>
      <c r="F36" s="169">
        <v>7474.95</v>
      </c>
      <c r="G36" s="170">
        <f t="shared" si="1"/>
        <v>7474.95</v>
      </c>
      <c r="H36" s="140"/>
      <c r="I36" s="140">
        <f t="shared" si="0"/>
        <v>0</v>
      </c>
    </row>
    <row r="37" spans="1:9" s="64" customFormat="1" hidden="1" outlineLevel="1" x14ac:dyDescent="0.25">
      <c r="A37" s="74" t="s">
        <v>6883</v>
      </c>
      <c r="B37" s="174">
        <v>8010231</v>
      </c>
      <c r="C37" s="176" t="s">
        <v>6884</v>
      </c>
      <c r="D37" s="312">
        <v>2178</v>
      </c>
      <c r="E37" s="313"/>
      <c r="F37" s="169">
        <v>8222.4449999999997</v>
      </c>
      <c r="G37" s="170">
        <f t="shared" si="1"/>
        <v>8222.4449999999997</v>
      </c>
      <c r="H37" s="140"/>
      <c r="I37" s="140">
        <f t="shared" si="0"/>
        <v>0</v>
      </c>
    </row>
    <row r="38" spans="1:9" s="64" customFormat="1" ht="15.75" hidden="1" outlineLevel="1" thickBot="1" x14ac:dyDescent="0.3">
      <c r="A38" s="74" t="s">
        <v>6885</v>
      </c>
      <c r="B38" s="174">
        <v>8010232</v>
      </c>
      <c r="C38" s="176" t="s">
        <v>6886</v>
      </c>
      <c r="D38" s="314">
        <v>2376</v>
      </c>
      <c r="E38" s="315"/>
      <c r="F38" s="169">
        <v>8969.94</v>
      </c>
      <c r="G38" s="170">
        <f t="shared" si="1"/>
        <v>8969.94</v>
      </c>
      <c r="H38" s="140"/>
      <c r="I38" s="140">
        <f t="shared" si="0"/>
        <v>0</v>
      </c>
    </row>
    <row r="39" spans="1:9" s="64" customFormat="1" ht="15.75" collapsed="1" thickBot="1" x14ac:dyDescent="0.3">
      <c r="A39" s="74"/>
      <c r="B39" s="116"/>
      <c r="C39" s="165" t="s">
        <v>7121</v>
      </c>
      <c r="D39" s="334">
        <v>0</v>
      </c>
      <c r="E39" s="335"/>
      <c r="F39" s="166"/>
      <c r="G39" s="173"/>
      <c r="H39" s="116"/>
      <c r="I39" s="141"/>
    </row>
    <row r="40" spans="1:9" s="64" customFormat="1" hidden="1" outlineLevel="1" x14ac:dyDescent="0.25">
      <c r="A40" s="74"/>
      <c r="B40" s="116"/>
      <c r="C40" s="136" t="s">
        <v>6887</v>
      </c>
      <c r="D40" s="316" t="s">
        <v>7264</v>
      </c>
      <c r="E40" s="317"/>
      <c r="F40" s="116"/>
      <c r="G40" s="173"/>
      <c r="H40" s="116"/>
      <c r="I40" s="141"/>
    </row>
    <row r="41" spans="1:9" s="64" customFormat="1" hidden="1" outlineLevel="1" x14ac:dyDescent="0.25">
      <c r="A41" s="74" t="s">
        <v>6888</v>
      </c>
      <c r="B41" s="174">
        <v>8050104</v>
      </c>
      <c r="C41" s="176" t="s">
        <v>6889</v>
      </c>
      <c r="D41" s="304">
        <v>404</v>
      </c>
      <c r="E41" s="305"/>
      <c r="F41" s="169">
        <v>28.515999999999998</v>
      </c>
      <c r="G41" s="170">
        <f>(F41-F41*$D$39)*Главная!$F$7</f>
        <v>1940.22864</v>
      </c>
      <c r="H41" s="140"/>
      <c r="I41" s="140">
        <f t="shared" si="0"/>
        <v>0</v>
      </c>
    </row>
    <row r="42" spans="1:9" s="64" customFormat="1" hidden="1" outlineLevel="1" x14ac:dyDescent="0.25">
      <c r="A42" s="74" t="s">
        <v>6890</v>
      </c>
      <c r="B42" s="174">
        <v>8050106</v>
      </c>
      <c r="C42" s="176" t="s">
        <v>6891</v>
      </c>
      <c r="D42" s="304">
        <v>606</v>
      </c>
      <c r="E42" s="305"/>
      <c r="F42" s="169">
        <v>42.774000000000001</v>
      </c>
      <c r="G42" s="170">
        <f>(F42-F42*$D$39)*Главная!$F$7</f>
        <v>2910.3429600000004</v>
      </c>
      <c r="H42" s="140"/>
      <c r="I42" s="140">
        <f t="shared" si="0"/>
        <v>0</v>
      </c>
    </row>
    <row r="43" spans="1:9" s="64" customFormat="1" hidden="1" outlineLevel="1" x14ac:dyDescent="0.25">
      <c r="A43" s="74" t="s">
        <v>6892</v>
      </c>
      <c r="B43" s="174">
        <v>8050108</v>
      </c>
      <c r="C43" s="176" t="s">
        <v>6893</v>
      </c>
      <c r="D43" s="304">
        <v>808</v>
      </c>
      <c r="E43" s="305"/>
      <c r="F43" s="169">
        <v>57.031999999999996</v>
      </c>
      <c r="G43" s="170">
        <f>(F43-F43*$D$39)*Главная!$F$7</f>
        <v>3880.4572800000001</v>
      </c>
      <c r="H43" s="140"/>
      <c r="I43" s="140">
        <f t="shared" si="0"/>
        <v>0</v>
      </c>
    </row>
    <row r="44" spans="1:9" s="64" customFormat="1" hidden="1" outlineLevel="1" x14ac:dyDescent="0.25">
      <c r="A44" s="74" t="s">
        <v>6894</v>
      </c>
      <c r="B44" s="174">
        <v>8050110</v>
      </c>
      <c r="C44" s="176" t="s">
        <v>6895</v>
      </c>
      <c r="D44" s="304">
        <v>1010</v>
      </c>
      <c r="E44" s="305"/>
      <c r="F44" s="169">
        <v>71.289999999999992</v>
      </c>
      <c r="G44" s="170">
        <f>(F44-F44*$D$39)*Главная!$F$7</f>
        <v>4850.5716000000002</v>
      </c>
      <c r="H44" s="140"/>
      <c r="I44" s="140">
        <f t="shared" si="0"/>
        <v>0</v>
      </c>
    </row>
    <row r="45" spans="1:9" s="64" customFormat="1" ht="15.75" hidden="1" outlineLevel="1" thickBot="1" x14ac:dyDescent="0.3">
      <c r="A45" s="74" t="s">
        <v>6896</v>
      </c>
      <c r="B45" s="174">
        <v>8050112</v>
      </c>
      <c r="C45" s="176" t="s">
        <v>6897</v>
      </c>
      <c r="D45" s="304">
        <v>1212</v>
      </c>
      <c r="E45" s="305"/>
      <c r="F45" s="169">
        <v>85.548000000000002</v>
      </c>
      <c r="G45" s="170">
        <f>(F45-F45*$D$39)*Главная!$F$7</f>
        <v>5820.6859200000008</v>
      </c>
      <c r="H45" s="140"/>
      <c r="I45" s="140">
        <f t="shared" si="0"/>
        <v>0</v>
      </c>
    </row>
    <row r="46" spans="1:9" s="64" customFormat="1" hidden="1" outlineLevel="1" x14ac:dyDescent="0.25">
      <c r="A46" s="74"/>
      <c r="B46" s="116"/>
      <c r="C46" s="136" t="s">
        <v>6898</v>
      </c>
      <c r="D46" s="316" t="s">
        <v>7264</v>
      </c>
      <c r="E46" s="317"/>
      <c r="F46" s="116"/>
      <c r="G46" s="173"/>
      <c r="H46" s="116"/>
      <c r="I46" s="141"/>
    </row>
    <row r="47" spans="1:9" s="64" customFormat="1" hidden="1" outlineLevel="1" x14ac:dyDescent="0.25">
      <c r="A47" s="74" t="s">
        <v>6899</v>
      </c>
      <c r="B47" s="174">
        <v>8050204</v>
      </c>
      <c r="C47" s="176" t="s">
        <v>6900</v>
      </c>
      <c r="D47" s="304">
        <v>512</v>
      </c>
      <c r="E47" s="305"/>
      <c r="F47" s="169">
        <v>32.095999999999997</v>
      </c>
      <c r="G47" s="170">
        <f>(F47-F47*$D$39)*Главная!$F$7</f>
        <v>2183.8118399999998</v>
      </c>
      <c r="H47" s="140"/>
      <c r="I47" s="140">
        <f t="shared" si="0"/>
        <v>0</v>
      </c>
    </row>
    <row r="48" spans="1:9" s="64" customFormat="1" hidden="1" outlineLevel="1" x14ac:dyDescent="0.25">
      <c r="A48" s="74" t="s">
        <v>6901</v>
      </c>
      <c r="B48" s="174">
        <v>8050205</v>
      </c>
      <c r="C48" s="176" t="s">
        <v>6902</v>
      </c>
      <c r="D48" s="304">
        <v>640</v>
      </c>
      <c r="E48" s="305"/>
      <c r="F48" s="169">
        <v>40.119999999999997</v>
      </c>
      <c r="G48" s="170">
        <f>(F48-F48*$D$39)*Главная!$F$7</f>
        <v>2729.7647999999999</v>
      </c>
      <c r="H48" s="140"/>
      <c r="I48" s="140">
        <f t="shared" si="0"/>
        <v>0</v>
      </c>
    </row>
    <row r="49" spans="1:9" s="64" customFormat="1" hidden="1" outlineLevel="1" x14ac:dyDescent="0.25">
      <c r="A49" s="74" t="s">
        <v>6903</v>
      </c>
      <c r="B49" s="174">
        <v>8050206</v>
      </c>
      <c r="C49" s="176" t="s">
        <v>6904</v>
      </c>
      <c r="D49" s="304">
        <v>768</v>
      </c>
      <c r="E49" s="305"/>
      <c r="F49" s="169">
        <v>48.143999999999991</v>
      </c>
      <c r="G49" s="170">
        <f>(F49-F49*$D$39)*Главная!$F$7</f>
        <v>3275.7177599999995</v>
      </c>
      <c r="H49" s="140"/>
      <c r="I49" s="140">
        <f t="shared" si="0"/>
        <v>0</v>
      </c>
    </row>
    <row r="50" spans="1:9" s="64" customFormat="1" hidden="1" outlineLevel="1" x14ac:dyDescent="0.25">
      <c r="A50" s="74" t="s">
        <v>6905</v>
      </c>
      <c r="B50" s="174">
        <v>8050207</v>
      </c>
      <c r="C50" s="176" t="s">
        <v>6906</v>
      </c>
      <c r="D50" s="304">
        <v>896</v>
      </c>
      <c r="E50" s="305"/>
      <c r="F50" s="169">
        <v>56.167999999999992</v>
      </c>
      <c r="G50" s="170">
        <f>(F50-F50*$D$39)*Главная!$F$7</f>
        <v>3821.6707199999996</v>
      </c>
      <c r="H50" s="140"/>
      <c r="I50" s="140">
        <f t="shared" si="0"/>
        <v>0</v>
      </c>
    </row>
    <row r="51" spans="1:9" s="64" customFormat="1" hidden="1" outlineLevel="1" x14ac:dyDescent="0.25">
      <c r="A51" s="74" t="s">
        <v>6907</v>
      </c>
      <c r="B51" s="174">
        <v>8050208</v>
      </c>
      <c r="C51" s="176" t="s">
        <v>6908</v>
      </c>
      <c r="D51" s="304">
        <v>1024</v>
      </c>
      <c r="E51" s="305"/>
      <c r="F51" s="169">
        <v>64.191999999999993</v>
      </c>
      <c r="G51" s="170">
        <f>(F51-F51*$D$39)*Главная!$F$7</f>
        <v>4367.6236799999997</v>
      </c>
      <c r="H51" s="140"/>
      <c r="I51" s="140">
        <f t="shared" si="0"/>
        <v>0</v>
      </c>
    </row>
    <row r="52" spans="1:9" s="64" customFormat="1" hidden="1" outlineLevel="1" x14ac:dyDescent="0.25">
      <c r="A52" s="74" t="s">
        <v>6909</v>
      </c>
      <c r="B52" s="174">
        <v>8050209</v>
      </c>
      <c r="C52" s="176" t="s">
        <v>6910</v>
      </c>
      <c r="D52" s="304">
        <v>1152</v>
      </c>
      <c r="E52" s="305"/>
      <c r="F52" s="169">
        <v>72.215999999999994</v>
      </c>
      <c r="G52" s="170">
        <f>(F52-F52*$D$39)*Главная!$F$7</f>
        <v>4913.5766400000002</v>
      </c>
      <c r="H52" s="140"/>
      <c r="I52" s="140">
        <f t="shared" si="0"/>
        <v>0</v>
      </c>
    </row>
    <row r="53" spans="1:9" s="64" customFormat="1" hidden="1" outlineLevel="1" x14ac:dyDescent="0.25">
      <c r="A53" s="74" t="s">
        <v>6911</v>
      </c>
      <c r="B53" s="174">
        <v>8050210</v>
      </c>
      <c r="C53" s="176" t="s">
        <v>6912</v>
      </c>
      <c r="D53" s="304">
        <v>1280</v>
      </c>
      <c r="E53" s="305"/>
      <c r="F53" s="169">
        <v>80.239999999999995</v>
      </c>
      <c r="G53" s="170">
        <f>(F53-F53*$D$39)*Главная!$F$7</f>
        <v>5459.5295999999998</v>
      </c>
      <c r="H53" s="140"/>
      <c r="I53" s="140">
        <f t="shared" si="0"/>
        <v>0</v>
      </c>
    </row>
    <row r="54" spans="1:9" s="64" customFormat="1" hidden="1" outlineLevel="1" x14ac:dyDescent="0.25">
      <c r="A54" s="74" t="s">
        <v>6913</v>
      </c>
      <c r="B54" s="174">
        <v>8050211</v>
      </c>
      <c r="C54" s="176" t="s">
        <v>6914</v>
      </c>
      <c r="D54" s="304">
        <v>1408</v>
      </c>
      <c r="E54" s="305"/>
      <c r="F54" s="169">
        <v>88.263999999999996</v>
      </c>
      <c r="G54" s="170">
        <f>(F54-F54*$D$39)*Главная!$F$7</f>
        <v>6005.4825600000004</v>
      </c>
      <c r="H54" s="140"/>
      <c r="I54" s="140">
        <f t="shared" si="0"/>
        <v>0</v>
      </c>
    </row>
    <row r="55" spans="1:9" s="64" customFormat="1" ht="15.75" hidden="1" outlineLevel="1" thickBot="1" x14ac:dyDescent="0.3">
      <c r="A55" s="74" t="s">
        <v>6915</v>
      </c>
      <c r="B55" s="174">
        <v>8050212</v>
      </c>
      <c r="C55" s="176" t="s">
        <v>6916</v>
      </c>
      <c r="D55" s="306">
        <v>1536</v>
      </c>
      <c r="E55" s="307"/>
      <c r="F55" s="169">
        <v>96.287999999999982</v>
      </c>
      <c r="G55" s="170">
        <f>(F55-F55*$D$39)*Главная!$F$7</f>
        <v>6551.4355199999991</v>
      </c>
      <c r="H55" s="140"/>
      <c r="I55" s="140">
        <f t="shared" si="0"/>
        <v>0</v>
      </c>
    </row>
    <row r="56" spans="1:9" s="64" customFormat="1" ht="15.75" collapsed="1" thickBot="1" x14ac:dyDescent="0.3">
      <c r="A56" s="74"/>
      <c r="B56" s="177"/>
      <c r="C56" s="165" t="s">
        <v>7120</v>
      </c>
      <c r="D56" s="334">
        <v>0</v>
      </c>
      <c r="E56" s="335"/>
      <c r="F56" s="178"/>
      <c r="G56" s="179"/>
      <c r="H56" s="141"/>
      <c r="I56" s="141"/>
    </row>
    <row r="57" spans="1:9" s="64" customFormat="1" hidden="1" outlineLevel="1" x14ac:dyDescent="0.25">
      <c r="A57" s="74"/>
      <c r="B57" s="177"/>
      <c r="C57" s="136" t="s">
        <v>6932</v>
      </c>
      <c r="D57" s="316" t="s">
        <v>7264</v>
      </c>
      <c r="E57" s="317"/>
      <c r="F57" s="180"/>
      <c r="G57" s="179"/>
      <c r="H57" s="141"/>
      <c r="I57" s="141"/>
    </row>
    <row r="58" spans="1:9" s="64" customFormat="1" hidden="1" outlineLevel="1" x14ac:dyDescent="0.25">
      <c r="A58" s="74" t="s">
        <v>6917</v>
      </c>
      <c r="B58" s="174" t="s">
        <v>6918</v>
      </c>
      <c r="C58" s="176" t="s">
        <v>6919</v>
      </c>
      <c r="D58" s="312">
        <v>464</v>
      </c>
      <c r="E58" s="313"/>
      <c r="F58" s="169">
        <v>30.433535999999997</v>
      </c>
      <c r="G58" s="170">
        <f>(F58-F58*$D$56)*Главная!$F$7</f>
        <v>2070.6977894400002</v>
      </c>
      <c r="H58" s="140"/>
      <c r="I58" s="140">
        <f>H58*G58</f>
        <v>0</v>
      </c>
    </row>
    <row r="59" spans="1:9" s="64" customFormat="1" hidden="1" outlineLevel="1" x14ac:dyDescent="0.25">
      <c r="A59" s="74" t="s">
        <v>6920</v>
      </c>
      <c r="B59" s="174" t="s">
        <v>6921</v>
      </c>
      <c r="C59" s="176" t="s">
        <v>6922</v>
      </c>
      <c r="D59" s="312">
        <v>696</v>
      </c>
      <c r="E59" s="313"/>
      <c r="F59" s="169">
        <v>45.650303999999991</v>
      </c>
      <c r="G59" s="170">
        <f>(F59-F59*$D$56)*Главная!$F$7</f>
        <v>3106.0466841599996</v>
      </c>
      <c r="H59" s="140"/>
      <c r="I59" s="140">
        <f t="shared" ref="I59:I74" si="2">H59*G59</f>
        <v>0</v>
      </c>
    </row>
    <row r="60" spans="1:9" s="64" customFormat="1" hidden="1" outlineLevel="1" x14ac:dyDescent="0.25">
      <c r="A60" s="74" t="s">
        <v>6923</v>
      </c>
      <c r="B60" s="174" t="s">
        <v>6924</v>
      </c>
      <c r="C60" s="176" t="s">
        <v>6925</v>
      </c>
      <c r="D60" s="312">
        <v>928</v>
      </c>
      <c r="E60" s="313"/>
      <c r="F60" s="169">
        <v>60.867071999999993</v>
      </c>
      <c r="G60" s="170">
        <f>(F60-F60*$D$56)*Главная!$F$7</f>
        <v>4141.3955788800004</v>
      </c>
      <c r="H60" s="140"/>
      <c r="I60" s="140">
        <f t="shared" si="2"/>
        <v>0</v>
      </c>
    </row>
    <row r="61" spans="1:9" s="64" customFormat="1" hidden="1" outlineLevel="1" x14ac:dyDescent="0.25">
      <c r="A61" s="74" t="s">
        <v>6926</v>
      </c>
      <c r="B61" s="174" t="s">
        <v>6927</v>
      </c>
      <c r="C61" s="176" t="s">
        <v>6928</v>
      </c>
      <c r="D61" s="312">
        <v>1160</v>
      </c>
      <c r="E61" s="313"/>
      <c r="F61" s="169">
        <v>76.083839999999995</v>
      </c>
      <c r="G61" s="170">
        <f>(F61-F61*$D$56)*Главная!$F$7</f>
        <v>5176.7444735999998</v>
      </c>
      <c r="H61" s="140"/>
      <c r="I61" s="140">
        <f t="shared" si="2"/>
        <v>0</v>
      </c>
    </row>
    <row r="62" spans="1:9" s="64" customFormat="1" ht="15.75" hidden="1" outlineLevel="1" thickBot="1" x14ac:dyDescent="0.3">
      <c r="A62" s="74" t="s">
        <v>6929</v>
      </c>
      <c r="B62" s="174" t="s">
        <v>6930</v>
      </c>
      <c r="C62" s="176" t="s">
        <v>6931</v>
      </c>
      <c r="D62" s="312">
        <v>1392</v>
      </c>
      <c r="E62" s="313"/>
      <c r="F62" s="169">
        <v>91.300607999999983</v>
      </c>
      <c r="G62" s="170">
        <f>(F62-F62*$D$56)*Главная!$F$7</f>
        <v>6212.0933683199992</v>
      </c>
      <c r="H62" s="140"/>
      <c r="I62" s="140">
        <f t="shared" si="2"/>
        <v>0</v>
      </c>
    </row>
    <row r="63" spans="1:9" s="64" customFormat="1" hidden="1" outlineLevel="1" x14ac:dyDescent="0.25">
      <c r="A63" s="74"/>
      <c r="B63" s="177"/>
      <c r="C63" s="136" t="s">
        <v>6933</v>
      </c>
      <c r="D63" s="316" t="s">
        <v>7264</v>
      </c>
      <c r="E63" s="317"/>
      <c r="F63" s="180"/>
      <c r="G63" s="179"/>
      <c r="H63" s="141"/>
      <c r="I63" s="141"/>
    </row>
    <row r="64" spans="1:9" s="64" customFormat="1" hidden="1" outlineLevel="1" x14ac:dyDescent="0.25">
      <c r="A64" s="74" t="s">
        <v>6934</v>
      </c>
      <c r="B64" s="174" t="s">
        <v>6935</v>
      </c>
      <c r="C64" s="176" t="s">
        <v>6936</v>
      </c>
      <c r="D64" s="312">
        <v>628</v>
      </c>
      <c r="E64" s="313"/>
      <c r="F64" s="169">
        <v>32.548608000000002</v>
      </c>
      <c r="G64" s="170">
        <f>(F64-F64*$D$56)*Главная!$F$7</f>
        <v>2214.6072883200004</v>
      </c>
      <c r="H64" s="140"/>
      <c r="I64" s="140">
        <f t="shared" si="2"/>
        <v>0</v>
      </c>
    </row>
    <row r="65" spans="1:9" s="64" customFormat="1" hidden="1" outlineLevel="1" x14ac:dyDescent="0.25">
      <c r="A65" s="74" t="s">
        <v>6937</v>
      </c>
      <c r="B65" s="174" t="s">
        <v>6938</v>
      </c>
      <c r="C65" s="176" t="s">
        <v>6939</v>
      </c>
      <c r="D65" s="312">
        <v>942</v>
      </c>
      <c r="E65" s="313"/>
      <c r="F65" s="169">
        <v>48.822912000000002</v>
      </c>
      <c r="G65" s="170">
        <f>(F65-F65*$D$56)*Главная!$F$7</f>
        <v>3321.9109324800006</v>
      </c>
      <c r="H65" s="140"/>
      <c r="I65" s="140">
        <f t="shared" si="2"/>
        <v>0</v>
      </c>
    </row>
    <row r="66" spans="1:9" s="64" customFormat="1" hidden="1" outlineLevel="1" x14ac:dyDescent="0.25">
      <c r="A66" s="74" t="s">
        <v>6940</v>
      </c>
      <c r="B66" s="174" t="s">
        <v>6941</v>
      </c>
      <c r="C66" s="176" t="s">
        <v>6942</v>
      </c>
      <c r="D66" s="312">
        <v>1256</v>
      </c>
      <c r="E66" s="313"/>
      <c r="F66" s="169">
        <v>65.097216000000003</v>
      </c>
      <c r="G66" s="170">
        <f>(F66-F66*$D$56)*Главная!$F$7</f>
        <v>4429.2145766400008</v>
      </c>
      <c r="H66" s="140"/>
      <c r="I66" s="140">
        <f t="shared" si="2"/>
        <v>0</v>
      </c>
    </row>
    <row r="67" spans="1:9" s="64" customFormat="1" hidden="1" outlineLevel="1" x14ac:dyDescent="0.25">
      <c r="A67" s="74" t="s">
        <v>6943</v>
      </c>
      <c r="B67" s="174" t="s">
        <v>6944</v>
      </c>
      <c r="C67" s="176" t="s">
        <v>6945</v>
      </c>
      <c r="D67" s="312">
        <v>1570</v>
      </c>
      <c r="E67" s="313"/>
      <c r="F67" s="169">
        <v>81.371520000000004</v>
      </c>
      <c r="G67" s="170">
        <f>(F67-F67*$D$56)*Главная!$F$7</f>
        <v>5536.5182208000006</v>
      </c>
      <c r="H67" s="140"/>
      <c r="I67" s="140">
        <f t="shared" si="2"/>
        <v>0</v>
      </c>
    </row>
    <row r="68" spans="1:9" s="64" customFormat="1" ht="15.75" hidden="1" outlineLevel="1" thickBot="1" x14ac:dyDescent="0.3">
      <c r="A68" s="74" t="s">
        <v>6946</v>
      </c>
      <c r="B68" s="174" t="s">
        <v>6947</v>
      </c>
      <c r="C68" s="176" t="s">
        <v>6948</v>
      </c>
      <c r="D68" s="312">
        <v>1884</v>
      </c>
      <c r="E68" s="313"/>
      <c r="F68" s="169">
        <v>97.645824000000005</v>
      </c>
      <c r="G68" s="170">
        <f>(F68-F68*$D$56)*Главная!$F$7</f>
        <v>6643.8218649600012</v>
      </c>
      <c r="H68" s="140"/>
      <c r="I68" s="140">
        <f t="shared" si="2"/>
        <v>0</v>
      </c>
    </row>
    <row r="69" spans="1:9" s="64" customFormat="1" hidden="1" outlineLevel="1" x14ac:dyDescent="0.25">
      <c r="A69" s="74"/>
      <c r="B69" s="177"/>
      <c r="C69" s="136" t="s">
        <v>6949</v>
      </c>
      <c r="D69" s="316" t="s">
        <v>7264</v>
      </c>
      <c r="E69" s="317"/>
      <c r="F69" s="180"/>
      <c r="G69" s="179"/>
      <c r="H69" s="141"/>
      <c r="I69" s="141"/>
    </row>
    <row r="70" spans="1:9" s="64" customFormat="1" hidden="1" outlineLevel="1" x14ac:dyDescent="0.25">
      <c r="A70" s="74" t="s">
        <v>6950</v>
      </c>
      <c r="B70" s="174" t="s">
        <v>6951</v>
      </c>
      <c r="C70" s="176" t="s">
        <v>6952</v>
      </c>
      <c r="D70" s="312">
        <v>532</v>
      </c>
      <c r="E70" s="313"/>
      <c r="F70" s="169">
        <v>26.616288000000001</v>
      </c>
      <c r="G70" s="170">
        <f>(F70-F70*$D$56)*Главная!$F$7</f>
        <v>1810.9722355200001</v>
      </c>
      <c r="H70" s="140"/>
      <c r="I70" s="140">
        <f t="shared" si="2"/>
        <v>0</v>
      </c>
    </row>
    <row r="71" spans="1:9" s="64" customFormat="1" hidden="1" outlineLevel="1" x14ac:dyDescent="0.25">
      <c r="A71" s="74" t="s">
        <v>6953</v>
      </c>
      <c r="B71" s="174" t="s">
        <v>6954</v>
      </c>
      <c r="C71" s="176" t="s">
        <v>6955</v>
      </c>
      <c r="D71" s="312">
        <v>798</v>
      </c>
      <c r="E71" s="313"/>
      <c r="F71" s="169">
        <v>39.924432000000003</v>
      </c>
      <c r="G71" s="170">
        <f>(F71-F71*$D$56)*Главная!$F$7</f>
        <v>2716.4583532800007</v>
      </c>
      <c r="H71" s="140"/>
      <c r="I71" s="140">
        <f t="shared" si="2"/>
        <v>0</v>
      </c>
    </row>
    <row r="72" spans="1:9" s="64" customFormat="1" hidden="1" outlineLevel="1" x14ac:dyDescent="0.25">
      <c r="A72" s="74" t="s">
        <v>6956</v>
      </c>
      <c r="B72" s="174" t="s">
        <v>6957</v>
      </c>
      <c r="C72" s="176" t="s">
        <v>6958</v>
      </c>
      <c r="D72" s="312">
        <v>1064</v>
      </c>
      <c r="E72" s="313"/>
      <c r="F72" s="169">
        <v>53.232576000000002</v>
      </c>
      <c r="G72" s="170">
        <f>(F72-F72*$D$56)*Главная!$F$7</f>
        <v>3621.9444710400003</v>
      </c>
      <c r="H72" s="140"/>
      <c r="I72" s="140">
        <f t="shared" si="2"/>
        <v>0</v>
      </c>
    </row>
    <row r="73" spans="1:9" s="64" customFormat="1" hidden="1" outlineLevel="1" x14ac:dyDescent="0.25">
      <c r="A73" s="74" t="s">
        <v>6959</v>
      </c>
      <c r="B73" s="174" t="s">
        <v>6960</v>
      </c>
      <c r="C73" s="176" t="s">
        <v>6961</v>
      </c>
      <c r="D73" s="312">
        <v>1330</v>
      </c>
      <c r="E73" s="313"/>
      <c r="F73" s="169">
        <v>66.540720000000007</v>
      </c>
      <c r="G73" s="170">
        <f>(F73-F73*$D$56)*Главная!$F$7</f>
        <v>4527.4305888000008</v>
      </c>
      <c r="H73" s="140"/>
      <c r="I73" s="140">
        <f t="shared" si="2"/>
        <v>0</v>
      </c>
    </row>
    <row r="74" spans="1:9" s="64" customFormat="1" hidden="1" outlineLevel="1" x14ac:dyDescent="0.25">
      <c r="A74" s="74" t="s">
        <v>6962</v>
      </c>
      <c r="B74" s="174" t="s">
        <v>6963</v>
      </c>
      <c r="C74" s="176" t="s">
        <v>6964</v>
      </c>
      <c r="D74" s="312">
        <v>1596</v>
      </c>
      <c r="E74" s="313"/>
      <c r="F74" s="169">
        <v>79.848864000000006</v>
      </c>
      <c r="G74" s="170">
        <f>(F74-F74*$D$56)*Главная!$F$7</f>
        <v>5432.9167065600013</v>
      </c>
      <c r="H74" s="140"/>
      <c r="I74" s="140">
        <f t="shared" si="2"/>
        <v>0</v>
      </c>
    </row>
    <row r="75" spans="1:9" s="64" customFormat="1" ht="15.75" thickBot="1" x14ac:dyDescent="0.3">
      <c r="A75" s="74"/>
      <c r="B75" s="177"/>
      <c r="C75" s="136" t="s">
        <v>6965</v>
      </c>
      <c r="D75" s="328"/>
      <c r="E75" s="329"/>
      <c r="F75" s="180"/>
      <c r="G75" s="179"/>
      <c r="H75" s="141"/>
      <c r="I75" s="141"/>
    </row>
    <row r="76" spans="1:9" s="64" customFormat="1" ht="15.75" collapsed="1" thickBot="1" x14ac:dyDescent="0.3">
      <c r="A76" s="74"/>
      <c r="B76" s="177"/>
      <c r="C76" s="165" t="s">
        <v>6966</v>
      </c>
      <c r="D76" s="334">
        <v>0</v>
      </c>
      <c r="E76" s="335"/>
      <c r="F76" s="178"/>
      <c r="G76" s="179"/>
      <c r="H76" s="141"/>
      <c r="I76" s="141"/>
    </row>
    <row r="77" spans="1:9" s="64" customFormat="1" hidden="1" outlineLevel="1" x14ac:dyDescent="0.25">
      <c r="A77" s="74"/>
      <c r="B77" s="177"/>
      <c r="C77" s="136" t="s">
        <v>7059</v>
      </c>
      <c r="D77" s="326" t="s">
        <v>7264</v>
      </c>
      <c r="E77" s="327"/>
      <c r="F77" s="180"/>
      <c r="G77" s="179"/>
      <c r="H77" s="141"/>
      <c r="I77" s="141"/>
    </row>
    <row r="78" spans="1:9" s="64" customFormat="1" hidden="1" outlineLevel="1" x14ac:dyDescent="0.25">
      <c r="A78" s="74" t="s">
        <v>6967</v>
      </c>
      <c r="B78" s="174" t="s">
        <v>6968</v>
      </c>
      <c r="C78" s="172" t="s">
        <v>6969</v>
      </c>
      <c r="D78" s="304">
        <f>100*4</f>
        <v>400</v>
      </c>
      <c r="E78" s="305"/>
      <c r="F78" s="169">
        <v>4004.08</v>
      </c>
      <c r="G78" s="170">
        <f>F78-F78*$D$76</f>
        <v>4004.08</v>
      </c>
      <c r="H78" s="140"/>
      <c r="I78" s="140">
        <f t="shared" ref="I78:I131" si="3">H78*G78</f>
        <v>0</v>
      </c>
    </row>
    <row r="79" spans="1:9" s="64" customFormat="1" hidden="1" outlineLevel="1" x14ac:dyDescent="0.25">
      <c r="A79" s="74" t="s">
        <v>6970</v>
      </c>
      <c r="B79" s="174" t="s">
        <v>6971</v>
      </c>
      <c r="C79" s="172" t="s">
        <v>6972</v>
      </c>
      <c r="D79" s="304">
        <f>100*5</f>
        <v>500</v>
      </c>
      <c r="E79" s="305"/>
      <c r="F79" s="169">
        <v>5005.1000000000004</v>
      </c>
      <c r="G79" s="170">
        <f t="shared" ref="G79:G131" si="4">F79-F79*$D$76</f>
        <v>5005.1000000000004</v>
      </c>
      <c r="H79" s="140"/>
      <c r="I79" s="140">
        <f t="shared" si="3"/>
        <v>0</v>
      </c>
    </row>
    <row r="80" spans="1:9" s="64" customFormat="1" hidden="1" outlineLevel="1" x14ac:dyDescent="0.25">
      <c r="A80" s="74" t="s">
        <v>6973</v>
      </c>
      <c r="B80" s="174" t="s">
        <v>6974</v>
      </c>
      <c r="C80" s="172" t="s">
        <v>6975</v>
      </c>
      <c r="D80" s="304">
        <f>100*6</f>
        <v>600</v>
      </c>
      <c r="E80" s="305"/>
      <c r="F80" s="169">
        <v>6006.12</v>
      </c>
      <c r="G80" s="170">
        <f t="shared" si="4"/>
        <v>6006.12</v>
      </c>
      <c r="H80" s="140"/>
      <c r="I80" s="140">
        <f t="shared" si="3"/>
        <v>0</v>
      </c>
    </row>
    <row r="81" spans="1:9" s="64" customFormat="1" hidden="1" outlineLevel="1" x14ac:dyDescent="0.25">
      <c r="A81" s="74" t="s">
        <v>6976</v>
      </c>
      <c r="B81" s="174" t="s">
        <v>6977</v>
      </c>
      <c r="C81" s="172" t="s">
        <v>6978</v>
      </c>
      <c r="D81" s="304">
        <f>100*7</f>
        <v>700</v>
      </c>
      <c r="E81" s="305"/>
      <c r="F81" s="169">
        <v>7007.1399999999994</v>
      </c>
      <c r="G81" s="170">
        <f t="shared" si="4"/>
        <v>7007.1399999999994</v>
      </c>
      <c r="H81" s="140"/>
      <c r="I81" s="140">
        <f t="shared" si="3"/>
        <v>0</v>
      </c>
    </row>
    <row r="82" spans="1:9" s="64" customFormat="1" hidden="1" outlineLevel="1" x14ac:dyDescent="0.25">
      <c r="A82" s="74" t="s">
        <v>6979</v>
      </c>
      <c r="B82" s="174" t="s">
        <v>6980</v>
      </c>
      <c r="C82" s="172" t="s">
        <v>6981</v>
      </c>
      <c r="D82" s="304">
        <f>100*8</f>
        <v>800</v>
      </c>
      <c r="E82" s="305"/>
      <c r="F82" s="169">
        <v>8008.16</v>
      </c>
      <c r="G82" s="170">
        <f t="shared" si="4"/>
        <v>8008.16</v>
      </c>
      <c r="H82" s="140"/>
      <c r="I82" s="140">
        <f t="shared" si="3"/>
        <v>0</v>
      </c>
    </row>
    <row r="83" spans="1:9" s="64" customFormat="1" hidden="1" outlineLevel="1" x14ac:dyDescent="0.25">
      <c r="A83" s="74" t="s">
        <v>6982</v>
      </c>
      <c r="B83" s="174" t="s">
        <v>6983</v>
      </c>
      <c r="C83" s="172" t="s">
        <v>6984</v>
      </c>
      <c r="D83" s="304">
        <f>100*9</f>
        <v>900</v>
      </c>
      <c r="E83" s="305"/>
      <c r="F83" s="169">
        <v>9009.18</v>
      </c>
      <c r="G83" s="170">
        <f t="shared" si="4"/>
        <v>9009.18</v>
      </c>
      <c r="H83" s="140"/>
      <c r="I83" s="140">
        <f t="shared" si="3"/>
        <v>0</v>
      </c>
    </row>
    <row r="84" spans="1:9" s="64" customFormat="1" hidden="1" outlineLevel="1" x14ac:dyDescent="0.25">
      <c r="A84" s="74" t="s">
        <v>6985</v>
      </c>
      <c r="B84" s="174" t="s">
        <v>6986</v>
      </c>
      <c r="C84" s="172" t="s">
        <v>6987</v>
      </c>
      <c r="D84" s="304">
        <f>100*10</f>
        <v>1000</v>
      </c>
      <c r="E84" s="305"/>
      <c r="F84" s="169">
        <v>10010.200000000001</v>
      </c>
      <c r="G84" s="170">
        <f t="shared" si="4"/>
        <v>10010.200000000001</v>
      </c>
      <c r="H84" s="140"/>
      <c r="I84" s="140">
        <f t="shared" si="3"/>
        <v>0</v>
      </c>
    </row>
    <row r="85" spans="1:9" s="64" customFormat="1" hidden="1" outlineLevel="1" x14ac:dyDescent="0.25">
      <c r="A85" s="74" t="s">
        <v>6988</v>
      </c>
      <c r="B85" s="174" t="s">
        <v>6989</v>
      </c>
      <c r="C85" s="172" t="s">
        <v>6990</v>
      </c>
      <c r="D85" s="304">
        <f>100*12</f>
        <v>1200</v>
      </c>
      <c r="E85" s="305"/>
      <c r="F85" s="169">
        <v>12012.24</v>
      </c>
      <c r="G85" s="170">
        <f t="shared" si="4"/>
        <v>12012.24</v>
      </c>
      <c r="H85" s="140"/>
      <c r="I85" s="140">
        <f t="shared" si="3"/>
        <v>0</v>
      </c>
    </row>
    <row r="86" spans="1:9" s="64" customFormat="1" hidden="1" outlineLevel="1" x14ac:dyDescent="0.25">
      <c r="A86" s="74" t="s">
        <v>6991</v>
      </c>
      <c r="B86" s="174" t="s">
        <v>6989</v>
      </c>
      <c r="C86" s="172" t="s">
        <v>6992</v>
      </c>
      <c r="D86" s="304">
        <f>100*14</f>
        <v>1400</v>
      </c>
      <c r="E86" s="305"/>
      <c r="F86" s="169">
        <v>14014.279999999999</v>
      </c>
      <c r="G86" s="170">
        <f t="shared" si="4"/>
        <v>14014.279999999999</v>
      </c>
      <c r="H86" s="140"/>
      <c r="I86" s="140">
        <f t="shared" si="3"/>
        <v>0</v>
      </c>
    </row>
    <row r="87" spans="1:9" s="64" customFormat="1" hidden="1" outlineLevel="1" x14ac:dyDescent="0.25">
      <c r="A87" s="74"/>
      <c r="B87" s="177"/>
      <c r="C87" s="136" t="s">
        <v>7060</v>
      </c>
      <c r="D87" s="322" t="s">
        <v>7264</v>
      </c>
      <c r="E87" s="323"/>
      <c r="F87" s="180"/>
      <c r="G87" s="179"/>
      <c r="H87" s="141"/>
      <c r="I87" s="141"/>
    </row>
    <row r="88" spans="1:9" s="64" customFormat="1" hidden="1" outlineLevel="1" x14ac:dyDescent="0.25">
      <c r="A88" s="74" t="s">
        <v>6993</v>
      </c>
      <c r="B88" s="174" t="s">
        <v>6994</v>
      </c>
      <c r="C88" s="172" t="s">
        <v>6995</v>
      </c>
      <c r="D88" s="304">
        <f>139*4</f>
        <v>556</v>
      </c>
      <c r="E88" s="305"/>
      <c r="F88" s="169">
        <v>4073.12</v>
      </c>
      <c r="G88" s="170">
        <f t="shared" si="4"/>
        <v>4073.12</v>
      </c>
      <c r="H88" s="140"/>
      <c r="I88" s="140">
        <f t="shared" si="3"/>
        <v>0</v>
      </c>
    </row>
    <row r="89" spans="1:9" s="64" customFormat="1" hidden="1" outlineLevel="1" x14ac:dyDescent="0.25">
      <c r="A89" s="74" t="s">
        <v>6996</v>
      </c>
      <c r="B89" s="174" t="s">
        <v>6997</v>
      </c>
      <c r="C89" s="172" t="s">
        <v>6998</v>
      </c>
      <c r="D89" s="304">
        <f>139*5</f>
        <v>695</v>
      </c>
      <c r="E89" s="305"/>
      <c r="F89" s="169">
        <v>5091.3999999999996</v>
      </c>
      <c r="G89" s="170">
        <f t="shared" si="4"/>
        <v>5091.3999999999996</v>
      </c>
      <c r="H89" s="140"/>
      <c r="I89" s="140">
        <f t="shared" si="3"/>
        <v>0</v>
      </c>
    </row>
    <row r="90" spans="1:9" s="64" customFormat="1" hidden="1" outlineLevel="1" x14ac:dyDescent="0.25">
      <c r="A90" s="74" t="s">
        <v>6999</v>
      </c>
      <c r="B90" s="174" t="s">
        <v>7000</v>
      </c>
      <c r="C90" s="172" t="s">
        <v>7001</v>
      </c>
      <c r="D90" s="304">
        <f>139*6</f>
        <v>834</v>
      </c>
      <c r="E90" s="305"/>
      <c r="F90" s="169">
        <v>6109.68</v>
      </c>
      <c r="G90" s="170">
        <f t="shared" si="4"/>
        <v>6109.68</v>
      </c>
      <c r="H90" s="140"/>
      <c r="I90" s="140">
        <f t="shared" si="3"/>
        <v>0</v>
      </c>
    </row>
    <row r="91" spans="1:9" s="64" customFormat="1" hidden="1" outlineLevel="1" x14ac:dyDescent="0.25">
      <c r="A91" s="74" t="s">
        <v>7002</v>
      </c>
      <c r="B91" s="174" t="s">
        <v>7003</v>
      </c>
      <c r="C91" s="172" t="s">
        <v>7004</v>
      </c>
      <c r="D91" s="304">
        <f>139*7</f>
        <v>973</v>
      </c>
      <c r="E91" s="305"/>
      <c r="F91" s="169">
        <v>7127.96</v>
      </c>
      <c r="G91" s="170">
        <f t="shared" si="4"/>
        <v>7127.96</v>
      </c>
      <c r="H91" s="140"/>
      <c r="I91" s="140">
        <f t="shared" si="3"/>
        <v>0</v>
      </c>
    </row>
    <row r="92" spans="1:9" s="64" customFormat="1" hidden="1" outlineLevel="1" x14ac:dyDescent="0.25">
      <c r="A92" s="74" t="s">
        <v>7005</v>
      </c>
      <c r="B92" s="174" t="s">
        <v>7006</v>
      </c>
      <c r="C92" s="172" t="s">
        <v>7007</v>
      </c>
      <c r="D92" s="304">
        <f>139*8</f>
        <v>1112</v>
      </c>
      <c r="E92" s="305"/>
      <c r="F92" s="169">
        <v>8146.24</v>
      </c>
      <c r="G92" s="170">
        <f t="shared" si="4"/>
        <v>8146.24</v>
      </c>
      <c r="H92" s="140"/>
      <c r="I92" s="140">
        <f t="shared" si="3"/>
        <v>0</v>
      </c>
    </row>
    <row r="93" spans="1:9" s="64" customFormat="1" hidden="1" outlineLevel="1" x14ac:dyDescent="0.25">
      <c r="A93" s="74" t="s">
        <v>7008</v>
      </c>
      <c r="B93" s="174" t="s">
        <v>7009</v>
      </c>
      <c r="C93" s="172" t="s">
        <v>7010</v>
      </c>
      <c r="D93" s="304">
        <f>139*9</f>
        <v>1251</v>
      </c>
      <c r="E93" s="305"/>
      <c r="F93" s="169">
        <v>9164.52</v>
      </c>
      <c r="G93" s="170">
        <f t="shared" si="4"/>
        <v>9164.52</v>
      </c>
      <c r="H93" s="140"/>
      <c r="I93" s="140">
        <f t="shared" si="3"/>
        <v>0</v>
      </c>
    </row>
    <row r="94" spans="1:9" s="64" customFormat="1" hidden="1" outlineLevel="1" x14ac:dyDescent="0.25">
      <c r="A94" s="74" t="s">
        <v>7011</v>
      </c>
      <c r="B94" s="174" t="s">
        <v>7012</v>
      </c>
      <c r="C94" s="172" t="s">
        <v>7013</v>
      </c>
      <c r="D94" s="304">
        <f>139*10</f>
        <v>1390</v>
      </c>
      <c r="E94" s="305"/>
      <c r="F94" s="169">
        <v>10182.799999999999</v>
      </c>
      <c r="G94" s="170">
        <f t="shared" si="4"/>
        <v>10182.799999999999</v>
      </c>
      <c r="H94" s="140"/>
      <c r="I94" s="140">
        <f t="shared" si="3"/>
        <v>0</v>
      </c>
    </row>
    <row r="95" spans="1:9" s="64" customFormat="1" hidden="1" outlineLevel="1" x14ac:dyDescent="0.25">
      <c r="A95" s="74" t="s">
        <v>7014</v>
      </c>
      <c r="B95" s="174" t="s">
        <v>7015</v>
      </c>
      <c r="C95" s="172" t="s">
        <v>7016</v>
      </c>
      <c r="D95" s="304">
        <f>139*11</f>
        <v>1529</v>
      </c>
      <c r="E95" s="305"/>
      <c r="F95" s="169">
        <v>11201.08</v>
      </c>
      <c r="G95" s="170">
        <f t="shared" si="4"/>
        <v>11201.08</v>
      </c>
      <c r="H95" s="140"/>
      <c r="I95" s="140">
        <f t="shared" si="3"/>
        <v>0</v>
      </c>
    </row>
    <row r="96" spans="1:9" s="64" customFormat="1" hidden="1" outlineLevel="1" x14ac:dyDescent="0.25">
      <c r="A96" s="74" t="s">
        <v>7017</v>
      </c>
      <c r="B96" s="174" t="s">
        <v>7018</v>
      </c>
      <c r="C96" s="172" t="s">
        <v>7019</v>
      </c>
      <c r="D96" s="304">
        <f>139*12</f>
        <v>1668</v>
      </c>
      <c r="E96" s="305"/>
      <c r="F96" s="169">
        <v>12219.36</v>
      </c>
      <c r="G96" s="170">
        <f t="shared" si="4"/>
        <v>12219.36</v>
      </c>
      <c r="H96" s="140"/>
      <c r="I96" s="140">
        <f t="shared" si="3"/>
        <v>0</v>
      </c>
    </row>
    <row r="97" spans="1:9" s="64" customFormat="1" hidden="1" outlineLevel="1" x14ac:dyDescent="0.25">
      <c r="A97" s="74" t="s">
        <v>7020</v>
      </c>
      <c r="B97" s="174" t="s">
        <v>7021</v>
      </c>
      <c r="C97" s="172" t="s">
        <v>7022</v>
      </c>
      <c r="D97" s="304">
        <f>139*13</f>
        <v>1807</v>
      </c>
      <c r="E97" s="305"/>
      <c r="F97" s="169">
        <v>13237.64</v>
      </c>
      <c r="G97" s="170">
        <f t="shared" si="4"/>
        <v>13237.64</v>
      </c>
      <c r="H97" s="140"/>
      <c r="I97" s="140">
        <f t="shared" si="3"/>
        <v>0</v>
      </c>
    </row>
    <row r="98" spans="1:9" s="64" customFormat="1" hidden="1" outlineLevel="1" x14ac:dyDescent="0.25">
      <c r="A98" s="74" t="s">
        <v>7023</v>
      </c>
      <c r="B98" s="174" t="s">
        <v>7024</v>
      </c>
      <c r="C98" s="172" t="s">
        <v>7025</v>
      </c>
      <c r="D98" s="304">
        <f>139*14</f>
        <v>1946</v>
      </c>
      <c r="E98" s="305"/>
      <c r="F98" s="169">
        <v>14255.92</v>
      </c>
      <c r="G98" s="170">
        <f t="shared" si="4"/>
        <v>14255.92</v>
      </c>
      <c r="H98" s="140"/>
      <c r="I98" s="140">
        <f t="shared" si="3"/>
        <v>0</v>
      </c>
    </row>
    <row r="99" spans="1:9" s="64" customFormat="1" hidden="1" outlineLevel="1" x14ac:dyDescent="0.25">
      <c r="A99" s="74"/>
      <c r="B99" s="177"/>
      <c r="C99" s="136" t="s">
        <v>7061</v>
      </c>
      <c r="D99" s="322" t="s">
        <v>7264</v>
      </c>
      <c r="E99" s="323"/>
      <c r="F99" s="180"/>
      <c r="G99" s="179"/>
      <c r="H99" s="141"/>
      <c r="I99" s="141"/>
    </row>
    <row r="100" spans="1:9" s="64" customFormat="1" hidden="1" outlineLevel="1" x14ac:dyDescent="0.25">
      <c r="A100" s="74" t="s">
        <v>7026</v>
      </c>
      <c r="B100" s="174" t="s">
        <v>7027</v>
      </c>
      <c r="C100" s="172" t="s">
        <v>7028</v>
      </c>
      <c r="D100" s="304">
        <f>197*4</f>
        <v>788</v>
      </c>
      <c r="E100" s="305"/>
      <c r="F100" s="169">
        <v>4142.12</v>
      </c>
      <c r="G100" s="170">
        <f t="shared" si="4"/>
        <v>4142.12</v>
      </c>
      <c r="H100" s="140"/>
      <c r="I100" s="140">
        <f t="shared" si="3"/>
        <v>0</v>
      </c>
    </row>
    <row r="101" spans="1:9" s="64" customFormat="1" hidden="1" outlineLevel="1" x14ac:dyDescent="0.25">
      <c r="A101" s="74" t="s">
        <v>7029</v>
      </c>
      <c r="B101" s="174" t="s">
        <v>7030</v>
      </c>
      <c r="C101" s="172" t="s">
        <v>7031</v>
      </c>
      <c r="D101" s="304">
        <f>197*5</f>
        <v>985</v>
      </c>
      <c r="E101" s="305"/>
      <c r="F101" s="169">
        <v>5177.6499999999996</v>
      </c>
      <c r="G101" s="170">
        <f t="shared" si="4"/>
        <v>5177.6499999999996</v>
      </c>
      <c r="H101" s="140"/>
      <c r="I101" s="140">
        <f t="shared" si="3"/>
        <v>0</v>
      </c>
    </row>
    <row r="102" spans="1:9" s="64" customFormat="1" hidden="1" outlineLevel="1" x14ac:dyDescent="0.25">
      <c r="A102" s="74" t="s">
        <v>7032</v>
      </c>
      <c r="B102" s="174" t="s">
        <v>7033</v>
      </c>
      <c r="C102" s="172" t="s">
        <v>7034</v>
      </c>
      <c r="D102" s="304">
        <f>197*6</f>
        <v>1182</v>
      </c>
      <c r="E102" s="305"/>
      <c r="F102" s="169">
        <v>6213.18</v>
      </c>
      <c r="G102" s="170">
        <f t="shared" si="4"/>
        <v>6213.18</v>
      </c>
      <c r="H102" s="140"/>
      <c r="I102" s="140">
        <f t="shared" si="3"/>
        <v>0</v>
      </c>
    </row>
    <row r="103" spans="1:9" s="64" customFormat="1" hidden="1" outlineLevel="1" x14ac:dyDescent="0.25">
      <c r="A103" s="74" t="s">
        <v>7035</v>
      </c>
      <c r="B103" s="174" t="s">
        <v>7036</v>
      </c>
      <c r="C103" s="172" t="s">
        <v>7037</v>
      </c>
      <c r="D103" s="304">
        <f>197*7</f>
        <v>1379</v>
      </c>
      <c r="E103" s="305"/>
      <c r="F103" s="169">
        <v>7248.71</v>
      </c>
      <c r="G103" s="170">
        <f t="shared" si="4"/>
        <v>7248.71</v>
      </c>
      <c r="H103" s="140"/>
      <c r="I103" s="140">
        <f t="shared" si="3"/>
        <v>0</v>
      </c>
    </row>
    <row r="104" spans="1:9" s="64" customFormat="1" hidden="1" outlineLevel="1" x14ac:dyDescent="0.25">
      <c r="A104" s="74" t="s">
        <v>7038</v>
      </c>
      <c r="B104" s="174" t="s">
        <v>7039</v>
      </c>
      <c r="C104" s="172" t="s">
        <v>7040</v>
      </c>
      <c r="D104" s="304">
        <f>197*8</f>
        <v>1576</v>
      </c>
      <c r="E104" s="305"/>
      <c r="F104" s="169">
        <v>8284.24</v>
      </c>
      <c r="G104" s="170">
        <f t="shared" si="4"/>
        <v>8284.24</v>
      </c>
      <c r="H104" s="140"/>
      <c r="I104" s="140">
        <f t="shared" si="3"/>
        <v>0</v>
      </c>
    </row>
    <row r="105" spans="1:9" s="64" customFormat="1" hidden="1" outlineLevel="1" x14ac:dyDescent="0.25">
      <c r="A105" s="74" t="s">
        <v>7041</v>
      </c>
      <c r="B105" s="174" t="s">
        <v>7042</v>
      </c>
      <c r="C105" s="172" t="s">
        <v>7043</v>
      </c>
      <c r="D105" s="304">
        <f>197*9</f>
        <v>1773</v>
      </c>
      <c r="E105" s="305"/>
      <c r="F105" s="169">
        <v>9319.77</v>
      </c>
      <c r="G105" s="170">
        <f t="shared" si="4"/>
        <v>9319.77</v>
      </c>
      <c r="H105" s="140"/>
      <c r="I105" s="140">
        <f t="shared" si="3"/>
        <v>0</v>
      </c>
    </row>
    <row r="106" spans="1:9" s="64" customFormat="1" hidden="1" outlineLevel="1" x14ac:dyDescent="0.25">
      <c r="A106" s="74" t="s">
        <v>7044</v>
      </c>
      <c r="B106" s="174" t="s">
        <v>7045</v>
      </c>
      <c r="C106" s="172" t="s">
        <v>7046</v>
      </c>
      <c r="D106" s="304">
        <f>197*10</f>
        <v>1970</v>
      </c>
      <c r="E106" s="305"/>
      <c r="F106" s="169">
        <v>10355.299999999999</v>
      </c>
      <c r="G106" s="170">
        <f t="shared" si="4"/>
        <v>10355.299999999999</v>
      </c>
      <c r="H106" s="140"/>
      <c r="I106" s="140">
        <f t="shared" si="3"/>
        <v>0</v>
      </c>
    </row>
    <row r="107" spans="1:9" s="64" customFormat="1" hidden="1" outlineLevel="1" x14ac:dyDescent="0.25">
      <c r="A107" s="74" t="s">
        <v>7047</v>
      </c>
      <c r="B107" s="174" t="s">
        <v>7048</v>
      </c>
      <c r="C107" s="172" t="s">
        <v>7049</v>
      </c>
      <c r="D107" s="304">
        <f>197*11</f>
        <v>2167</v>
      </c>
      <c r="E107" s="305"/>
      <c r="F107" s="169">
        <v>11390.83</v>
      </c>
      <c r="G107" s="170">
        <f t="shared" si="4"/>
        <v>11390.83</v>
      </c>
      <c r="H107" s="140"/>
      <c r="I107" s="140">
        <f t="shared" si="3"/>
        <v>0</v>
      </c>
    </row>
    <row r="108" spans="1:9" s="64" customFormat="1" hidden="1" outlineLevel="1" x14ac:dyDescent="0.25">
      <c r="A108" s="74" t="s">
        <v>7050</v>
      </c>
      <c r="B108" s="174" t="s">
        <v>7051</v>
      </c>
      <c r="C108" s="172" t="s">
        <v>7052</v>
      </c>
      <c r="D108" s="304">
        <f>197*12</f>
        <v>2364</v>
      </c>
      <c r="E108" s="305"/>
      <c r="F108" s="169">
        <v>12426.36</v>
      </c>
      <c r="G108" s="170">
        <f t="shared" si="4"/>
        <v>12426.36</v>
      </c>
      <c r="H108" s="140"/>
      <c r="I108" s="140">
        <f t="shared" si="3"/>
        <v>0</v>
      </c>
    </row>
    <row r="109" spans="1:9" s="64" customFormat="1" hidden="1" outlineLevel="1" x14ac:dyDescent="0.25">
      <c r="A109" s="74" t="s">
        <v>7053</v>
      </c>
      <c r="B109" s="174" t="s">
        <v>7054</v>
      </c>
      <c r="C109" s="172" t="s">
        <v>7055</v>
      </c>
      <c r="D109" s="304">
        <f>197*13</f>
        <v>2561</v>
      </c>
      <c r="E109" s="305"/>
      <c r="F109" s="169">
        <v>13461.89</v>
      </c>
      <c r="G109" s="170">
        <f t="shared" si="4"/>
        <v>13461.89</v>
      </c>
      <c r="H109" s="140"/>
      <c r="I109" s="140">
        <f t="shared" si="3"/>
        <v>0</v>
      </c>
    </row>
    <row r="110" spans="1:9" s="64" customFormat="1" hidden="1" outlineLevel="1" x14ac:dyDescent="0.25">
      <c r="A110" s="74" t="s">
        <v>7056</v>
      </c>
      <c r="B110" s="174" t="s">
        <v>7057</v>
      </c>
      <c r="C110" s="172" t="s">
        <v>7058</v>
      </c>
      <c r="D110" s="304">
        <f>197*14</f>
        <v>2758</v>
      </c>
      <c r="E110" s="305"/>
      <c r="F110" s="169">
        <v>14497.42</v>
      </c>
      <c r="G110" s="170">
        <f t="shared" si="4"/>
        <v>14497.42</v>
      </c>
      <c r="H110" s="140"/>
      <c r="I110" s="140">
        <f t="shared" si="3"/>
        <v>0</v>
      </c>
    </row>
    <row r="111" spans="1:9" s="64" customFormat="1" hidden="1" outlineLevel="1" x14ac:dyDescent="0.25">
      <c r="A111" s="74"/>
      <c r="B111" s="177"/>
      <c r="C111" s="136" t="s">
        <v>7062</v>
      </c>
      <c r="D111" s="322" t="s">
        <v>7264</v>
      </c>
      <c r="E111" s="323"/>
      <c r="F111" s="180"/>
      <c r="G111" s="179"/>
      <c r="H111" s="141"/>
      <c r="I111" s="141"/>
    </row>
    <row r="112" spans="1:9" s="64" customFormat="1" hidden="1" outlineLevel="1" x14ac:dyDescent="0.25">
      <c r="A112" s="74" t="s">
        <v>7063</v>
      </c>
      <c r="B112" s="174" t="s">
        <v>7064</v>
      </c>
      <c r="C112" s="172" t="s">
        <v>7065</v>
      </c>
      <c r="D112" s="304">
        <f>138*4</f>
        <v>552</v>
      </c>
      <c r="E112" s="305"/>
      <c r="F112" s="169">
        <v>5039.6000000000004</v>
      </c>
      <c r="G112" s="170">
        <f t="shared" si="4"/>
        <v>5039.6000000000004</v>
      </c>
      <c r="H112" s="140"/>
      <c r="I112" s="140">
        <f t="shared" si="3"/>
        <v>0</v>
      </c>
    </row>
    <row r="113" spans="1:9" s="64" customFormat="1" hidden="1" outlineLevel="1" x14ac:dyDescent="0.25">
      <c r="A113" s="74" t="s">
        <v>7066</v>
      </c>
      <c r="B113" s="174" t="s">
        <v>7067</v>
      </c>
      <c r="C113" s="172" t="s">
        <v>7068</v>
      </c>
      <c r="D113" s="304">
        <f>138*6</f>
        <v>828</v>
      </c>
      <c r="E113" s="305"/>
      <c r="F113" s="169">
        <v>7559.4000000000005</v>
      </c>
      <c r="G113" s="170">
        <f t="shared" si="4"/>
        <v>7559.4000000000005</v>
      </c>
      <c r="H113" s="140"/>
      <c r="I113" s="140">
        <f t="shared" si="3"/>
        <v>0</v>
      </c>
    </row>
    <row r="114" spans="1:9" s="64" customFormat="1" hidden="1" outlineLevel="1" x14ac:dyDescent="0.25">
      <c r="A114" s="74" t="s">
        <v>7069</v>
      </c>
      <c r="B114" s="174" t="s">
        <v>7070</v>
      </c>
      <c r="C114" s="172" t="s">
        <v>7071</v>
      </c>
      <c r="D114" s="304">
        <f>138*8</f>
        <v>1104</v>
      </c>
      <c r="E114" s="305"/>
      <c r="F114" s="169">
        <v>10079.200000000001</v>
      </c>
      <c r="G114" s="170">
        <f t="shared" si="4"/>
        <v>10079.200000000001</v>
      </c>
      <c r="H114" s="140"/>
      <c r="I114" s="140">
        <f t="shared" si="3"/>
        <v>0</v>
      </c>
    </row>
    <row r="115" spans="1:9" s="64" customFormat="1" hidden="1" outlineLevel="1" x14ac:dyDescent="0.25">
      <c r="A115" s="74" t="s">
        <v>7072</v>
      </c>
      <c r="B115" s="174" t="s">
        <v>7073</v>
      </c>
      <c r="C115" s="172" t="s">
        <v>7074</v>
      </c>
      <c r="D115" s="304">
        <f>138*10</f>
        <v>1380</v>
      </c>
      <c r="E115" s="305"/>
      <c r="F115" s="169">
        <v>12599</v>
      </c>
      <c r="G115" s="170">
        <f t="shared" si="4"/>
        <v>12599</v>
      </c>
      <c r="H115" s="140"/>
      <c r="I115" s="140">
        <f t="shared" si="3"/>
        <v>0</v>
      </c>
    </row>
    <row r="116" spans="1:9" s="64" customFormat="1" hidden="1" outlineLevel="1" x14ac:dyDescent="0.25">
      <c r="A116" s="74" t="s">
        <v>7075</v>
      </c>
      <c r="B116" s="174" t="s">
        <v>7076</v>
      </c>
      <c r="C116" s="172" t="s">
        <v>7077</v>
      </c>
      <c r="D116" s="304">
        <f>138*12</f>
        <v>1656</v>
      </c>
      <c r="E116" s="305"/>
      <c r="F116" s="169">
        <v>15118.800000000001</v>
      </c>
      <c r="G116" s="170">
        <f t="shared" si="4"/>
        <v>15118.800000000001</v>
      </c>
      <c r="H116" s="140"/>
      <c r="I116" s="140">
        <f t="shared" si="3"/>
        <v>0</v>
      </c>
    </row>
    <row r="117" spans="1:9" s="64" customFormat="1" hidden="1" outlineLevel="1" x14ac:dyDescent="0.25">
      <c r="A117" s="74"/>
      <c r="B117" s="177"/>
      <c r="C117" s="136" t="s">
        <v>7078</v>
      </c>
      <c r="D117" s="322" t="s">
        <v>7264</v>
      </c>
      <c r="E117" s="323"/>
      <c r="F117" s="180"/>
      <c r="G117" s="179"/>
      <c r="H117" s="141"/>
      <c r="I117" s="141"/>
    </row>
    <row r="118" spans="1:9" s="64" customFormat="1" hidden="1" outlineLevel="1" x14ac:dyDescent="0.25">
      <c r="A118" s="74" t="s">
        <v>7079</v>
      </c>
      <c r="B118" s="174" t="s">
        <v>7080</v>
      </c>
      <c r="C118" s="172" t="s">
        <v>7081</v>
      </c>
      <c r="D118" s="304">
        <f>196*4</f>
        <v>784</v>
      </c>
      <c r="E118" s="305"/>
      <c r="F118" s="169">
        <v>5108.6400000000003</v>
      </c>
      <c r="G118" s="170">
        <f t="shared" si="4"/>
        <v>5108.6400000000003</v>
      </c>
      <c r="H118" s="140"/>
      <c r="I118" s="140">
        <f t="shared" si="3"/>
        <v>0</v>
      </c>
    </row>
    <row r="119" spans="1:9" s="64" customFormat="1" hidden="1" outlineLevel="1" x14ac:dyDescent="0.25">
      <c r="A119" s="74" t="s">
        <v>7082</v>
      </c>
      <c r="B119" s="174" t="s">
        <v>7083</v>
      </c>
      <c r="C119" s="172" t="s">
        <v>7084</v>
      </c>
      <c r="D119" s="304">
        <f>196*6</f>
        <v>1176</v>
      </c>
      <c r="E119" s="305"/>
      <c r="F119" s="169">
        <v>7662.9600000000009</v>
      </c>
      <c r="G119" s="170">
        <f t="shared" si="4"/>
        <v>7662.9600000000009</v>
      </c>
      <c r="H119" s="140"/>
      <c r="I119" s="140">
        <f t="shared" si="3"/>
        <v>0</v>
      </c>
    </row>
    <row r="120" spans="1:9" s="64" customFormat="1" hidden="1" outlineLevel="1" x14ac:dyDescent="0.25">
      <c r="A120" s="74" t="s">
        <v>7085</v>
      </c>
      <c r="B120" s="174" t="s">
        <v>7086</v>
      </c>
      <c r="C120" s="172" t="s">
        <v>7087</v>
      </c>
      <c r="D120" s="304">
        <f>196*7</f>
        <v>1372</v>
      </c>
      <c r="E120" s="305"/>
      <c r="F120" s="169">
        <v>8940.1200000000008</v>
      </c>
      <c r="G120" s="170">
        <f t="shared" si="4"/>
        <v>8940.1200000000008</v>
      </c>
      <c r="H120" s="140"/>
      <c r="I120" s="140">
        <f t="shared" si="3"/>
        <v>0</v>
      </c>
    </row>
    <row r="121" spans="1:9" s="64" customFormat="1" hidden="1" outlineLevel="1" x14ac:dyDescent="0.25">
      <c r="A121" s="74" t="s">
        <v>7088</v>
      </c>
      <c r="B121" s="174" t="s">
        <v>7089</v>
      </c>
      <c r="C121" s="172" t="s">
        <v>7090</v>
      </c>
      <c r="D121" s="304">
        <f>196*8</f>
        <v>1568</v>
      </c>
      <c r="E121" s="305"/>
      <c r="F121" s="169">
        <v>10217.280000000001</v>
      </c>
      <c r="G121" s="170">
        <f t="shared" si="4"/>
        <v>10217.280000000001</v>
      </c>
      <c r="H121" s="140"/>
      <c r="I121" s="140">
        <f t="shared" si="3"/>
        <v>0</v>
      </c>
    </row>
    <row r="122" spans="1:9" s="64" customFormat="1" hidden="1" outlineLevel="1" x14ac:dyDescent="0.25">
      <c r="A122" s="74" t="s">
        <v>7091</v>
      </c>
      <c r="B122" s="174" t="s">
        <v>7092</v>
      </c>
      <c r="C122" s="172" t="s">
        <v>7093</v>
      </c>
      <c r="D122" s="304">
        <f>196*10</f>
        <v>1960</v>
      </c>
      <c r="E122" s="305"/>
      <c r="F122" s="169">
        <v>12771.6</v>
      </c>
      <c r="G122" s="170">
        <f t="shared" si="4"/>
        <v>12771.6</v>
      </c>
      <c r="H122" s="140"/>
      <c r="I122" s="140">
        <f t="shared" si="3"/>
        <v>0</v>
      </c>
    </row>
    <row r="123" spans="1:9" s="64" customFormat="1" hidden="1" outlineLevel="1" x14ac:dyDescent="0.25">
      <c r="A123" s="74" t="s">
        <v>7094</v>
      </c>
      <c r="B123" s="174" t="s">
        <v>7095</v>
      </c>
      <c r="C123" s="172" t="s">
        <v>7096</v>
      </c>
      <c r="D123" s="304">
        <f>196*12</f>
        <v>2352</v>
      </c>
      <c r="E123" s="305"/>
      <c r="F123" s="169">
        <v>15325.920000000002</v>
      </c>
      <c r="G123" s="170">
        <f t="shared" si="4"/>
        <v>15325.920000000002</v>
      </c>
      <c r="H123" s="140"/>
      <c r="I123" s="140">
        <f t="shared" si="3"/>
        <v>0</v>
      </c>
    </row>
    <row r="124" spans="1:9" s="64" customFormat="1" hidden="1" outlineLevel="1" x14ac:dyDescent="0.25">
      <c r="A124" s="74" t="s">
        <v>7097</v>
      </c>
      <c r="B124" s="174" t="s">
        <v>7098</v>
      </c>
      <c r="C124" s="172" t="s">
        <v>7099</v>
      </c>
      <c r="D124" s="304">
        <f>196*14</f>
        <v>2744</v>
      </c>
      <c r="E124" s="305"/>
      <c r="F124" s="169">
        <v>17880.240000000002</v>
      </c>
      <c r="G124" s="170">
        <f t="shared" si="4"/>
        <v>17880.240000000002</v>
      </c>
      <c r="H124" s="140"/>
      <c r="I124" s="140">
        <f t="shared" si="3"/>
        <v>0</v>
      </c>
    </row>
    <row r="125" spans="1:9" s="64" customFormat="1" hidden="1" outlineLevel="1" x14ac:dyDescent="0.25">
      <c r="A125" s="74"/>
      <c r="B125" s="177"/>
      <c r="C125" s="136" t="s">
        <v>7100</v>
      </c>
      <c r="D125" s="322" t="s">
        <v>7264</v>
      </c>
      <c r="E125" s="323"/>
      <c r="F125" s="180"/>
      <c r="G125" s="179"/>
      <c r="H125" s="141"/>
      <c r="I125" s="141"/>
    </row>
    <row r="126" spans="1:9" s="64" customFormat="1" hidden="1" outlineLevel="1" x14ac:dyDescent="0.25">
      <c r="A126" s="74" t="s">
        <v>7101</v>
      </c>
      <c r="B126" s="174" t="s">
        <v>7102</v>
      </c>
      <c r="C126" s="172" t="s">
        <v>7103</v>
      </c>
      <c r="D126" s="304">
        <f>202*4</f>
        <v>808</v>
      </c>
      <c r="E126" s="305"/>
      <c r="F126" s="169">
        <v>5315.76</v>
      </c>
      <c r="G126" s="170">
        <f t="shared" si="4"/>
        <v>5315.76</v>
      </c>
      <c r="H126" s="140"/>
      <c r="I126" s="140">
        <f t="shared" si="3"/>
        <v>0</v>
      </c>
    </row>
    <row r="127" spans="1:9" s="64" customFormat="1" hidden="1" outlineLevel="1" x14ac:dyDescent="0.25">
      <c r="A127" s="74" t="s">
        <v>7104</v>
      </c>
      <c r="B127" s="174" t="s">
        <v>7105</v>
      </c>
      <c r="C127" s="172" t="s">
        <v>7106</v>
      </c>
      <c r="D127" s="304">
        <f>202*6</f>
        <v>1212</v>
      </c>
      <c r="E127" s="305"/>
      <c r="F127" s="169">
        <v>7973.64</v>
      </c>
      <c r="G127" s="170">
        <f t="shared" si="4"/>
        <v>7973.64</v>
      </c>
      <c r="H127" s="140"/>
      <c r="I127" s="140">
        <f t="shared" si="3"/>
        <v>0</v>
      </c>
    </row>
    <row r="128" spans="1:9" s="64" customFormat="1" hidden="1" outlineLevel="1" x14ac:dyDescent="0.25">
      <c r="A128" s="74" t="s">
        <v>7107</v>
      </c>
      <c r="B128" s="174" t="s">
        <v>7108</v>
      </c>
      <c r="C128" s="172" t="s">
        <v>7109</v>
      </c>
      <c r="D128" s="304">
        <f>202*8</f>
        <v>1616</v>
      </c>
      <c r="E128" s="305"/>
      <c r="F128" s="169">
        <v>10631.52</v>
      </c>
      <c r="G128" s="170">
        <f t="shared" si="4"/>
        <v>10631.52</v>
      </c>
      <c r="H128" s="140"/>
      <c r="I128" s="140">
        <f t="shared" si="3"/>
        <v>0</v>
      </c>
    </row>
    <row r="129" spans="1:9" s="64" customFormat="1" hidden="1" outlineLevel="1" x14ac:dyDescent="0.25">
      <c r="A129" s="74" t="s">
        <v>7110</v>
      </c>
      <c r="B129" s="174" t="s">
        <v>7111</v>
      </c>
      <c r="C129" s="172" t="s">
        <v>7112</v>
      </c>
      <c r="D129" s="304">
        <f>202*10</f>
        <v>2020</v>
      </c>
      <c r="E129" s="305"/>
      <c r="F129" s="169">
        <v>13289.400000000001</v>
      </c>
      <c r="G129" s="170">
        <f t="shared" si="4"/>
        <v>13289.400000000001</v>
      </c>
      <c r="H129" s="140"/>
      <c r="I129" s="140">
        <f t="shared" si="3"/>
        <v>0</v>
      </c>
    </row>
    <row r="130" spans="1:9" s="64" customFormat="1" hidden="1" outlineLevel="1" x14ac:dyDescent="0.25">
      <c r="A130" s="74" t="s">
        <v>7113</v>
      </c>
      <c r="B130" s="174" t="s">
        <v>7114</v>
      </c>
      <c r="C130" s="172" t="s">
        <v>7115</v>
      </c>
      <c r="D130" s="304">
        <f>202*12</f>
        <v>2424</v>
      </c>
      <c r="E130" s="305"/>
      <c r="F130" s="169">
        <v>15947.28</v>
      </c>
      <c r="G130" s="170">
        <f t="shared" si="4"/>
        <v>15947.28</v>
      </c>
      <c r="H130" s="140"/>
      <c r="I130" s="140">
        <f t="shared" si="3"/>
        <v>0</v>
      </c>
    </row>
    <row r="131" spans="1:9" s="64" customFormat="1" ht="15.75" hidden="1" outlineLevel="1" thickBot="1" x14ac:dyDescent="0.3">
      <c r="A131" s="74" t="s">
        <v>7116</v>
      </c>
      <c r="B131" s="174" t="s">
        <v>7117</v>
      </c>
      <c r="C131" s="172" t="s">
        <v>7118</v>
      </c>
      <c r="D131" s="306">
        <f>202*14</f>
        <v>2828</v>
      </c>
      <c r="E131" s="307"/>
      <c r="F131" s="169">
        <v>18605.16</v>
      </c>
      <c r="G131" s="170">
        <f t="shared" si="4"/>
        <v>18605.16</v>
      </c>
      <c r="H131" s="140"/>
      <c r="I131" s="140">
        <f t="shared" si="3"/>
        <v>0</v>
      </c>
    </row>
    <row r="132" spans="1:9" s="64" customFormat="1" ht="15.75" collapsed="1" thickBot="1" x14ac:dyDescent="0.3">
      <c r="A132" s="74"/>
      <c r="B132" s="177"/>
      <c r="C132" s="165" t="s">
        <v>7122</v>
      </c>
      <c r="D132" s="334">
        <v>0</v>
      </c>
      <c r="E132" s="335"/>
      <c r="F132" s="178"/>
      <c r="G132" s="179"/>
      <c r="H132" s="141"/>
      <c r="I132" s="141"/>
    </row>
    <row r="133" spans="1:9" s="64" customFormat="1" hidden="1" outlineLevel="1" x14ac:dyDescent="0.25">
      <c r="A133" s="74"/>
      <c r="B133" s="177"/>
      <c r="C133" s="136" t="s">
        <v>7123</v>
      </c>
      <c r="D133" s="326"/>
      <c r="E133" s="327"/>
      <c r="F133" s="180"/>
      <c r="G133" s="179"/>
      <c r="H133" s="141"/>
      <c r="I133" s="141"/>
    </row>
    <row r="134" spans="1:9" s="64" customFormat="1" hidden="1" outlineLevel="1" x14ac:dyDescent="0.25">
      <c r="A134" s="74" t="s">
        <v>7124</v>
      </c>
      <c r="B134" s="174" t="s">
        <v>7125</v>
      </c>
      <c r="C134" s="172" t="s">
        <v>7126</v>
      </c>
      <c r="D134" s="304">
        <v>312</v>
      </c>
      <c r="E134" s="305"/>
      <c r="F134" s="169">
        <v>61.8</v>
      </c>
      <c r="G134" s="170">
        <f>(F134-F134*$D$132)*Главная!$F$7</f>
        <v>4204.8720000000003</v>
      </c>
      <c r="H134" s="140"/>
      <c r="I134" s="140"/>
    </row>
    <row r="135" spans="1:9" s="64" customFormat="1" hidden="1" outlineLevel="1" x14ac:dyDescent="0.25">
      <c r="A135" s="74" t="s">
        <v>7127</v>
      </c>
      <c r="B135" s="174" t="s">
        <v>7128</v>
      </c>
      <c r="C135" s="172" t="s">
        <v>7129</v>
      </c>
      <c r="D135" s="304">
        <v>468</v>
      </c>
      <c r="E135" s="305"/>
      <c r="F135" s="169">
        <v>61.8</v>
      </c>
      <c r="G135" s="170">
        <f>(F135-F135*$D$132)*Главная!$F$7</f>
        <v>4204.8720000000003</v>
      </c>
      <c r="H135" s="140"/>
      <c r="I135" s="140"/>
    </row>
    <row r="136" spans="1:9" s="64" customFormat="1" hidden="1" outlineLevel="1" x14ac:dyDescent="0.25">
      <c r="A136" s="74" t="s">
        <v>7130</v>
      </c>
      <c r="B136" s="174" t="s">
        <v>7131</v>
      </c>
      <c r="C136" s="172" t="s">
        <v>7132</v>
      </c>
      <c r="D136" s="304">
        <v>624</v>
      </c>
      <c r="E136" s="305"/>
      <c r="F136" s="169">
        <v>82.4</v>
      </c>
      <c r="G136" s="170">
        <f>(F136-F136*$D$132)*Главная!$F$7</f>
        <v>5606.496000000001</v>
      </c>
      <c r="H136" s="140"/>
      <c r="I136" s="140"/>
    </row>
    <row r="137" spans="1:9" s="64" customFormat="1" hidden="1" outlineLevel="1" x14ac:dyDescent="0.25">
      <c r="A137" s="74" t="s">
        <v>7133</v>
      </c>
      <c r="B137" s="174" t="s">
        <v>7134</v>
      </c>
      <c r="C137" s="172" t="s">
        <v>7135</v>
      </c>
      <c r="D137" s="304">
        <v>780</v>
      </c>
      <c r="E137" s="305"/>
      <c r="F137" s="169">
        <v>103</v>
      </c>
      <c r="G137" s="170">
        <f>(F137-F137*$D$132)*Главная!$F$7</f>
        <v>7008.1200000000008</v>
      </c>
      <c r="H137" s="140"/>
      <c r="I137" s="140"/>
    </row>
    <row r="138" spans="1:9" s="64" customFormat="1" hidden="1" outlineLevel="1" x14ac:dyDescent="0.25">
      <c r="A138" s="74" t="s">
        <v>7136</v>
      </c>
      <c r="B138" s="174" t="s">
        <v>7137</v>
      </c>
      <c r="C138" s="172" t="s">
        <v>7138</v>
      </c>
      <c r="D138" s="304">
        <v>936</v>
      </c>
      <c r="E138" s="305"/>
      <c r="F138" s="169">
        <v>123.6</v>
      </c>
      <c r="G138" s="170">
        <f>(F138-F138*$D$132)*Главная!$F$7</f>
        <v>8409.7440000000006</v>
      </c>
      <c r="H138" s="140"/>
      <c r="I138" s="140"/>
    </row>
    <row r="139" spans="1:9" s="64" customFormat="1" hidden="1" outlineLevel="1" x14ac:dyDescent="0.25">
      <c r="A139" s="74" t="s">
        <v>7139</v>
      </c>
      <c r="B139" s="174" t="s">
        <v>7140</v>
      </c>
      <c r="C139" s="172" t="s">
        <v>7141</v>
      </c>
      <c r="D139" s="304">
        <v>1092</v>
      </c>
      <c r="E139" s="305"/>
      <c r="F139" s="169">
        <v>144.19999999999999</v>
      </c>
      <c r="G139" s="170">
        <f>(F139-F139*$D$132)*Главная!$F$7</f>
        <v>9811.3680000000004</v>
      </c>
      <c r="H139" s="140"/>
      <c r="I139" s="140"/>
    </row>
    <row r="140" spans="1:9" s="64" customFormat="1" hidden="1" outlineLevel="1" x14ac:dyDescent="0.25">
      <c r="A140" s="74" t="s">
        <v>7142</v>
      </c>
      <c r="B140" s="174" t="s">
        <v>7143</v>
      </c>
      <c r="C140" s="172" t="s">
        <v>7144</v>
      </c>
      <c r="D140" s="304">
        <v>1248</v>
      </c>
      <c r="E140" s="305"/>
      <c r="F140" s="169">
        <v>164.8</v>
      </c>
      <c r="G140" s="170">
        <f>(F140-F140*$D$132)*Главная!$F$7</f>
        <v>11212.992000000002</v>
      </c>
      <c r="H140" s="140"/>
      <c r="I140" s="140"/>
    </row>
    <row r="141" spans="1:9" s="64" customFormat="1" hidden="1" outlineLevel="1" x14ac:dyDescent="0.25">
      <c r="A141" s="74"/>
      <c r="B141" s="177"/>
      <c r="C141" s="136" t="s">
        <v>7145</v>
      </c>
      <c r="D141" s="310"/>
      <c r="E141" s="311"/>
      <c r="F141" s="180"/>
      <c r="G141" s="179"/>
      <c r="H141" s="141"/>
      <c r="I141" s="141"/>
    </row>
    <row r="142" spans="1:9" s="64" customFormat="1" hidden="1" outlineLevel="1" x14ac:dyDescent="0.25">
      <c r="A142" s="74" t="s">
        <v>7146</v>
      </c>
      <c r="B142" s="174">
        <v>9010104</v>
      </c>
      <c r="C142" s="172" t="s">
        <v>7147</v>
      </c>
      <c r="D142" s="304">
        <v>500</v>
      </c>
      <c r="E142" s="305"/>
      <c r="F142" s="169">
        <v>46.8</v>
      </c>
      <c r="G142" s="170">
        <f>(F142-F142*$D$132)*Главная!$F$7</f>
        <v>3184.2719999999999</v>
      </c>
      <c r="H142" s="140"/>
      <c r="I142" s="140"/>
    </row>
    <row r="143" spans="1:9" s="64" customFormat="1" hidden="1" outlineLevel="1" x14ac:dyDescent="0.25">
      <c r="A143" s="74" t="s">
        <v>7148</v>
      </c>
      <c r="B143" s="174">
        <v>9010105</v>
      </c>
      <c r="C143" s="172" t="s">
        <v>7149</v>
      </c>
      <c r="D143" s="304">
        <v>625</v>
      </c>
      <c r="E143" s="305"/>
      <c r="F143" s="169">
        <v>58.5</v>
      </c>
      <c r="G143" s="170">
        <f>(F143-F143*$D$132)*Главная!$F$7</f>
        <v>3980.34</v>
      </c>
      <c r="H143" s="140"/>
      <c r="I143" s="140"/>
    </row>
    <row r="144" spans="1:9" s="64" customFormat="1" hidden="1" outlineLevel="1" x14ac:dyDescent="0.25">
      <c r="A144" s="74" t="s">
        <v>7150</v>
      </c>
      <c r="B144" s="174">
        <v>9010106</v>
      </c>
      <c r="C144" s="172" t="s">
        <v>7151</v>
      </c>
      <c r="D144" s="304">
        <v>750</v>
      </c>
      <c r="E144" s="305"/>
      <c r="F144" s="169">
        <v>70.2</v>
      </c>
      <c r="G144" s="170">
        <f>(F144-F144*$D$132)*Главная!$F$7</f>
        <v>4776.4080000000004</v>
      </c>
      <c r="H144" s="140"/>
      <c r="I144" s="140"/>
    </row>
    <row r="145" spans="1:9" s="64" customFormat="1" hidden="1" outlineLevel="1" x14ac:dyDescent="0.25">
      <c r="A145" s="74" t="s">
        <v>7152</v>
      </c>
      <c r="B145" s="174">
        <v>9010107</v>
      </c>
      <c r="C145" s="172" t="s">
        <v>7153</v>
      </c>
      <c r="D145" s="304">
        <v>875</v>
      </c>
      <c r="E145" s="305"/>
      <c r="F145" s="169">
        <v>81.900000000000006</v>
      </c>
      <c r="G145" s="170">
        <f>(F145-F145*$D$132)*Главная!$F$7</f>
        <v>5572.4760000000006</v>
      </c>
      <c r="H145" s="140"/>
      <c r="I145" s="140"/>
    </row>
    <row r="146" spans="1:9" s="64" customFormat="1" hidden="1" outlineLevel="1" x14ac:dyDescent="0.25">
      <c r="A146" s="74" t="s">
        <v>7154</v>
      </c>
      <c r="B146" s="174">
        <v>9010108</v>
      </c>
      <c r="C146" s="172" t="s">
        <v>7155</v>
      </c>
      <c r="D146" s="304">
        <v>1000</v>
      </c>
      <c r="E146" s="305"/>
      <c r="F146" s="169">
        <v>93.6</v>
      </c>
      <c r="G146" s="170">
        <f>(F146-F146*$D$132)*Главная!$F$7</f>
        <v>6368.5439999999999</v>
      </c>
      <c r="H146" s="140"/>
      <c r="I146" s="140"/>
    </row>
    <row r="147" spans="1:9" s="64" customFormat="1" hidden="1" outlineLevel="1" x14ac:dyDescent="0.25">
      <c r="A147" s="74" t="s">
        <v>7156</v>
      </c>
      <c r="B147" s="174">
        <v>9010109</v>
      </c>
      <c r="C147" s="172" t="s">
        <v>7157</v>
      </c>
      <c r="D147" s="304">
        <v>1125</v>
      </c>
      <c r="E147" s="305"/>
      <c r="F147" s="169">
        <v>105.3</v>
      </c>
      <c r="G147" s="170">
        <f>(F147-F147*$D$132)*Главная!$F$7</f>
        <v>7164.6120000000001</v>
      </c>
      <c r="H147" s="140"/>
      <c r="I147" s="140"/>
    </row>
    <row r="148" spans="1:9" s="64" customFormat="1" hidden="1" outlineLevel="1" x14ac:dyDescent="0.25">
      <c r="A148" s="74" t="s">
        <v>7158</v>
      </c>
      <c r="B148" s="174">
        <v>9010110</v>
      </c>
      <c r="C148" s="172" t="s">
        <v>7159</v>
      </c>
      <c r="D148" s="304">
        <v>1250</v>
      </c>
      <c r="E148" s="305"/>
      <c r="F148" s="169">
        <v>117</v>
      </c>
      <c r="G148" s="170">
        <f>(F148-F148*$D$132)*Главная!$F$7</f>
        <v>7960.68</v>
      </c>
      <c r="H148" s="140"/>
      <c r="I148" s="140"/>
    </row>
    <row r="149" spans="1:9" s="64" customFormat="1" hidden="1" outlineLevel="1" x14ac:dyDescent="0.25">
      <c r="A149" s="74" t="s">
        <v>7160</v>
      </c>
      <c r="B149" s="174">
        <v>9010111</v>
      </c>
      <c r="C149" s="172" t="s">
        <v>7161</v>
      </c>
      <c r="D149" s="304">
        <v>1375</v>
      </c>
      <c r="E149" s="305"/>
      <c r="F149" s="169">
        <v>128.69999999999999</v>
      </c>
      <c r="G149" s="170">
        <f>(F149-F149*$D$132)*Главная!$F$7</f>
        <v>8756.7479999999996</v>
      </c>
      <c r="H149" s="140"/>
      <c r="I149" s="140"/>
    </row>
    <row r="150" spans="1:9" s="64" customFormat="1" hidden="1" outlineLevel="1" x14ac:dyDescent="0.25">
      <c r="A150" s="74" t="s">
        <v>7162</v>
      </c>
      <c r="B150" s="174">
        <v>9010112</v>
      </c>
      <c r="C150" s="172" t="s">
        <v>7163</v>
      </c>
      <c r="D150" s="304">
        <v>1500</v>
      </c>
      <c r="E150" s="305"/>
      <c r="F150" s="169">
        <v>140.4</v>
      </c>
      <c r="G150" s="170">
        <f>(F150-F150*$D$132)*Главная!$F$7</f>
        <v>9552.8160000000007</v>
      </c>
      <c r="H150" s="140"/>
      <c r="I150" s="140"/>
    </row>
    <row r="151" spans="1:9" s="64" customFormat="1" hidden="1" outlineLevel="1" x14ac:dyDescent="0.25">
      <c r="A151" s="74"/>
      <c r="B151" s="177"/>
      <c r="C151" s="136" t="s">
        <v>7164</v>
      </c>
      <c r="D151" s="310"/>
      <c r="E151" s="311"/>
      <c r="F151" s="180"/>
      <c r="G151" s="179"/>
      <c r="H151" s="141"/>
      <c r="I151" s="141"/>
    </row>
    <row r="152" spans="1:9" s="64" customFormat="1" hidden="1" outlineLevel="1" x14ac:dyDescent="0.25">
      <c r="A152" s="74" t="s">
        <v>7165</v>
      </c>
      <c r="B152" s="174">
        <v>9010204</v>
      </c>
      <c r="C152" s="172" t="s">
        <v>7166</v>
      </c>
      <c r="D152" s="304">
        <v>608</v>
      </c>
      <c r="E152" s="305"/>
      <c r="F152" s="169">
        <v>48</v>
      </c>
      <c r="G152" s="170">
        <f>(F152-F152*$D$132)*Главная!$F$7</f>
        <v>3265.92</v>
      </c>
      <c r="H152" s="140"/>
      <c r="I152" s="140"/>
    </row>
    <row r="153" spans="1:9" s="64" customFormat="1" hidden="1" outlineLevel="1" x14ac:dyDescent="0.25">
      <c r="A153" s="74" t="s">
        <v>7167</v>
      </c>
      <c r="B153" s="174">
        <v>9010205</v>
      </c>
      <c r="C153" s="172" t="s">
        <v>7168</v>
      </c>
      <c r="D153" s="304">
        <v>760</v>
      </c>
      <c r="E153" s="305"/>
      <c r="F153" s="169">
        <v>60</v>
      </c>
      <c r="G153" s="170">
        <f>(F153-F153*$D$132)*Главная!$F$7</f>
        <v>4082.4000000000005</v>
      </c>
      <c r="H153" s="140"/>
      <c r="I153" s="140"/>
    </row>
    <row r="154" spans="1:9" s="64" customFormat="1" hidden="1" outlineLevel="1" x14ac:dyDescent="0.25">
      <c r="A154" s="74" t="s">
        <v>7169</v>
      </c>
      <c r="B154" s="174">
        <v>9010206</v>
      </c>
      <c r="C154" s="172" t="s">
        <v>7170</v>
      </c>
      <c r="D154" s="304">
        <v>912</v>
      </c>
      <c r="E154" s="305"/>
      <c r="F154" s="169">
        <v>72</v>
      </c>
      <c r="G154" s="170">
        <f>(F154-F154*$D$132)*Главная!$F$7</f>
        <v>4898.88</v>
      </c>
      <c r="H154" s="140"/>
      <c r="I154" s="140"/>
    </row>
    <row r="155" spans="1:9" s="64" customFormat="1" hidden="1" outlineLevel="1" x14ac:dyDescent="0.25">
      <c r="A155" s="74" t="s">
        <v>7171</v>
      </c>
      <c r="B155" s="174">
        <v>9010207</v>
      </c>
      <c r="C155" s="172" t="s">
        <v>7172</v>
      </c>
      <c r="D155" s="304">
        <v>1064</v>
      </c>
      <c r="E155" s="305"/>
      <c r="F155" s="169">
        <v>84</v>
      </c>
      <c r="G155" s="170">
        <f>(F155-F155*$D$132)*Главная!$F$7</f>
        <v>5715.3600000000006</v>
      </c>
      <c r="H155" s="140"/>
      <c r="I155" s="140"/>
    </row>
    <row r="156" spans="1:9" s="64" customFormat="1" hidden="1" outlineLevel="1" x14ac:dyDescent="0.25">
      <c r="A156" s="74" t="s">
        <v>7173</v>
      </c>
      <c r="B156" s="174">
        <v>9010208</v>
      </c>
      <c r="C156" s="172" t="s">
        <v>7174</v>
      </c>
      <c r="D156" s="304">
        <v>1216</v>
      </c>
      <c r="E156" s="305"/>
      <c r="F156" s="169">
        <v>96</v>
      </c>
      <c r="G156" s="170">
        <f>(F156-F156*$D$132)*Главная!$F$7</f>
        <v>6531.84</v>
      </c>
      <c r="H156" s="140"/>
      <c r="I156" s="140"/>
    </row>
    <row r="157" spans="1:9" s="64" customFormat="1" hidden="1" outlineLevel="1" x14ac:dyDescent="0.25">
      <c r="A157" s="74" t="s">
        <v>7175</v>
      </c>
      <c r="B157" s="174">
        <v>9010209</v>
      </c>
      <c r="C157" s="172" t="s">
        <v>7176</v>
      </c>
      <c r="D157" s="304">
        <v>1368</v>
      </c>
      <c r="E157" s="305"/>
      <c r="F157" s="169">
        <v>108</v>
      </c>
      <c r="G157" s="170">
        <f>(F157-F157*$D$132)*Главная!$F$7</f>
        <v>7348.3200000000006</v>
      </c>
      <c r="H157" s="140"/>
      <c r="I157" s="140"/>
    </row>
    <row r="158" spans="1:9" s="64" customFormat="1" hidden="1" outlineLevel="1" x14ac:dyDescent="0.25">
      <c r="A158" s="74" t="s">
        <v>7177</v>
      </c>
      <c r="B158" s="174">
        <v>9010210</v>
      </c>
      <c r="C158" s="172" t="s">
        <v>7178</v>
      </c>
      <c r="D158" s="304">
        <v>1520</v>
      </c>
      <c r="E158" s="305"/>
      <c r="F158" s="169">
        <v>120</v>
      </c>
      <c r="G158" s="170">
        <f>(F158-F158*$D$132)*Главная!$F$7</f>
        <v>8164.8000000000011</v>
      </c>
      <c r="H158" s="140"/>
      <c r="I158" s="140"/>
    </row>
    <row r="159" spans="1:9" s="64" customFormat="1" hidden="1" outlineLevel="1" x14ac:dyDescent="0.25">
      <c r="A159" s="74" t="s">
        <v>7179</v>
      </c>
      <c r="B159" s="174">
        <v>9010211</v>
      </c>
      <c r="C159" s="172" t="s">
        <v>7180</v>
      </c>
      <c r="D159" s="304">
        <v>1672</v>
      </c>
      <c r="E159" s="305"/>
      <c r="F159" s="169">
        <v>132</v>
      </c>
      <c r="G159" s="170">
        <f>(F159-F159*$D$132)*Главная!$F$7</f>
        <v>8981.2800000000007</v>
      </c>
      <c r="H159" s="140"/>
      <c r="I159" s="140"/>
    </row>
    <row r="160" spans="1:9" s="64" customFormat="1" ht="15.75" hidden="1" outlineLevel="1" thickBot="1" x14ac:dyDescent="0.3">
      <c r="A160" s="74" t="s">
        <v>7181</v>
      </c>
      <c r="B160" s="174">
        <v>9010212</v>
      </c>
      <c r="C160" s="172" t="s">
        <v>7182</v>
      </c>
      <c r="D160" s="306">
        <v>1824</v>
      </c>
      <c r="E160" s="307"/>
      <c r="F160" s="169">
        <v>144</v>
      </c>
      <c r="G160" s="170">
        <f>(F160-F160*$D$132)*Главная!$F$7</f>
        <v>9797.76</v>
      </c>
      <c r="H160" s="140"/>
      <c r="I160" s="140"/>
    </row>
    <row r="161" spans="1:9" s="64" customFormat="1" ht="15.75" collapsed="1" thickBot="1" x14ac:dyDescent="0.3">
      <c r="A161" s="74"/>
      <c r="B161" s="177"/>
      <c r="C161" s="165" t="s">
        <v>7183</v>
      </c>
      <c r="D161" s="334">
        <v>0</v>
      </c>
      <c r="E161" s="335"/>
      <c r="F161" s="178"/>
      <c r="G161" s="179"/>
      <c r="H161" s="141"/>
      <c r="I161" s="141"/>
    </row>
    <row r="162" spans="1:9" s="64" customFormat="1" hidden="1" outlineLevel="1" x14ac:dyDescent="0.25">
      <c r="A162" s="74"/>
      <c r="B162" s="177"/>
      <c r="C162" s="136" t="s">
        <v>7184</v>
      </c>
      <c r="D162" s="316"/>
      <c r="E162" s="317"/>
      <c r="F162" s="180"/>
      <c r="G162" s="179"/>
      <c r="H162" s="141"/>
      <c r="I162" s="141"/>
    </row>
    <row r="163" spans="1:9" s="64" customFormat="1" hidden="1" outlineLevel="1" x14ac:dyDescent="0.25">
      <c r="A163" s="74" t="s">
        <v>7185</v>
      </c>
      <c r="B163" s="174">
        <v>9050104</v>
      </c>
      <c r="C163" s="172" t="s">
        <v>7186</v>
      </c>
      <c r="D163" s="312">
        <v>392</v>
      </c>
      <c r="E163" s="313"/>
      <c r="F163" s="169">
        <v>32.095999999999997</v>
      </c>
      <c r="G163" s="170">
        <f>(F163-F163*$D$161)*Главная!$F$7</f>
        <v>2183.8118399999998</v>
      </c>
      <c r="H163" s="140"/>
      <c r="I163" s="140">
        <f t="shared" ref="I163:I177" si="5">H163*G163</f>
        <v>0</v>
      </c>
    </row>
    <row r="164" spans="1:9" s="64" customFormat="1" hidden="1" outlineLevel="1" x14ac:dyDescent="0.25">
      <c r="A164" s="74" t="s">
        <v>7187</v>
      </c>
      <c r="B164" s="174">
        <v>9050106</v>
      </c>
      <c r="C164" s="172" t="s">
        <v>7188</v>
      </c>
      <c r="D164" s="312">
        <v>588</v>
      </c>
      <c r="E164" s="313"/>
      <c r="F164" s="169">
        <v>48.143999999999991</v>
      </c>
      <c r="G164" s="170">
        <f>(F164-F164*$D$161)*Главная!$F$7</f>
        <v>3275.7177599999995</v>
      </c>
      <c r="H164" s="140"/>
      <c r="I164" s="140">
        <f t="shared" si="5"/>
        <v>0</v>
      </c>
    </row>
    <row r="165" spans="1:9" s="64" customFormat="1" hidden="1" outlineLevel="1" x14ac:dyDescent="0.25">
      <c r="A165" s="74" t="s">
        <v>7189</v>
      </c>
      <c r="B165" s="174">
        <v>9050108</v>
      </c>
      <c r="C165" s="172" t="s">
        <v>7190</v>
      </c>
      <c r="D165" s="312">
        <v>784</v>
      </c>
      <c r="E165" s="313"/>
      <c r="F165" s="169">
        <v>64.191999999999993</v>
      </c>
      <c r="G165" s="170">
        <f>(F165-F165*$D$161)*Главная!$F$7</f>
        <v>4367.6236799999997</v>
      </c>
      <c r="H165" s="140"/>
      <c r="I165" s="140">
        <f t="shared" si="5"/>
        <v>0</v>
      </c>
    </row>
    <row r="166" spans="1:9" s="64" customFormat="1" hidden="1" outlineLevel="1" x14ac:dyDescent="0.25">
      <c r="A166" s="74" t="s">
        <v>7191</v>
      </c>
      <c r="B166" s="174">
        <v>9050110</v>
      </c>
      <c r="C166" s="172" t="s">
        <v>7192</v>
      </c>
      <c r="D166" s="312">
        <v>980</v>
      </c>
      <c r="E166" s="313"/>
      <c r="F166" s="169">
        <v>80.239999999999995</v>
      </c>
      <c r="G166" s="170">
        <f>(F166-F166*$D$161)*Главная!$F$7</f>
        <v>5459.5295999999998</v>
      </c>
      <c r="H166" s="140"/>
      <c r="I166" s="140">
        <f t="shared" si="5"/>
        <v>0</v>
      </c>
    </row>
    <row r="167" spans="1:9" s="64" customFormat="1" hidden="1" outlineLevel="1" x14ac:dyDescent="0.25">
      <c r="A167" s="74" t="s">
        <v>7193</v>
      </c>
      <c r="B167" s="174">
        <v>9050112</v>
      </c>
      <c r="C167" s="172" t="s">
        <v>7194</v>
      </c>
      <c r="D167" s="312">
        <v>1176</v>
      </c>
      <c r="E167" s="313"/>
      <c r="F167" s="169">
        <v>96.287999999999982</v>
      </c>
      <c r="G167" s="170">
        <f>(F167-F167*$D$161)*Главная!$F$7</f>
        <v>6551.4355199999991</v>
      </c>
      <c r="H167" s="140"/>
      <c r="I167" s="140">
        <f t="shared" si="5"/>
        <v>0</v>
      </c>
    </row>
    <row r="168" spans="1:9" s="64" customFormat="1" hidden="1" outlineLevel="1" x14ac:dyDescent="0.25">
      <c r="A168" s="74"/>
      <c r="B168" s="177"/>
      <c r="C168" s="136" t="s">
        <v>7195</v>
      </c>
      <c r="D168" s="324"/>
      <c r="E168" s="325"/>
      <c r="F168" s="180"/>
      <c r="G168" s="179"/>
      <c r="H168" s="141"/>
      <c r="I168" s="141"/>
    </row>
    <row r="169" spans="1:9" s="64" customFormat="1" hidden="1" outlineLevel="1" x14ac:dyDescent="0.25">
      <c r="A169" s="74" t="s">
        <v>7196</v>
      </c>
      <c r="B169" s="174">
        <v>9050204</v>
      </c>
      <c r="C169" s="172" t="s">
        <v>7197</v>
      </c>
      <c r="D169" s="312">
        <v>488</v>
      </c>
      <c r="E169" s="313"/>
      <c r="F169" s="169">
        <v>35.840000000000003</v>
      </c>
      <c r="G169" s="170">
        <f>(F169-F169*$D$161)*Главная!$F$7</f>
        <v>2438.5536000000006</v>
      </c>
      <c r="H169" s="140"/>
      <c r="I169" s="140">
        <f t="shared" si="5"/>
        <v>0</v>
      </c>
    </row>
    <row r="170" spans="1:9" s="64" customFormat="1" hidden="1" outlineLevel="1" x14ac:dyDescent="0.25">
      <c r="A170" s="74" t="s">
        <v>7198</v>
      </c>
      <c r="B170" s="174">
        <v>9050205</v>
      </c>
      <c r="C170" s="172" t="s">
        <v>7199</v>
      </c>
      <c r="D170" s="312">
        <v>610</v>
      </c>
      <c r="E170" s="313"/>
      <c r="F170" s="169">
        <v>44.800000000000004</v>
      </c>
      <c r="G170" s="170">
        <f>(F170-F170*$D$161)*Главная!$F$7</f>
        <v>3048.1920000000005</v>
      </c>
      <c r="H170" s="140"/>
      <c r="I170" s="140">
        <f t="shared" si="5"/>
        <v>0</v>
      </c>
    </row>
    <row r="171" spans="1:9" s="64" customFormat="1" hidden="1" outlineLevel="1" x14ac:dyDescent="0.25">
      <c r="A171" s="74" t="s">
        <v>7200</v>
      </c>
      <c r="B171" s="174">
        <v>9050206</v>
      </c>
      <c r="C171" s="172" t="s">
        <v>7201</v>
      </c>
      <c r="D171" s="312">
        <v>732</v>
      </c>
      <c r="E171" s="313"/>
      <c r="F171" s="169">
        <v>53.760000000000005</v>
      </c>
      <c r="G171" s="170">
        <f>(F171-F171*$D$161)*Главная!$F$7</f>
        <v>3657.8304000000007</v>
      </c>
      <c r="H171" s="140"/>
      <c r="I171" s="140">
        <f t="shared" si="5"/>
        <v>0</v>
      </c>
    </row>
    <row r="172" spans="1:9" s="64" customFormat="1" hidden="1" outlineLevel="1" x14ac:dyDescent="0.25">
      <c r="A172" s="74" t="s">
        <v>7202</v>
      </c>
      <c r="B172" s="174">
        <v>9050207</v>
      </c>
      <c r="C172" s="172" t="s">
        <v>7203</v>
      </c>
      <c r="D172" s="312">
        <v>854</v>
      </c>
      <c r="E172" s="313"/>
      <c r="F172" s="169">
        <v>62.720000000000006</v>
      </c>
      <c r="G172" s="170">
        <f>(F172-F172*$D$161)*Главная!$F$7</f>
        <v>4267.4688000000006</v>
      </c>
      <c r="H172" s="140"/>
      <c r="I172" s="140">
        <f t="shared" si="5"/>
        <v>0</v>
      </c>
    </row>
    <row r="173" spans="1:9" s="64" customFormat="1" hidden="1" outlineLevel="1" x14ac:dyDescent="0.25">
      <c r="A173" s="74" t="s">
        <v>7204</v>
      </c>
      <c r="B173" s="174">
        <v>9050208</v>
      </c>
      <c r="C173" s="172" t="s">
        <v>7205</v>
      </c>
      <c r="D173" s="312">
        <v>976</v>
      </c>
      <c r="E173" s="313"/>
      <c r="F173" s="169">
        <v>71.680000000000007</v>
      </c>
      <c r="G173" s="170">
        <f>(F173-F173*$D$161)*Главная!$F$7</f>
        <v>4877.1072000000013</v>
      </c>
      <c r="H173" s="140"/>
      <c r="I173" s="140">
        <f t="shared" si="5"/>
        <v>0</v>
      </c>
    </row>
    <row r="174" spans="1:9" s="64" customFormat="1" hidden="1" outlineLevel="1" x14ac:dyDescent="0.25">
      <c r="A174" s="74" t="s">
        <v>7206</v>
      </c>
      <c r="B174" s="174">
        <v>9050209</v>
      </c>
      <c r="C174" s="172" t="s">
        <v>7207</v>
      </c>
      <c r="D174" s="312">
        <v>1098</v>
      </c>
      <c r="E174" s="313"/>
      <c r="F174" s="169">
        <v>80.640000000000015</v>
      </c>
      <c r="G174" s="170">
        <f>(F174-F174*$D$161)*Главная!$F$7</f>
        <v>5486.7456000000011</v>
      </c>
      <c r="H174" s="140"/>
      <c r="I174" s="140">
        <f t="shared" si="5"/>
        <v>0</v>
      </c>
    </row>
    <row r="175" spans="1:9" s="64" customFormat="1" hidden="1" outlineLevel="1" x14ac:dyDescent="0.25">
      <c r="A175" s="74" t="s">
        <v>7208</v>
      </c>
      <c r="B175" s="174">
        <v>9050210</v>
      </c>
      <c r="C175" s="172" t="s">
        <v>7209</v>
      </c>
      <c r="D175" s="312">
        <v>1220</v>
      </c>
      <c r="E175" s="313"/>
      <c r="F175" s="169">
        <v>89.600000000000009</v>
      </c>
      <c r="G175" s="170">
        <f>(F175-F175*$D$161)*Главная!$F$7</f>
        <v>6096.3840000000009</v>
      </c>
      <c r="H175" s="140"/>
      <c r="I175" s="140">
        <f t="shared" si="5"/>
        <v>0</v>
      </c>
    </row>
    <row r="176" spans="1:9" s="64" customFormat="1" hidden="1" outlineLevel="1" x14ac:dyDescent="0.25">
      <c r="A176" s="74" t="s">
        <v>7210</v>
      </c>
      <c r="B176" s="174">
        <v>9050211</v>
      </c>
      <c r="C176" s="172" t="s">
        <v>7211</v>
      </c>
      <c r="D176" s="312">
        <v>1342</v>
      </c>
      <c r="E176" s="313"/>
      <c r="F176" s="169">
        <v>98.56</v>
      </c>
      <c r="G176" s="170">
        <f>(F176-F176*$D$161)*Главная!$F$7</f>
        <v>6706.0224000000007</v>
      </c>
      <c r="H176" s="140"/>
      <c r="I176" s="140">
        <f t="shared" si="5"/>
        <v>0</v>
      </c>
    </row>
    <row r="177" spans="1:9" s="64" customFormat="1" ht="15.75" hidden="1" outlineLevel="1" thickBot="1" x14ac:dyDescent="0.3">
      <c r="A177" s="74" t="s">
        <v>7212</v>
      </c>
      <c r="B177" s="174">
        <v>9050212</v>
      </c>
      <c r="C177" s="172" t="s">
        <v>7213</v>
      </c>
      <c r="D177" s="314">
        <v>1464</v>
      </c>
      <c r="E177" s="315"/>
      <c r="F177" s="169">
        <v>107.52000000000001</v>
      </c>
      <c r="G177" s="170">
        <f>(F177-F177*$D$161)*Главная!$F$7</f>
        <v>7315.6608000000015</v>
      </c>
      <c r="H177" s="140"/>
      <c r="I177" s="140">
        <f t="shared" si="5"/>
        <v>0</v>
      </c>
    </row>
    <row r="178" spans="1:9" s="64" customFormat="1" ht="15.75" collapsed="1" thickBot="1" x14ac:dyDescent="0.3">
      <c r="A178" s="74"/>
      <c r="B178" s="177"/>
      <c r="C178" s="165" t="s">
        <v>7214</v>
      </c>
      <c r="D178" s="334">
        <v>0</v>
      </c>
      <c r="E178" s="335"/>
      <c r="F178" s="178"/>
      <c r="G178" s="179"/>
      <c r="H178" s="141"/>
      <c r="I178" s="141"/>
    </row>
    <row r="179" spans="1:9" s="64" customFormat="1" hidden="1" outlineLevel="1" x14ac:dyDescent="0.25">
      <c r="A179" s="74"/>
      <c r="B179" s="177"/>
      <c r="C179" s="136" t="s">
        <v>7215</v>
      </c>
      <c r="D179" s="316" t="s">
        <v>7264</v>
      </c>
      <c r="E179" s="317"/>
      <c r="F179" s="180"/>
      <c r="G179" s="179"/>
      <c r="H179" s="141"/>
      <c r="I179" s="141"/>
    </row>
    <row r="180" spans="1:9" s="64" customFormat="1" hidden="1" outlineLevel="1" x14ac:dyDescent="0.25">
      <c r="A180" s="74" t="s">
        <v>7216</v>
      </c>
      <c r="B180" s="174" t="s">
        <v>7217</v>
      </c>
      <c r="C180" s="172" t="s">
        <v>7218</v>
      </c>
      <c r="D180" s="312">
        <v>478</v>
      </c>
      <c r="E180" s="313"/>
      <c r="F180" s="169">
        <v>33.503995167148801</v>
      </c>
      <c r="G180" s="170">
        <f>(F180-F180*$D$178)*Главная!$F$7</f>
        <v>2279.6118311728046</v>
      </c>
      <c r="H180" s="140"/>
      <c r="I180" s="140">
        <f t="shared" ref="I180:I196" si="6">H180*G180</f>
        <v>0</v>
      </c>
    </row>
    <row r="181" spans="1:9" s="64" customFormat="1" hidden="1" outlineLevel="1" x14ac:dyDescent="0.25">
      <c r="A181" s="74" t="s">
        <v>7219</v>
      </c>
      <c r="B181" s="174" t="s">
        <v>7220</v>
      </c>
      <c r="C181" s="172" t="s">
        <v>7221</v>
      </c>
      <c r="D181" s="312">
        <v>717</v>
      </c>
      <c r="E181" s="313"/>
      <c r="F181" s="169">
        <v>50.255992750723202</v>
      </c>
      <c r="G181" s="170">
        <f>(F181-F181*$D$178)*Главная!$F$7</f>
        <v>3419.4177467592071</v>
      </c>
      <c r="H181" s="140"/>
      <c r="I181" s="140">
        <f t="shared" si="6"/>
        <v>0</v>
      </c>
    </row>
    <row r="182" spans="1:9" s="64" customFormat="1" hidden="1" outlineLevel="1" x14ac:dyDescent="0.25">
      <c r="A182" s="74" t="s">
        <v>7222</v>
      </c>
      <c r="B182" s="174" t="s">
        <v>7223</v>
      </c>
      <c r="C182" s="172" t="s">
        <v>7224</v>
      </c>
      <c r="D182" s="312">
        <v>956</v>
      </c>
      <c r="E182" s="313"/>
      <c r="F182" s="169">
        <v>67.007990334297602</v>
      </c>
      <c r="G182" s="170">
        <f>(F182-F182*$D$178)*Главная!$F$7</f>
        <v>4559.2236623456092</v>
      </c>
      <c r="H182" s="140"/>
      <c r="I182" s="140">
        <f t="shared" si="6"/>
        <v>0</v>
      </c>
    </row>
    <row r="183" spans="1:9" s="64" customFormat="1" hidden="1" outlineLevel="1" x14ac:dyDescent="0.25">
      <c r="A183" s="74" t="s">
        <v>7225</v>
      </c>
      <c r="B183" s="174" t="s">
        <v>7226</v>
      </c>
      <c r="C183" s="172" t="s">
        <v>7227</v>
      </c>
      <c r="D183" s="312">
        <v>1195</v>
      </c>
      <c r="E183" s="313"/>
      <c r="F183" s="169">
        <v>83.759987917871996</v>
      </c>
      <c r="G183" s="170">
        <f>(F183-F183*$D$178)*Главная!$F$7</f>
        <v>5699.0295779320113</v>
      </c>
      <c r="H183" s="140"/>
      <c r="I183" s="140">
        <f t="shared" si="6"/>
        <v>0</v>
      </c>
    </row>
    <row r="184" spans="1:9" s="64" customFormat="1" hidden="1" outlineLevel="1" x14ac:dyDescent="0.25">
      <c r="A184" s="74" t="s">
        <v>7228</v>
      </c>
      <c r="B184" s="174" t="s">
        <v>7229</v>
      </c>
      <c r="C184" s="172" t="s">
        <v>7230</v>
      </c>
      <c r="D184" s="312">
        <v>1434</v>
      </c>
      <c r="E184" s="313"/>
      <c r="F184" s="169">
        <v>100.5119855014464</v>
      </c>
      <c r="G184" s="170">
        <f>(F184-F184*$D$178)*Главная!$F$7</f>
        <v>6838.8354935184143</v>
      </c>
      <c r="H184" s="140"/>
      <c r="I184" s="140">
        <f t="shared" si="6"/>
        <v>0</v>
      </c>
    </row>
    <row r="185" spans="1:9" s="64" customFormat="1" hidden="1" outlineLevel="1" x14ac:dyDescent="0.25">
      <c r="A185" s="74"/>
      <c r="B185" s="177"/>
      <c r="C185" s="136" t="s">
        <v>7231</v>
      </c>
      <c r="D185" s="324" t="s">
        <v>7264</v>
      </c>
      <c r="E185" s="325"/>
      <c r="F185" s="180"/>
      <c r="G185" s="179"/>
      <c r="H185" s="141"/>
      <c r="I185" s="141"/>
    </row>
    <row r="186" spans="1:9" s="64" customFormat="1" hidden="1" outlineLevel="1" x14ac:dyDescent="0.25">
      <c r="A186" s="74" t="s">
        <v>7232</v>
      </c>
      <c r="B186" s="174" t="s">
        <v>7233</v>
      </c>
      <c r="C186" s="172" t="s">
        <v>7234</v>
      </c>
      <c r="D186" s="312">
        <v>572</v>
      </c>
      <c r="E186" s="313"/>
      <c r="F186" s="169">
        <v>35.645418479059202</v>
      </c>
      <c r="G186" s="170">
        <f>(F186-F186*$D$178)*Главная!$F$7</f>
        <v>2425.3142733151885</v>
      </c>
      <c r="H186" s="140"/>
      <c r="I186" s="140">
        <f t="shared" si="6"/>
        <v>0</v>
      </c>
    </row>
    <row r="187" spans="1:9" s="64" customFormat="1" hidden="1" outlineLevel="1" x14ac:dyDescent="0.25">
      <c r="A187" s="74" t="s">
        <v>7235</v>
      </c>
      <c r="B187" s="174" t="s">
        <v>7236</v>
      </c>
      <c r="C187" s="172" t="s">
        <v>7237</v>
      </c>
      <c r="D187" s="312">
        <v>858</v>
      </c>
      <c r="E187" s="313"/>
      <c r="F187" s="169">
        <v>53.468127718588804</v>
      </c>
      <c r="G187" s="170">
        <f>(F187-F187*$D$178)*Главная!$F$7</f>
        <v>3637.9714099727826</v>
      </c>
      <c r="H187" s="140"/>
      <c r="I187" s="140">
        <f t="shared" si="6"/>
        <v>0</v>
      </c>
    </row>
    <row r="188" spans="1:9" s="64" customFormat="1" hidden="1" outlineLevel="1" x14ac:dyDescent="0.25">
      <c r="A188" s="74" t="s">
        <v>7238</v>
      </c>
      <c r="B188" s="174" t="s">
        <v>7239</v>
      </c>
      <c r="C188" s="172" t="s">
        <v>7240</v>
      </c>
      <c r="D188" s="312">
        <v>1144</v>
      </c>
      <c r="E188" s="313"/>
      <c r="F188" s="169">
        <v>71.290836958118405</v>
      </c>
      <c r="G188" s="170">
        <f>(F188-F188*$D$178)*Главная!$F$7</f>
        <v>4850.6285466303771</v>
      </c>
      <c r="H188" s="140"/>
      <c r="I188" s="140">
        <f t="shared" si="6"/>
        <v>0</v>
      </c>
    </row>
    <row r="189" spans="1:9" s="64" customFormat="1" hidden="1" outlineLevel="1" x14ac:dyDescent="0.25">
      <c r="A189" s="74" t="s">
        <v>7241</v>
      </c>
      <c r="B189" s="174" t="s">
        <v>7242</v>
      </c>
      <c r="C189" s="172" t="s">
        <v>7243</v>
      </c>
      <c r="D189" s="312">
        <v>1430</v>
      </c>
      <c r="E189" s="313"/>
      <c r="F189" s="169">
        <v>89.113546197648006</v>
      </c>
      <c r="G189" s="170">
        <f>(F189-F189*$D$178)*Главная!$F$7</f>
        <v>6063.2856832879706</v>
      </c>
      <c r="H189" s="140"/>
      <c r="I189" s="140">
        <f t="shared" si="6"/>
        <v>0</v>
      </c>
    </row>
    <row r="190" spans="1:9" s="64" customFormat="1" ht="15.75" hidden="1" outlineLevel="1" thickBot="1" x14ac:dyDescent="0.3">
      <c r="A190" s="74" t="s">
        <v>7244</v>
      </c>
      <c r="B190" s="174" t="s">
        <v>7245</v>
      </c>
      <c r="C190" s="172" t="s">
        <v>7246</v>
      </c>
      <c r="D190" s="312">
        <v>1716</v>
      </c>
      <c r="E190" s="313"/>
      <c r="F190" s="169">
        <v>106.93625543717761</v>
      </c>
      <c r="G190" s="170">
        <f>(F190-F190*$D$178)*Главная!$F$7</f>
        <v>7275.9428199455651</v>
      </c>
      <c r="H190" s="140"/>
      <c r="I190" s="140">
        <f t="shared" si="6"/>
        <v>0</v>
      </c>
    </row>
    <row r="191" spans="1:9" s="64" customFormat="1" hidden="1" outlineLevel="1" x14ac:dyDescent="0.25">
      <c r="A191" s="74"/>
      <c r="B191" s="177"/>
      <c r="C191" s="136" t="s">
        <v>7247</v>
      </c>
      <c r="D191" s="316" t="s">
        <v>7264</v>
      </c>
      <c r="E191" s="317"/>
      <c r="F191" s="180"/>
      <c r="G191" s="179"/>
      <c r="H191" s="141"/>
      <c r="I191" s="141"/>
    </row>
    <row r="192" spans="1:9" s="64" customFormat="1" hidden="1" outlineLevel="1" x14ac:dyDescent="0.25">
      <c r="A192" s="74" t="s">
        <v>7248</v>
      </c>
      <c r="B192" s="174" t="s">
        <v>7249</v>
      </c>
      <c r="C192" s="172" t="s">
        <v>7250</v>
      </c>
      <c r="D192" s="312">
        <v>516</v>
      </c>
      <c r="E192" s="313"/>
      <c r="F192" s="169">
        <v>29.415983999999998</v>
      </c>
      <c r="G192" s="170">
        <f>(F192-F192*$D$178)*Главная!$F$7</f>
        <v>2001.4635513600001</v>
      </c>
      <c r="H192" s="140"/>
      <c r="I192" s="140">
        <f t="shared" si="6"/>
        <v>0</v>
      </c>
    </row>
    <row r="193" spans="1:9" s="64" customFormat="1" hidden="1" outlineLevel="1" x14ac:dyDescent="0.25">
      <c r="A193" s="74" t="s">
        <v>7251</v>
      </c>
      <c r="B193" s="174" t="s">
        <v>7252</v>
      </c>
      <c r="C193" s="172" t="s">
        <v>7253</v>
      </c>
      <c r="D193" s="312">
        <v>774</v>
      </c>
      <c r="E193" s="313"/>
      <c r="F193" s="169">
        <v>44.123975999999999</v>
      </c>
      <c r="G193" s="170">
        <f>(F193-F193*$D$178)*Главная!$F$7</f>
        <v>3002.1953270400004</v>
      </c>
      <c r="H193" s="140"/>
      <c r="I193" s="140">
        <f t="shared" si="6"/>
        <v>0</v>
      </c>
    </row>
    <row r="194" spans="1:9" s="64" customFormat="1" hidden="1" outlineLevel="1" x14ac:dyDescent="0.25">
      <c r="A194" s="74" t="s">
        <v>7254</v>
      </c>
      <c r="B194" s="174" t="s">
        <v>7255</v>
      </c>
      <c r="C194" s="172" t="s">
        <v>7256</v>
      </c>
      <c r="D194" s="312">
        <v>1032</v>
      </c>
      <c r="E194" s="313"/>
      <c r="F194" s="169">
        <v>58.831967999999996</v>
      </c>
      <c r="G194" s="170">
        <f>(F194-F194*$D$178)*Главная!$F$7</f>
        <v>4002.9271027200002</v>
      </c>
      <c r="H194" s="140"/>
      <c r="I194" s="140">
        <f t="shared" si="6"/>
        <v>0</v>
      </c>
    </row>
    <row r="195" spans="1:9" s="64" customFormat="1" hidden="1" outlineLevel="1" x14ac:dyDescent="0.25">
      <c r="A195" s="74" t="s">
        <v>7257</v>
      </c>
      <c r="B195" s="174" t="s">
        <v>7258</v>
      </c>
      <c r="C195" s="172" t="s">
        <v>7259</v>
      </c>
      <c r="D195" s="312">
        <v>1290</v>
      </c>
      <c r="E195" s="313"/>
      <c r="F195" s="169">
        <v>73.539959999999994</v>
      </c>
      <c r="G195" s="170">
        <f>(F195-F195*$D$178)*Главная!$F$7</f>
        <v>5003.6588783999996</v>
      </c>
      <c r="H195" s="140"/>
      <c r="I195" s="140">
        <f t="shared" si="6"/>
        <v>0</v>
      </c>
    </row>
    <row r="196" spans="1:9" s="64" customFormat="1" ht="15.75" hidden="1" outlineLevel="1" thickBot="1" x14ac:dyDescent="0.3">
      <c r="A196" s="107" t="s">
        <v>7260</v>
      </c>
      <c r="B196" s="181" t="s">
        <v>7261</v>
      </c>
      <c r="C196" s="182" t="s">
        <v>7262</v>
      </c>
      <c r="D196" s="308">
        <v>1548</v>
      </c>
      <c r="E196" s="309"/>
      <c r="F196" s="183">
        <v>88.247951999999998</v>
      </c>
      <c r="G196" s="184">
        <f>(F196-F196*$D$178)*Главная!$F$7</f>
        <v>6004.3906540800008</v>
      </c>
      <c r="H196" s="151"/>
      <c r="I196" s="151">
        <f t="shared" si="6"/>
        <v>0</v>
      </c>
    </row>
    <row r="197" spans="1:9" ht="15.75" collapsed="1" thickBot="1" x14ac:dyDescent="0.3">
      <c r="A197" s="9"/>
      <c r="B197" s="177"/>
      <c r="C197" s="165" t="s">
        <v>11871</v>
      </c>
      <c r="D197" s="302">
        <v>0</v>
      </c>
      <c r="E197" s="303"/>
      <c r="F197" s="178"/>
      <c r="G197" s="179"/>
      <c r="H197" s="141"/>
      <c r="I197" s="141"/>
    </row>
    <row r="198" spans="1:9" ht="15.75" hidden="1" outlineLevel="1" collapsed="1" thickBot="1" x14ac:dyDescent="0.3">
      <c r="A198" s="9"/>
      <c r="B198" s="57"/>
      <c r="C198" s="152" t="s">
        <v>8094</v>
      </c>
      <c r="D198" s="290" t="s">
        <v>7264</v>
      </c>
      <c r="E198" s="291"/>
      <c r="F198" s="104"/>
      <c r="G198" s="119"/>
      <c r="H198" s="141"/>
      <c r="I198" s="17"/>
    </row>
    <row r="199" spans="1:9" hidden="1" outlineLevel="2" x14ac:dyDescent="0.25">
      <c r="A199" s="9" t="s">
        <v>8095</v>
      </c>
      <c r="B199" s="191" t="s">
        <v>10598</v>
      </c>
      <c r="C199" s="9" t="s">
        <v>8096</v>
      </c>
      <c r="D199" s="294"/>
      <c r="E199" s="295"/>
      <c r="F199" s="79">
        <v>2775.22</v>
      </c>
      <c r="G199" s="79">
        <f>F199-F199*$D$197</f>
        <v>2775.22</v>
      </c>
      <c r="H199" s="9"/>
      <c r="I199" s="79">
        <f>G199*H199</f>
        <v>0</v>
      </c>
    </row>
    <row r="200" spans="1:9" hidden="1" outlineLevel="2" x14ac:dyDescent="0.25">
      <c r="A200" s="9" t="s">
        <v>8097</v>
      </c>
      <c r="B200" s="191" t="s">
        <v>10599</v>
      </c>
      <c r="C200" s="9" t="s">
        <v>8098</v>
      </c>
      <c r="D200" s="296"/>
      <c r="E200" s="297"/>
      <c r="F200" s="79">
        <v>2904.16</v>
      </c>
      <c r="G200" s="79">
        <f t="shared" ref="G200:G263" si="7">F200-F200*$D$197</f>
        <v>2904.16</v>
      </c>
      <c r="H200" s="9"/>
      <c r="I200" s="79">
        <f t="shared" ref="I200:I256" si="8">G200*H200</f>
        <v>0</v>
      </c>
    </row>
    <row r="201" spans="1:9" hidden="1" outlineLevel="2" x14ac:dyDescent="0.25">
      <c r="A201" s="9" t="s">
        <v>8099</v>
      </c>
      <c r="B201" s="191" t="s">
        <v>10600</v>
      </c>
      <c r="C201" s="9" t="s">
        <v>8100</v>
      </c>
      <c r="D201" s="296"/>
      <c r="E201" s="297"/>
      <c r="F201" s="79">
        <v>3056.94</v>
      </c>
      <c r="G201" s="79">
        <f t="shared" si="7"/>
        <v>3056.94</v>
      </c>
      <c r="H201" s="9"/>
      <c r="I201" s="79">
        <f t="shared" si="8"/>
        <v>0</v>
      </c>
    </row>
    <row r="202" spans="1:9" hidden="1" outlineLevel="2" x14ac:dyDescent="0.25">
      <c r="A202" s="9" t="s">
        <v>8101</v>
      </c>
      <c r="B202" s="191" t="s">
        <v>10601</v>
      </c>
      <c r="C202" s="9" t="s">
        <v>8102</v>
      </c>
      <c r="D202" s="296"/>
      <c r="E202" s="297"/>
      <c r="F202" s="79">
        <v>3177.48</v>
      </c>
      <c r="G202" s="79">
        <f t="shared" si="7"/>
        <v>3177.48</v>
      </c>
      <c r="H202" s="9"/>
      <c r="I202" s="79">
        <f t="shared" si="8"/>
        <v>0</v>
      </c>
    </row>
    <row r="203" spans="1:9" hidden="1" outlineLevel="2" x14ac:dyDescent="0.25">
      <c r="A203" s="9" t="s">
        <v>8103</v>
      </c>
      <c r="B203" s="191" t="s">
        <v>10602</v>
      </c>
      <c r="C203" s="9" t="s">
        <v>8104</v>
      </c>
      <c r="D203" s="296"/>
      <c r="E203" s="297"/>
      <c r="F203" s="79">
        <v>3319.04</v>
      </c>
      <c r="G203" s="79">
        <f t="shared" si="7"/>
        <v>3319.04</v>
      </c>
      <c r="H203" s="9"/>
      <c r="I203" s="79">
        <f t="shared" si="8"/>
        <v>0</v>
      </c>
    </row>
    <row r="204" spans="1:9" hidden="1" outlineLevel="2" x14ac:dyDescent="0.25">
      <c r="A204" s="9" t="s">
        <v>8105</v>
      </c>
      <c r="B204" s="191" t="s">
        <v>10603</v>
      </c>
      <c r="C204" s="9" t="s">
        <v>8106</v>
      </c>
      <c r="D204" s="296"/>
      <c r="E204" s="297"/>
      <c r="F204" s="79">
        <v>3505.46</v>
      </c>
      <c r="G204" s="79">
        <f t="shared" si="7"/>
        <v>3505.46</v>
      </c>
      <c r="H204" s="9"/>
      <c r="I204" s="79">
        <f t="shared" si="8"/>
        <v>0</v>
      </c>
    </row>
    <row r="205" spans="1:9" hidden="1" outlineLevel="2" x14ac:dyDescent="0.25">
      <c r="A205" s="9" t="s">
        <v>8107</v>
      </c>
      <c r="B205" s="191" t="s">
        <v>10604</v>
      </c>
      <c r="C205" s="9" t="s">
        <v>8108</v>
      </c>
      <c r="D205" s="296"/>
      <c r="E205" s="297"/>
      <c r="F205" s="79">
        <v>3656.84</v>
      </c>
      <c r="G205" s="79">
        <f t="shared" si="7"/>
        <v>3656.84</v>
      </c>
      <c r="H205" s="9"/>
      <c r="I205" s="79">
        <f t="shared" si="8"/>
        <v>0</v>
      </c>
    </row>
    <row r="206" spans="1:9" hidden="1" outlineLevel="2" x14ac:dyDescent="0.25">
      <c r="A206" s="9" t="s">
        <v>8109</v>
      </c>
      <c r="B206" s="191" t="s">
        <v>10605</v>
      </c>
      <c r="C206" s="9" t="s">
        <v>8110</v>
      </c>
      <c r="D206" s="296"/>
      <c r="E206" s="297"/>
      <c r="F206" s="79">
        <v>4116.5600000000004</v>
      </c>
      <c r="G206" s="79">
        <f t="shared" si="7"/>
        <v>4116.5600000000004</v>
      </c>
      <c r="H206" s="9"/>
      <c r="I206" s="79">
        <f t="shared" si="8"/>
        <v>0</v>
      </c>
    </row>
    <row r="207" spans="1:9" hidden="1" outlineLevel="2" x14ac:dyDescent="0.25">
      <c r="A207" s="9" t="s">
        <v>8111</v>
      </c>
      <c r="B207" s="191" t="s">
        <v>10606</v>
      </c>
      <c r="C207" s="9" t="s">
        <v>8112</v>
      </c>
      <c r="D207" s="296"/>
      <c r="E207" s="297"/>
      <c r="F207" s="79">
        <v>4870.6400000000003</v>
      </c>
      <c r="G207" s="79">
        <f t="shared" si="7"/>
        <v>4870.6400000000003</v>
      </c>
      <c r="H207" s="9"/>
      <c r="I207" s="79">
        <f t="shared" si="8"/>
        <v>0</v>
      </c>
    </row>
    <row r="208" spans="1:9" hidden="1" outlineLevel="2" x14ac:dyDescent="0.25">
      <c r="A208" s="9" t="s">
        <v>8113</v>
      </c>
      <c r="B208" s="191" t="s">
        <v>10607</v>
      </c>
      <c r="C208" s="9" t="s">
        <v>8114</v>
      </c>
      <c r="D208" s="296"/>
      <c r="E208" s="297"/>
      <c r="F208" s="79">
        <v>5260.3</v>
      </c>
      <c r="G208" s="79">
        <f t="shared" si="7"/>
        <v>5260.3</v>
      </c>
      <c r="H208" s="9"/>
      <c r="I208" s="79">
        <f t="shared" si="8"/>
        <v>0</v>
      </c>
    </row>
    <row r="209" spans="1:9" hidden="1" outlineLevel="2" x14ac:dyDescent="0.25">
      <c r="A209" s="9" t="s">
        <v>8115</v>
      </c>
      <c r="B209" s="191" t="s">
        <v>10608</v>
      </c>
      <c r="C209" s="9" t="s">
        <v>8116</v>
      </c>
      <c r="D209" s="296"/>
      <c r="E209" s="297"/>
      <c r="F209" s="79">
        <v>2961.64</v>
      </c>
      <c r="G209" s="79">
        <f t="shared" si="7"/>
        <v>2961.64</v>
      </c>
      <c r="H209" s="9"/>
      <c r="I209" s="79">
        <f t="shared" si="8"/>
        <v>0</v>
      </c>
    </row>
    <row r="210" spans="1:9" hidden="1" outlineLevel="2" x14ac:dyDescent="0.25">
      <c r="A210" s="9" t="s">
        <v>8117</v>
      </c>
      <c r="B210" s="191" t="s">
        <v>10609</v>
      </c>
      <c r="C210" s="9" t="s">
        <v>8118</v>
      </c>
      <c r="D210" s="300"/>
      <c r="E210" s="301"/>
      <c r="F210" s="79">
        <v>3113</v>
      </c>
      <c r="G210" s="79">
        <f t="shared" si="7"/>
        <v>3113</v>
      </c>
      <c r="H210" s="9"/>
      <c r="I210" s="79">
        <f t="shared" si="8"/>
        <v>0</v>
      </c>
    </row>
    <row r="211" spans="1:9" hidden="1" outlineLevel="2" x14ac:dyDescent="0.25">
      <c r="A211" s="9" t="s">
        <v>8119</v>
      </c>
      <c r="B211" s="191" t="s">
        <v>10610</v>
      </c>
      <c r="C211" s="9" t="s">
        <v>8120</v>
      </c>
      <c r="D211" s="288"/>
      <c r="E211" s="289"/>
      <c r="F211" s="79">
        <v>3319.04</v>
      </c>
      <c r="G211" s="79">
        <f t="shared" si="7"/>
        <v>3319.04</v>
      </c>
      <c r="H211" s="9"/>
      <c r="I211" s="79">
        <f t="shared" si="8"/>
        <v>0</v>
      </c>
    </row>
    <row r="212" spans="1:9" hidden="1" outlineLevel="2" x14ac:dyDescent="0.25">
      <c r="A212" s="9" t="s">
        <v>8121</v>
      </c>
      <c r="B212" s="191" t="s">
        <v>10611</v>
      </c>
      <c r="C212" s="9" t="s">
        <v>8122</v>
      </c>
      <c r="D212" s="288"/>
      <c r="E212" s="289"/>
      <c r="F212" s="79">
        <v>3494.24</v>
      </c>
      <c r="G212" s="79">
        <f t="shared" si="7"/>
        <v>3494.24</v>
      </c>
      <c r="H212" s="9"/>
      <c r="I212" s="79">
        <f t="shared" si="8"/>
        <v>0</v>
      </c>
    </row>
    <row r="213" spans="1:9" hidden="1" outlineLevel="2" x14ac:dyDescent="0.25">
      <c r="A213" s="9" t="s">
        <v>8123</v>
      </c>
      <c r="B213" s="191" t="s">
        <v>10612</v>
      </c>
      <c r="C213" s="9" t="s">
        <v>8124</v>
      </c>
      <c r="D213" s="288"/>
      <c r="E213" s="289"/>
      <c r="F213" s="79">
        <v>3656.84</v>
      </c>
      <c r="G213" s="79">
        <f t="shared" si="7"/>
        <v>3656.84</v>
      </c>
      <c r="H213" s="9"/>
      <c r="I213" s="79">
        <f t="shared" si="8"/>
        <v>0</v>
      </c>
    </row>
    <row r="214" spans="1:9" hidden="1" outlineLevel="2" x14ac:dyDescent="0.25">
      <c r="A214" s="9" t="s">
        <v>8125</v>
      </c>
      <c r="B214" s="191" t="s">
        <v>10613</v>
      </c>
      <c r="C214" s="9" t="s">
        <v>8126</v>
      </c>
      <c r="D214" s="288"/>
      <c r="E214" s="289"/>
      <c r="F214" s="79">
        <v>3888.1</v>
      </c>
      <c r="G214" s="79">
        <f t="shared" si="7"/>
        <v>3888.1</v>
      </c>
      <c r="H214" s="9"/>
      <c r="I214" s="79">
        <f t="shared" si="8"/>
        <v>0</v>
      </c>
    </row>
    <row r="215" spans="1:9" hidden="1" outlineLevel="2" x14ac:dyDescent="0.25">
      <c r="A215" s="9" t="s">
        <v>8127</v>
      </c>
      <c r="B215" s="191" t="s">
        <v>10614</v>
      </c>
      <c r="C215" s="9" t="s">
        <v>8128</v>
      </c>
      <c r="D215" s="288"/>
      <c r="E215" s="289"/>
      <c r="F215" s="79">
        <v>4060.5</v>
      </c>
      <c r="G215" s="79">
        <f t="shared" si="7"/>
        <v>4060.5</v>
      </c>
      <c r="H215" s="9"/>
      <c r="I215" s="79">
        <f t="shared" si="8"/>
        <v>0</v>
      </c>
    </row>
    <row r="216" spans="1:9" hidden="1" outlineLevel="2" x14ac:dyDescent="0.25">
      <c r="A216" s="9" t="s">
        <v>8129</v>
      </c>
      <c r="B216" s="191" t="s">
        <v>10615</v>
      </c>
      <c r="C216" s="9" t="s">
        <v>8130</v>
      </c>
      <c r="D216" s="288"/>
      <c r="E216" s="289"/>
      <c r="F216" s="79">
        <v>4597.32</v>
      </c>
      <c r="G216" s="79">
        <f t="shared" si="7"/>
        <v>4597.32</v>
      </c>
      <c r="H216" s="9"/>
      <c r="I216" s="79">
        <f t="shared" si="8"/>
        <v>0</v>
      </c>
    </row>
    <row r="217" spans="1:9" hidden="1" outlineLevel="2" x14ac:dyDescent="0.25">
      <c r="A217" s="9" t="s">
        <v>8131</v>
      </c>
      <c r="B217" s="191" t="s">
        <v>10616</v>
      </c>
      <c r="C217" s="9" t="s">
        <v>8132</v>
      </c>
      <c r="D217" s="288"/>
      <c r="E217" s="289"/>
      <c r="F217" s="79">
        <v>5436.9</v>
      </c>
      <c r="G217" s="79">
        <f t="shared" si="7"/>
        <v>5436.9</v>
      </c>
      <c r="H217" s="9"/>
      <c r="I217" s="79">
        <f t="shared" si="8"/>
        <v>0</v>
      </c>
    </row>
    <row r="218" spans="1:9" hidden="1" outlineLevel="2" x14ac:dyDescent="0.25">
      <c r="A218" s="9" t="s">
        <v>8133</v>
      </c>
      <c r="B218" s="191" t="s">
        <v>10617</v>
      </c>
      <c r="C218" s="9" t="s">
        <v>8134</v>
      </c>
      <c r="D218" s="288"/>
      <c r="E218" s="289"/>
      <c r="F218" s="79">
        <v>5884.02</v>
      </c>
      <c r="G218" s="79">
        <f t="shared" si="7"/>
        <v>5884.02</v>
      </c>
      <c r="H218" s="9"/>
      <c r="I218" s="79">
        <f t="shared" si="8"/>
        <v>0</v>
      </c>
    </row>
    <row r="219" spans="1:9" hidden="1" outlineLevel="2" x14ac:dyDescent="0.25">
      <c r="A219" s="9" t="s">
        <v>8135</v>
      </c>
      <c r="B219" s="191" t="s">
        <v>10618</v>
      </c>
      <c r="C219" s="9" t="s">
        <v>8136</v>
      </c>
      <c r="D219" s="288"/>
      <c r="E219" s="289"/>
      <c r="F219" s="79">
        <v>6537.18</v>
      </c>
      <c r="G219" s="79">
        <f t="shared" si="7"/>
        <v>6537.18</v>
      </c>
      <c r="H219" s="9"/>
      <c r="I219" s="79">
        <f t="shared" si="8"/>
        <v>0</v>
      </c>
    </row>
    <row r="220" spans="1:9" hidden="1" outlineLevel="2" x14ac:dyDescent="0.25">
      <c r="A220" s="9" t="s">
        <v>8137</v>
      </c>
      <c r="B220" s="191" t="s">
        <v>10619</v>
      </c>
      <c r="C220" s="9" t="s">
        <v>8138</v>
      </c>
      <c r="D220" s="288"/>
      <c r="E220" s="289"/>
      <c r="F220" s="79">
        <v>6987.1</v>
      </c>
      <c r="G220" s="79">
        <f t="shared" si="7"/>
        <v>6987.1</v>
      </c>
      <c r="H220" s="9"/>
      <c r="I220" s="79">
        <f t="shared" si="8"/>
        <v>0</v>
      </c>
    </row>
    <row r="221" spans="1:9" hidden="1" outlineLevel="2" x14ac:dyDescent="0.25">
      <c r="A221" s="9" t="s">
        <v>8139</v>
      </c>
      <c r="B221" s="191" t="s">
        <v>10620</v>
      </c>
      <c r="C221" s="9" t="s">
        <v>8140</v>
      </c>
      <c r="D221" s="288"/>
      <c r="E221" s="289"/>
      <c r="F221" s="79">
        <v>3177.48</v>
      </c>
      <c r="G221" s="79">
        <f t="shared" si="7"/>
        <v>3177.48</v>
      </c>
      <c r="H221" s="9"/>
      <c r="I221" s="79">
        <f t="shared" si="8"/>
        <v>0</v>
      </c>
    </row>
    <row r="222" spans="1:9" hidden="1" outlineLevel="2" x14ac:dyDescent="0.25">
      <c r="A222" s="9" t="s">
        <v>8141</v>
      </c>
      <c r="B222" s="191" t="s">
        <v>10621</v>
      </c>
      <c r="C222" s="9" t="s">
        <v>8142</v>
      </c>
      <c r="D222" s="288"/>
      <c r="E222" s="289"/>
      <c r="F222" s="79">
        <v>3396.14</v>
      </c>
      <c r="G222" s="79">
        <f t="shared" si="7"/>
        <v>3396.14</v>
      </c>
      <c r="H222" s="9"/>
      <c r="I222" s="79">
        <f t="shared" si="8"/>
        <v>0</v>
      </c>
    </row>
    <row r="223" spans="1:9" hidden="1" outlineLevel="2" x14ac:dyDescent="0.25">
      <c r="A223" s="9" t="s">
        <v>8143</v>
      </c>
      <c r="B223" s="191" t="s">
        <v>10622</v>
      </c>
      <c r="C223" s="9" t="s">
        <v>8144</v>
      </c>
      <c r="D223" s="288"/>
      <c r="E223" s="289"/>
      <c r="F223" s="79">
        <v>3569.94</v>
      </c>
      <c r="G223" s="79">
        <f t="shared" si="7"/>
        <v>3569.94</v>
      </c>
      <c r="H223" s="9"/>
      <c r="I223" s="79">
        <f t="shared" si="8"/>
        <v>0</v>
      </c>
    </row>
    <row r="224" spans="1:9" hidden="1" outlineLevel="2" x14ac:dyDescent="0.25">
      <c r="A224" s="9" t="s">
        <v>8145</v>
      </c>
      <c r="B224" s="191" t="s">
        <v>10623</v>
      </c>
      <c r="C224" s="9" t="s">
        <v>8146</v>
      </c>
      <c r="D224" s="288"/>
      <c r="E224" s="289"/>
      <c r="F224" s="79">
        <v>3754.96</v>
      </c>
      <c r="G224" s="79">
        <f t="shared" si="7"/>
        <v>3754.96</v>
      </c>
      <c r="H224" s="9"/>
      <c r="I224" s="79">
        <f t="shared" si="8"/>
        <v>0</v>
      </c>
    </row>
    <row r="225" spans="1:9" hidden="1" outlineLevel="2" x14ac:dyDescent="0.25">
      <c r="A225" s="9" t="s">
        <v>8147</v>
      </c>
      <c r="B225" s="191" t="s">
        <v>10624</v>
      </c>
      <c r="C225" s="9" t="s">
        <v>8148</v>
      </c>
      <c r="D225" s="288"/>
      <c r="E225" s="289"/>
      <c r="F225" s="79">
        <v>3876.9</v>
      </c>
      <c r="G225" s="79">
        <f t="shared" si="7"/>
        <v>3876.9</v>
      </c>
      <c r="H225" s="9"/>
      <c r="I225" s="79">
        <f t="shared" si="8"/>
        <v>0</v>
      </c>
    </row>
    <row r="226" spans="1:9" hidden="1" outlineLevel="2" x14ac:dyDescent="0.25">
      <c r="A226" s="9" t="s">
        <v>8149</v>
      </c>
      <c r="B226" s="191" t="s">
        <v>10625</v>
      </c>
      <c r="C226" s="9" t="s">
        <v>8150</v>
      </c>
      <c r="D226" s="288"/>
      <c r="E226" s="289"/>
      <c r="F226" s="79">
        <v>4227.3</v>
      </c>
      <c r="G226" s="79">
        <f t="shared" si="7"/>
        <v>4227.3</v>
      </c>
      <c r="H226" s="9"/>
      <c r="I226" s="79">
        <f t="shared" si="8"/>
        <v>0</v>
      </c>
    </row>
    <row r="227" spans="1:9" hidden="1" outlineLevel="2" x14ac:dyDescent="0.25">
      <c r="A227" s="9" t="s">
        <v>8151</v>
      </c>
      <c r="B227" s="191" t="s">
        <v>10626</v>
      </c>
      <c r="C227" s="9" t="s">
        <v>8152</v>
      </c>
      <c r="D227" s="288"/>
      <c r="E227" s="289"/>
      <c r="F227" s="79">
        <v>4531.46</v>
      </c>
      <c r="G227" s="79">
        <f t="shared" si="7"/>
        <v>4531.46</v>
      </c>
      <c r="H227" s="9"/>
      <c r="I227" s="79">
        <f t="shared" si="8"/>
        <v>0</v>
      </c>
    </row>
    <row r="228" spans="1:9" hidden="1" outlineLevel="2" x14ac:dyDescent="0.25">
      <c r="A228" s="9" t="s">
        <v>8153</v>
      </c>
      <c r="B228" s="191" t="s">
        <v>10627</v>
      </c>
      <c r="C228" s="9" t="s">
        <v>8154</v>
      </c>
      <c r="D228" s="288"/>
      <c r="E228" s="289"/>
      <c r="F228" s="79">
        <v>5108.92</v>
      </c>
      <c r="G228" s="79">
        <f t="shared" si="7"/>
        <v>5108.92</v>
      </c>
      <c r="H228" s="9"/>
      <c r="I228" s="79">
        <f t="shared" si="8"/>
        <v>0</v>
      </c>
    </row>
    <row r="229" spans="1:9" hidden="1" outlineLevel="2" x14ac:dyDescent="0.25">
      <c r="A229" s="9" t="s">
        <v>8155</v>
      </c>
      <c r="B229" s="191" t="s">
        <v>10628</v>
      </c>
      <c r="C229" s="9" t="s">
        <v>8156</v>
      </c>
      <c r="D229" s="288"/>
      <c r="E229" s="289"/>
      <c r="F229" s="79">
        <v>5708.82</v>
      </c>
      <c r="G229" s="79">
        <f t="shared" si="7"/>
        <v>5708.82</v>
      </c>
      <c r="H229" s="9"/>
      <c r="I229" s="79">
        <f t="shared" si="8"/>
        <v>0</v>
      </c>
    </row>
    <row r="230" spans="1:9" hidden="1" outlineLevel="2" x14ac:dyDescent="0.25">
      <c r="A230" s="9" t="s">
        <v>8157</v>
      </c>
      <c r="B230" s="191" t="s">
        <v>10629</v>
      </c>
      <c r="C230" s="9" t="s">
        <v>8158</v>
      </c>
      <c r="D230" s="288"/>
      <c r="E230" s="289"/>
      <c r="F230" s="79">
        <v>6311.52</v>
      </c>
      <c r="G230" s="79">
        <f t="shared" si="7"/>
        <v>6311.52</v>
      </c>
      <c r="H230" s="9"/>
      <c r="I230" s="79">
        <f t="shared" si="8"/>
        <v>0</v>
      </c>
    </row>
    <row r="231" spans="1:9" hidden="1" outlineLevel="2" x14ac:dyDescent="0.25">
      <c r="A231" s="9" t="s">
        <v>8159</v>
      </c>
      <c r="B231" s="191" t="s">
        <v>10630</v>
      </c>
      <c r="C231" s="9" t="s">
        <v>8160</v>
      </c>
      <c r="D231" s="288"/>
      <c r="E231" s="289"/>
      <c r="F231" s="79">
        <v>6910</v>
      </c>
      <c r="G231" s="79">
        <f t="shared" si="7"/>
        <v>6910</v>
      </c>
      <c r="H231" s="9"/>
      <c r="I231" s="79">
        <f t="shared" si="8"/>
        <v>0</v>
      </c>
    </row>
    <row r="232" spans="1:9" hidden="1" outlineLevel="2" x14ac:dyDescent="0.25">
      <c r="A232" s="9" t="s">
        <v>8161</v>
      </c>
      <c r="B232" s="191" t="s">
        <v>10631</v>
      </c>
      <c r="C232" s="9" t="s">
        <v>8162</v>
      </c>
      <c r="D232" s="288"/>
      <c r="E232" s="289"/>
      <c r="F232" s="79">
        <v>7532.32</v>
      </c>
      <c r="G232" s="79">
        <f t="shared" si="7"/>
        <v>7532.32</v>
      </c>
      <c r="H232" s="9"/>
      <c r="I232" s="79">
        <f t="shared" si="8"/>
        <v>0</v>
      </c>
    </row>
    <row r="233" spans="1:9" hidden="1" outlineLevel="2" x14ac:dyDescent="0.25">
      <c r="A233" s="9" t="s">
        <v>8163</v>
      </c>
      <c r="B233" s="191" t="s">
        <v>10632</v>
      </c>
      <c r="C233" s="9" t="s">
        <v>8164</v>
      </c>
      <c r="D233" s="288"/>
      <c r="E233" s="289"/>
      <c r="F233" s="79">
        <v>3462.01</v>
      </c>
      <c r="G233" s="79">
        <f t="shared" si="7"/>
        <v>3462.01</v>
      </c>
      <c r="H233" s="9"/>
      <c r="I233" s="79">
        <f t="shared" si="8"/>
        <v>0</v>
      </c>
    </row>
    <row r="234" spans="1:9" hidden="1" outlineLevel="2" x14ac:dyDescent="0.25">
      <c r="A234" s="9" t="s">
        <v>8165</v>
      </c>
      <c r="B234" s="191" t="s">
        <v>10633</v>
      </c>
      <c r="C234" s="9" t="s">
        <v>8166</v>
      </c>
      <c r="D234" s="288"/>
      <c r="E234" s="289"/>
      <c r="F234" s="79">
        <v>3561.53</v>
      </c>
      <c r="G234" s="79">
        <f t="shared" si="7"/>
        <v>3561.53</v>
      </c>
      <c r="H234" s="9"/>
      <c r="I234" s="79">
        <f t="shared" si="8"/>
        <v>0</v>
      </c>
    </row>
    <row r="235" spans="1:9" hidden="1" outlineLevel="2" x14ac:dyDescent="0.25">
      <c r="A235" s="9" t="s">
        <v>8167</v>
      </c>
      <c r="B235" s="191" t="s">
        <v>10634</v>
      </c>
      <c r="C235" s="9" t="s">
        <v>8168</v>
      </c>
      <c r="D235" s="288"/>
      <c r="E235" s="289"/>
      <c r="F235" s="79">
        <v>3812.42</v>
      </c>
      <c r="G235" s="79">
        <f t="shared" si="7"/>
        <v>3812.42</v>
      </c>
      <c r="H235" s="9"/>
      <c r="I235" s="79">
        <f t="shared" si="8"/>
        <v>0</v>
      </c>
    </row>
    <row r="236" spans="1:9" hidden="1" outlineLevel="2" x14ac:dyDescent="0.25">
      <c r="A236" s="9" t="s">
        <v>8169</v>
      </c>
      <c r="B236" s="191" t="s">
        <v>10635</v>
      </c>
      <c r="C236" s="9" t="s">
        <v>8170</v>
      </c>
      <c r="D236" s="288"/>
      <c r="E236" s="289"/>
      <c r="F236" s="79">
        <v>4060.5</v>
      </c>
      <c r="G236" s="79">
        <f t="shared" si="7"/>
        <v>4060.5</v>
      </c>
      <c r="H236" s="9"/>
      <c r="I236" s="79">
        <f t="shared" si="8"/>
        <v>0</v>
      </c>
    </row>
    <row r="237" spans="1:9" hidden="1" outlineLevel="2" x14ac:dyDescent="0.25">
      <c r="A237" s="9" t="s">
        <v>8171</v>
      </c>
      <c r="B237" s="191" t="s">
        <v>10636</v>
      </c>
      <c r="C237" s="9" t="s">
        <v>8172</v>
      </c>
      <c r="D237" s="288"/>
      <c r="E237" s="289"/>
      <c r="F237" s="79">
        <v>4312.8</v>
      </c>
      <c r="G237" s="79">
        <f t="shared" si="7"/>
        <v>4312.8</v>
      </c>
      <c r="H237" s="9"/>
      <c r="I237" s="79">
        <f t="shared" si="8"/>
        <v>0</v>
      </c>
    </row>
    <row r="238" spans="1:9" hidden="1" outlineLevel="2" x14ac:dyDescent="0.25">
      <c r="A238" s="9" t="s">
        <v>8173</v>
      </c>
      <c r="B238" s="191" t="s">
        <v>10637</v>
      </c>
      <c r="C238" s="9" t="s">
        <v>8174</v>
      </c>
      <c r="D238" s="288"/>
      <c r="E238" s="289"/>
      <c r="F238" s="79">
        <v>4563.6899999999996</v>
      </c>
      <c r="G238" s="79">
        <f t="shared" si="7"/>
        <v>4563.6899999999996</v>
      </c>
      <c r="H238" s="9"/>
      <c r="I238" s="79">
        <f t="shared" si="8"/>
        <v>0</v>
      </c>
    </row>
    <row r="239" spans="1:9" hidden="1" outlineLevel="2" x14ac:dyDescent="0.25">
      <c r="A239" s="9" t="s">
        <v>8175</v>
      </c>
      <c r="B239" s="191" t="s">
        <v>10638</v>
      </c>
      <c r="C239" s="9" t="s">
        <v>8176</v>
      </c>
      <c r="D239" s="288"/>
      <c r="E239" s="289"/>
      <c r="F239" s="79">
        <v>4837</v>
      </c>
      <c r="G239" s="79">
        <f t="shared" si="7"/>
        <v>4837</v>
      </c>
      <c r="H239" s="9"/>
      <c r="I239" s="79">
        <f t="shared" si="8"/>
        <v>0</v>
      </c>
    </row>
    <row r="240" spans="1:9" hidden="1" outlineLevel="2" x14ac:dyDescent="0.25">
      <c r="A240" s="9" t="s">
        <v>8177</v>
      </c>
      <c r="B240" s="191" t="s">
        <v>10639</v>
      </c>
      <c r="C240" s="9" t="s">
        <v>8178</v>
      </c>
      <c r="D240" s="288"/>
      <c r="E240" s="289"/>
      <c r="F240" s="79">
        <v>5469.14</v>
      </c>
      <c r="G240" s="79">
        <f t="shared" si="7"/>
        <v>5469.14</v>
      </c>
      <c r="H240" s="9"/>
      <c r="I240" s="79">
        <f t="shared" si="8"/>
        <v>0</v>
      </c>
    </row>
    <row r="241" spans="1:9" hidden="1" outlineLevel="2" x14ac:dyDescent="0.25">
      <c r="A241" s="9" t="s">
        <v>8179</v>
      </c>
      <c r="B241" s="191" t="s">
        <v>10640</v>
      </c>
      <c r="C241" s="9" t="s">
        <v>8180</v>
      </c>
      <c r="D241" s="288"/>
      <c r="E241" s="289"/>
      <c r="F241" s="79">
        <v>6120.89</v>
      </c>
      <c r="G241" s="79">
        <f t="shared" si="7"/>
        <v>6120.89</v>
      </c>
      <c r="H241" s="9"/>
      <c r="I241" s="79">
        <f t="shared" si="8"/>
        <v>0</v>
      </c>
    </row>
    <row r="242" spans="1:9" hidden="1" outlineLevel="2" x14ac:dyDescent="0.25">
      <c r="A242" s="9" t="s">
        <v>8181</v>
      </c>
      <c r="B242" s="191" t="s">
        <v>10641</v>
      </c>
      <c r="C242" s="9" t="s">
        <v>8182</v>
      </c>
      <c r="D242" s="288"/>
      <c r="E242" s="289"/>
      <c r="F242" s="79">
        <v>6964.67</v>
      </c>
      <c r="G242" s="79">
        <f t="shared" si="7"/>
        <v>6964.67</v>
      </c>
      <c r="H242" s="9"/>
      <c r="I242" s="79">
        <f t="shared" si="8"/>
        <v>0</v>
      </c>
    </row>
    <row r="243" spans="1:9" hidden="1" outlineLevel="2" x14ac:dyDescent="0.25">
      <c r="A243" s="9" t="s">
        <v>8183</v>
      </c>
      <c r="B243" s="191" t="s">
        <v>10642</v>
      </c>
      <c r="C243" s="9" t="s">
        <v>8184</v>
      </c>
      <c r="D243" s="288"/>
      <c r="E243" s="289"/>
      <c r="F243" s="79">
        <v>7762.19</v>
      </c>
      <c r="G243" s="79">
        <f t="shared" si="7"/>
        <v>7762.19</v>
      </c>
      <c r="H243" s="9"/>
      <c r="I243" s="79">
        <f t="shared" si="8"/>
        <v>0</v>
      </c>
    </row>
    <row r="244" spans="1:9" hidden="1" outlineLevel="2" x14ac:dyDescent="0.25">
      <c r="A244" s="9" t="s">
        <v>8185</v>
      </c>
      <c r="B244" s="191" t="s">
        <v>10643</v>
      </c>
      <c r="C244" s="9" t="s">
        <v>8186</v>
      </c>
      <c r="D244" s="288"/>
      <c r="E244" s="289"/>
      <c r="F244" s="79">
        <v>8360.69</v>
      </c>
      <c r="G244" s="79">
        <f t="shared" si="7"/>
        <v>8360.69</v>
      </c>
      <c r="H244" s="9"/>
      <c r="I244" s="79">
        <f t="shared" si="8"/>
        <v>0</v>
      </c>
    </row>
    <row r="245" spans="1:9" hidden="1" outlineLevel="2" x14ac:dyDescent="0.25">
      <c r="A245" s="9" t="s">
        <v>8187</v>
      </c>
      <c r="B245" s="191" t="s">
        <v>10644</v>
      </c>
      <c r="C245" s="9" t="s">
        <v>8188</v>
      </c>
      <c r="D245" s="288"/>
      <c r="E245" s="289"/>
      <c r="F245" s="79">
        <v>4244.12</v>
      </c>
      <c r="G245" s="79">
        <f t="shared" si="7"/>
        <v>4244.12</v>
      </c>
      <c r="H245" s="9"/>
      <c r="I245" s="79">
        <f t="shared" si="8"/>
        <v>0</v>
      </c>
    </row>
    <row r="246" spans="1:9" hidden="1" outlineLevel="2" x14ac:dyDescent="0.25">
      <c r="A246" s="9" t="s">
        <v>8189</v>
      </c>
      <c r="B246" s="191" t="s">
        <v>10645</v>
      </c>
      <c r="C246" s="9" t="s">
        <v>8190</v>
      </c>
      <c r="D246" s="288"/>
      <c r="E246" s="289"/>
      <c r="F246" s="79">
        <v>4559.4799999999996</v>
      </c>
      <c r="G246" s="79">
        <f t="shared" si="7"/>
        <v>4559.4799999999996</v>
      </c>
      <c r="H246" s="9"/>
      <c r="I246" s="79">
        <f t="shared" si="8"/>
        <v>0</v>
      </c>
    </row>
    <row r="247" spans="1:9" hidden="1" outlineLevel="2" x14ac:dyDescent="0.25">
      <c r="A247" s="9" t="s">
        <v>8191</v>
      </c>
      <c r="B247" s="191" t="s">
        <v>10646</v>
      </c>
      <c r="C247" s="9" t="s">
        <v>8192</v>
      </c>
      <c r="D247" s="288"/>
      <c r="E247" s="289"/>
      <c r="F247" s="79">
        <v>4928.1099999999997</v>
      </c>
      <c r="G247" s="79">
        <f t="shared" si="7"/>
        <v>4928.1099999999997</v>
      </c>
      <c r="H247" s="9"/>
      <c r="I247" s="79">
        <f t="shared" si="8"/>
        <v>0</v>
      </c>
    </row>
    <row r="248" spans="1:9" hidden="1" outlineLevel="2" x14ac:dyDescent="0.25">
      <c r="A248" s="9" t="s">
        <v>8193</v>
      </c>
      <c r="B248" s="191" t="s">
        <v>10647</v>
      </c>
      <c r="C248" s="9" t="s">
        <v>8194</v>
      </c>
      <c r="D248" s="288"/>
      <c r="E248" s="289"/>
      <c r="F248" s="79">
        <v>5307.95</v>
      </c>
      <c r="G248" s="79">
        <f t="shared" si="7"/>
        <v>5307.95</v>
      </c>
      <c r="H248" s="9"/>
      <c r="I248" s="79">
        <f t="shared" si="8"/>
        <v>0</v>
      </c>
    </row>
    <row r="249" spans="1:9" hidden="1" outlineLevel="2" x14ac:dyDescent="0.25">
      <c r="A249" s="9" t="s">
        <v>8195</v>
      </c>
      <c r="B249" s="191" t="s">
        <v>10648</v>
      </c>
      <c r="C249" s="9" t="s">
        <v>8196</v>
      </c>
      <c r="D249" s="288"/>
      <c r="E249" s="289"/>
      <c r="F249" s="79">
        <v>5713.02</v>
      </c>
      <c r="G249" s="79">
        <f t="shared" si="7"/>
        <v>5713.02</v>
      </c>
      <c r="H249" s="9"/>
      <c r="I249" s="79">
        <f t="shared" si="8"/>
        <v>0</v>
      </c>
    </row>
    <row r="250" spans="1:9" hidden="1" outlineLevel="2" x14ac:dyDescent="0.25">
      <c r="A250" s="9" t="s">
        <v>8197</v>
      </c>
      <c r="B250" s="191" t="s">
        <v>10649</v>
      </c>
      <c r="C250" s="9" t="s">
        <v>8198</v>
      </c>
      <c r="D250" s="288"/>
      <c r="E250" s="289"/>
      <c r="F250" s="79">
        <v>6036.79</v>
      </c>
      <c r="G250" s="79">
        <f t="shared" si="7"/>
        <v>6036.79</v>
      </c>
      <c r="H250" s="9"/>
      <c r="I250" s="79">
        <f t="shared" si="8"/>
        <v>0</v>
      </c>
    </row>
    <row r="251" spans="1:9" hidden="1" outlineLevel="2" x14ac:dyDescent="0.25">
      <c r="A251" s="9" t="s">
        <v>8199</v>
      </c>
      <c r="B251" s="191" t="s">
        <v>10650</v>
      </c>
      <c r="C251" s="9" t="s">
        <v>8200</v>
      </c>
      <c r="D251" s="288"/>
      <c r="E251" s="289"/>
      <c r="F251" s="79">
        <v>6531.57</v>
      </c>
      <c r="G251" s="79">
        <f t="shared" si="7"/>
        <v>6531.57</v>
      </c>
      <c r="H251" s="9"/>
      <c r="I251" s="79">
        <f t="shared" si="8"/>
        <v>0</v>
      </c>
    </row>
    <row r="252" spans="1:9" hidden="1" outlineLevel="2" x14ac:dyDescent="0.25">
      <c r="A252" s="9" t="s">
        <v>8201</v>
      </c>
      <c r="B252" s="191" t="s">
        <v>10651</v>
      </c>
      <c r="C252" s="9" t="s">
        <v>8202</v>
      </c>
      <c r="D252" s="288"/>
      <c r="E252" s="289"/>
      <c r="F252" s="79">
        <v>7554.75</v>
      </c>
      <c r="G252" s="79">
        <f t="shared" si="7"/>
        <v>7554.75</v>
      </c>
      <c r="H252" s="9"/>
      <c r="I252" s="79">
        <f t="shared" si="8"/>
        <v>0</v>
      </c>
    </row>
    <row r="253" spans="1:9" hidden="1" outlineLevel="2" x14ac:dyDescent="0.25">
      <c r="A253" s="9" t="s">
        <v>8203</v>
      </c>
      <c r="B253" s="191" t="s">
        <v>10652</v>
      </c>
      <c r="C253" s="9" t="s">
        <v>8204</v>
      </c>
      <c r="D253" s="288"/>
      <c r="E253" s="289"/>
      <c r="F253" s="79">
        <v>8601.77</v>
      </c>
      <c r="G253" s="79">
        <f t="shared" si="7"/>
        <v>8601.77</v>
      </c>
      <c r="H253" s="9"/>
      <c r="I253" s="79">
        <f t="shared" si="8"/>
        <v>0</v>
      </c>
    </row>
    <row r="254" spans="1:9" hidden="1" outlineLevel="2" x14ac:dyDescent="0.25">
      <c r="A254" s="9" t="s">
        <v>8205</v>
      </c>
      <c r="B254" s="191" t="s">
        <v>10653</v>
      </c>
      <c r="C254" s="9" t="s">
        <v>8206</v>
      </c>
      <c r="D254" s="288"/>
      <c r="E254" s="289"/>
      <c r="F254" s="79">
        <v>9623.5499999999993</v>
      </c>
      <c r="G254" s="79">
        <f t="shared" si="7"/>
        <v>9623.5499999999993</v>
      </c>
      <c r="H254" s="9"/>
      <c r="I254" s="79">
        <f t="shared" si="8"/>
        <v>0</v>
      </c>
    </row>
    <row r="255" spans="1:9" hidden="1" outlineLevel="2" x14ac:dyDescent="0.25">
      <c r="A255" s="9" t="s">
        <v>8207</v>
      </c>
      <c r="B255" s="191" t="s">
        <v>10654</v>
      </c>
      <c r="C255" s="9" t="s">
        <v>8208</v>
      </c>
      <c r="D255" s="288"/>
      <c r="E255" s="289"/>
      <c r="F255" s="79">
        <v>10700</v>
      </c>
      <c r="G255" s="79">
        <f t="shared" si="7"/>
        <v>10700</v>
      </c>
      <c r="H255" s="9"/>
      <c r="I255" s="79">
        <f t="shared" si="8"/>
        <v>0</v>
      </c>
    </row>
    <row r="256" spans="1:9" ht="15.75" hidden="1" outlineLevel="2" thickBot="1" x14ac:dyDescent="0.3">
      <c r="A256" s="9" t="s">
        <v>8209</v>
      </c>
      <c r="B256" s="191" t="s">
        <v>10655</v>
      </c>
      <c r="C256" s="9" t="s">
        <v>8210</v>
      </c>
      <c r="D256" s="288"/>
      <c r="E256" s="289"/>
      <c r="F256" s="79">
        <v>11723.18</v>
      </c>
      <c r="G256" s="79">
        <f t="shared" si="7"/>
        <v>11723.18</v>
      </c>
      <c r="H256" s="9"/>
      <c r="I256" s="79">
        <f t="shared" si="8"/>
        <v>0</v>
      </c>
    </row>
    <row r="257" spans="1:9" ht="15.75" hidden="1" outlineLevel="1" collapsed="1" thickBot="1" x14ac:dyDescent="0.3">
      <c r="A257" s="9"/>
      <c r="B257" s="192"/>
      <c r="C257" s="152" t="s">
        <v>8211</v>
      </c>
      <c r="D257" s="290" t="s">
        <v>7264</v>
      </c>
      <c r="E257" s="291"/>
      <c r="F257" s="156"/>
      <c r="G257" s="119"/>
      <c r="H257" s="141"/>
      <c r="I257" s="17"/>
    </row>
    <row r="258" spans="1:9" hidden="1" outlineLevel="2" x14ac:dyDescent="0.25">
      <c r="A258" s="9" t="s">
        <v>8212</v>
      </c>
      <c r="B258" s="191" t="s">
        <v>10656</v>
      </c>
      <c r="C258" s="9" t="s">
        <v>8213</v>
      </c>
      <c r="D258" s="292"/>
      <c r="E258" s="293"/>
      <c r="F258" s="79">
        <v>2890.14</v>
      </c>
      <c r="G258" s="79">
        <f t="shared" si="7"/>
        <v>2890.14</v>
      </c>
      <c r="H258" s="9"/>
      <c r="I258" s="79">
        <f>G258*H258</f>
        <v>0</v>
      </c>
    </row>
    <row r="259" spans="1:9" hidden="1" outlineLevel="2" x14ac:dyDescent="0.25">
      <c r="A259" s="9" t="s">
        <v>8214</v>
      </c>
      <c r="B259" s="191" t="s">
        <v>10657</v>
      </c>
      <c r="C259" s="9" t="s">
        <v>8215</v>
      </c>
      <c r="D259" s="298"/>
      <c r="E259" s="299"/>
      <c r="F259" s="79">
        <v>3041.52</v>
      </c>
      <c r="G259" s="79">
        <f t="shared" si="7"/>
        <v>3041.52</v>
      </c>
      <c r="H259" s="9"/>
      <c r="I259" s="79">
        <f t="shared" ref="I259:I316" si="9">G259*H259</f>
        <v>0</v>
      </c>
    </row>
    <row r="260" spans="1:9" hidden="1" outlineLevel="2" x14ac:dyDescent="0.25">
      <c r="A260" s="9" t="s">
        <v>8216</v>
      </c>
      <c r="B260" s="191" t="s">
        <v>10658</v>
      </c>
      <c r="C260" s="9" t="s">
        <v>8217</v>
      </c>
      <c r="D260" s="288"/>
      <c r="E260" s="289"/>
      <c r="F260" s="79">
        <v>3227.94</v>
      </c>
      <c r="G260" s="79">
        <f t="shared" si="7"/>
        <v>3227.94</v>
      </c>
      <c r="H260" s="9"/>
      <c r="I260" s="79">
        <f t="shared" si="9"/>
        <v>0</v>
      </c>
    </row>
    <row r="261" spans="1:9" hidden="1" outlineLevel="2" x14ac:dyDescent="0.25">
      <c r="A261" s="9" t="s">
        <v>8218</v>
      </c>
      <c r="B261" s="191" t="s">
        <v>10659</v>
      </c>
      <c r="C261" s="9" t="s">
        <v>8219</v>
      </c>
      <c r="D261" s="298"/>
      <c r="E261" s="299"/>
      <c r="F261" s="79">
        <v>3372.3</v>
      </c>
      <c r="G261" s="79">
        <f t="shared" si="7"/>
        <v>3372.3</v>
      </c>
      <c r="H261" s="9"/>
      <c r="I261" s="79">
        <f t="shared" si="9"/>
        <v>0</v>
      </c>
    </row>
    <row r="262" spans="1:9" hidden="1" outlineLevel="2" x14ac:dyDescent="0.25">
      <c r="A262" s="9" t="s">
        <v>8220</v>
      </c>
      <c r="B262" s="191" t="s">
        <v>10660</v>
      </c>
      <c r="C262" s="9" t="s">
        <v>8221</v>
      </c>
      <c r="D262" s="288"/>
      <c r="E262" s="289"/>
      <c r="F262" s="79">
        <v>3533.5</v>
      </c>
      <c r="G262" s="79">
        <f t="shared" si="7"/>
        <v>3533.5</v>
      </c>
      <c r="H262" s="9"/>
      <c r="I262" s="79">
        <f t="shared" si="9"/>
        <v>0</v>
      </c>
    </row>
    <row r="263" spans="1:9" hidden="1" outlineLevel="2" x14ac:dyDescent="0.25">
      <c r="A263" s="9" t="s">
        <v>8222</v>
      </c>
      <c r="B263" s="191" t="s">
        <v>10661</v>
      </c>
      <c r="C263" s="9" t="s">
        <v>8223</v>
      </c>
      <c r="D263" s="298"/>
      <c r="E263" s="299"/>
      <c r="F263" s="79">
        <v>3752.14</v>
      </c>
      <c r="G263" s="79">
        <f t="shared" si="7"/>
        <v>3752.14</v>
      </c>
      <c r="H263" s="9"/>
      <c r="I263" s="79">
        <f t="shared" si="9"/>
        <v>0</v>
      </c>
    </row>
    <row r="264" spans="1:9" hidden="1" outlineLevel="2" x14ac:dyDescent="0.25">
      <c r="A264" s="9" t="s">
        <v>8224</v>
      </c>
      <c r="B264" s="191" t="s">
        <v>10662</v>
      </c>
      <c r="C264" s="9" t="s">
        <v>8225</v>
      </c>
      <c r="D264" s="288"/>
      <c r="E264" s="289"/>
      <c r="F264" s="79">
        <v>3927.36</v>
      </c>
      <c r="G264" s="79">
        <f t="shared" ref="G264:G327" si="10">F264-F264*$D$197</f>
        <v>3927.36</v>
      </c>
      <c r="H264" s="9"/>
      <c r="I264" s="79">
        <f t="shared" si="9"/>
        <v>0</v>
      </c>
    </row>
    <row r="265" spans="1:9" hidden="1" outlineLevel="2" x14ac:dyDescent="0.25">
      <c r="A265" s="9" t="s">
        <v>8226</v>
      </c>
      <c r="B265" s="191" t="s">
        <v>10663</v>
      </c>
      <c r="C265" s="9" t="s">
        <v>8227</v>
      </c>
      <c r="D265" s="298"/>
      <c r="E265" s="299"/>
      <c r="F265" s="79">
        <v>4473.9799999999996</v>
      </c>
      <c r="G265" s="79">
        <f t="shared" si="10"/>
        <v>4473.9799999999996</v>
      </c>
      <c r="H265" s="9"/>
      <c r="I265" s="79">
        <f t="shared" si="9"/>
        <v>0</v>
      </c>
    </row>
    <row r="266" spans="1:9" hidden="1" outlineLevel="2" x14ac:dyDescent="0.25">
      <c r="A266" s="9" t="s">
        <v>8228</v>
      </c>
      <c r="B266" s="191" t="s">
        <v>10664</v>
      </c>
      <c r="C266" s="9" t="s">
        <v>8229</v>
      </c>
      <c r="D266" s="288"/>
      <c r="E266" s="289"/>
      <c r="F266" s="79">
        <v>5355.6</v>
      </c>
      <c r="G266" s="79">
        <f t="shared" si="10"/>
        <v>5355.6</v>
      </c>
      <c r="H266" s="9"/>
      <c r="I266" s="79">
        <f t="shared" si="9"/>
        <v>0</v>
      </c>
    </row>
    <row r="267" spans="1:9" hidden="1" outlineLevel="2" x14ac:dyDescent="0.25">
      <c r="A267" s="9" t="s">
        <v>8230</v>
      </c>
      <c r="B267" s="191" t="s">
        <v>10665</v>
      </c>
      <c r="C267" s="9" t="s">
        <v>8231</v>
      </c>
      <c r="D267" s="298"/>
      <c r="E267" s="299"/>
      <c r="F267" s="79">
        <v>5813.94</v>
      </c>
      <c r="G267" s="79">
        <f t="shared" si="10"/>
        <v>5813.94</v>
      </c>
      <c r="H267" s="9"/>
      <c r="I267" s="79">
        <f t="shared" si="9"/>
        <v>0</v>
      </c>
    </row>
    <row r="268" spans="1:9" hidden="1" outlineLevel="2" x14ac:dyDescent="0.25">
      <c r="A268" s="9" t="s">
        <v>8232</v>
      </c>
      <c r="B268" s="191" t="s">
        <v>10666</v>
      </c>
      <c r="C268" s="9" t="s">
        <v>8233</v>
      </c>
      <c r="D268" s="288"/>
      <c r="E268" s="289"/>
      <c r="F268" s="79">
        <v>6489.52</v>
      </c>
      <c r="G268" s="79">
        <f t="shared" si="10"/>
        <v>6489.52</v>
      </c>
      <c r="H268" s="9"/>
      <c r="I268" s="79">
        <f t="shared" si="9"/>
        <v>0</v>
      </c>
    </row>
    <row r="269" spans="1:9" hidden="1" outlineLevel="2" x14ac:dyDescent="0.25">
      <c r="A269" s="9" t="s">
        <v>8234</v>
      </c>
      <c r="B269" s="191" t="s">
        <v>10667</v>
      </c>
      <c r="C269" s="9" t="s">
        <v>8235</v>
      </c>
      <c r="D269" s="298"/>
      <c r="E269" s="299"/>
      <c r="F269" s="79">
        <v>6931.04</v>
      </c>
      <c r="G269" s="79">
        <f t="shared" si="10"/>
        <v>6931.04</v>
      </c>
      <c r="H269" s="9"/>
      <c r="I269" s="79">
        <f t="shared" si="9"/>
        <v>0</v>
      </c>
    </row>
    <row r="270" spans="1:9" hidden="1" outlineLevel="2" x14ac:dyDescent="0.25">
      <c r="A270" s="9" t="s">
        <v>8236</v>
      </c>
      <c r="B270" s="191" t="s">
        <v>10668</v>
      </c>
      <c r="C270" s="9" t="s">
        <v>8237</v>
      </c>
      <c r="D270" s="288"/>
      <c r="E270" s="289"/>
      <c r="F270" s="79">
        <v>3111.6</v>
      </c>
      <c r="G270" s="79">
        <f t="shared" si="10"/>
        <v>3111.6</v>
      </c>
      <c r="H270" s="9"/>
      <c r="I270" s="79">
        <f t="shared" si="9"/>
        <v>0</v>
      </c>
    </row>
    <row r="271" spans="1:9" hidden="1" outlineLevel="2" x14ac:dyDescent="0.25">
      <c r="A271" s="9" t="s">
        <v>8238</v>
      </c>
      <c r="B271" s="191" t="s">
        <v>10669</v>
      </c>
      <c r="C271" s="9" t="s">
        <v>8239</v>
      </c>
      <c r="D271" s="298"/>
      <c r="E271" s="299"/>
      <c r="F271" s="79">
        <v>3295.22</v>
      </c>
      <c r="G271" s="79">
        <f t="shared" si="10"/>
        <v>3295.22</v>
      </c>
      <c r="H271" s="9"/>
      <c r="I271" s="79">
        <f t="shared" si="9"/>
        <v>0</v>
      </c>
    </row>
    <row r="272" spans="1:9" hidden="1" outlineLevel="2" x14ac:dyDescent="0.25">
      <c r="A272" s="9" t="s">
        <v>8240</v>
      </c>
      <c r="B272" s="191" t="s">
        <v>10670</v>
      </c>
      <c r="C272" s="9" t="s">
        <v>8241</v>
      </c>
      <c r="D272" s="288"/>
      <c r="E272" s="289"/>
      <c r="F272" s="79">
        <v>3533.5</v>
      </c>
      <c r="G272" s="79">
        <f t="shared" si="10"/>
        <v>3533.5</v>
      </c>
      <c r="H272" s="9"/>
      <c r="I272" s="79">
        <f t="shared" si="9"/>
        <v>0</v>
      </c>
    </row>
    <row r="273" spans="1:9" hidden="1" outlineLevel="2" x14ac:dyDescent="0.25">
      <c r="A273" s="9" t="s">
        <v>8242</v>
      </c>
      <c r="B273" s="191" t="s">
        <v>10671</v>
      </c>
      <c r="C273" s="9" t="s">
        <v>8243</v>
      </c>
      <c r="D273" s="298"/>
      <c r="E273" s="299"/>
      <c r="F273" s="79">
        <v>3742.34</v>
      </c>
      <c r="G273" s="79">
        <f t="shared" si="10"/>
        <v>3742.34</v>
      </c>
      <c r="H273" s="9"/>
      <c r="I273" s="79">
        <f t="shared" si="9"/>
        <v>0</v>
      </c>
    </row>
    <row r="274" spans="1:9" hidden="1" outlineLevel="2" x14ac:dyDescent="0.25">
      <c r="A274" s="9" t="s">
        <v>8244</v>
      </c>
      <c r="B274" s="191" t="s">
        <v>10672</v>
      </c>
      <c r="C274" s="9" t="s">
        <v>8245</v>
      </c>
      <c r="D274" s="288"/>
      <c r="E274" s="289"/>
      <c r="F274" s="79">
        <v>3927.36</v>
      </c>
      <c r="G274" s="79">
        <f t="shared" si="10"/>
        <v>3927.36</v>
      </c>
      <c r="H274" s="9"/>
      <c r="I274" s="79">
        <f t="shared" si="9"/>
        <v>0</v>
      </c>
    </row>
    <row r="275" spans="1:9" hidden="1" outlineLevel="2" x14ac:dyDescent="0.25">
      <c r="A275" s="9" t="s">
        <v>8246</v>
      </c>
      <c r="B275" s="191" t="s">
        <v>10673</v>
      </c>
      <c r="C275" s="9" t="s">
        <v>8247</v>
      </c>
      <c r="D275" s="298"/>
      <c r="E275" s="299"/>
      <c r="F275" s="79">
        <v>4199.26</v>
      </c>
      <c r="G275" s="79">
        <f t="shared" si="10"/>
        <v>4199.26</v>
      </c>
      <c r="H275" s="9"/>
      <c r="I275" s="79">
        <f t="shared" si="9"/>
        <v>0</v>
      </c>
    </row>
    <row r="276" spans="1:9" hidden="1" outlineLevel="2" x14ac:dyDescent="0.25">
      <c r="A276" s="9" t="s">
        <v>8248</v>
      </c>
      <c r="B276" s="191" t="s">
        <v>10674</v>
      </c>
      <c r="C276" s="9" t="s">
        <v>8249</v>
      </c>
      <c r="D276" s="288"/>
      <c r="E276" s="289"/>
      <c r="F276" s="79">
        <v>4408.1000000000004</v>
      </c>
      <c r="G276" s="79">
        <f t="shared" si="10"/>
        <v>4408.1000000000004</v>
      </c>
      <c r="H276" s="9"/>
      <c r="I276" s="79">
        <f t="shared" si="9"/>
        <v>0</v>
      </c>
    </row>
    <row r="277" spans="1:9" hidden="1" outlineLevel="2" x14ac:dyDescent="0.25">
      <c r="A277" s="9" t="s">
        <v>8250</v>
      </c>
      <c r="B277" s="191" t="s">
        <v>10675</v>
      </c>
      <c r="C277" s="9" t="s">
        <v>8251</v>
      </c>
      <c r="D277" s="298"/>
      <c r="E277" s="299"/>
      <c r="F277" s="79">
        <v>5030.42</v>
      </c>
      <c r="G277" s="79">
        <f t="shared" si="10"/>
        <v>5030.42</v>
      </c>
      <c r="H277" s="9"/>
      <c r="I277" s="79">
        <f t="shared" si="9"/>
        <v>0</v>
      </c>
    </row>
    <row r="278" spans="1:9" hidden="1" outlineLevel="2" x14ac:dyDescent="0.25">
      <c r="A278" s="9" t="s">
        <v>8252</v>
      </c>
      <c r="B278" s="191" t="s">
        <v>10676</v>
      </c>
      <c r="C278" s="9" t="s">
        <v>8253</v>
      </c>
      <c r="D278" s="288"/>
      <c r="E278" s="289"/>
      <c r="F278" s="79">
        <v>6021.38</v>
      </c>
      <c r="G278" s="79">
        <f t="shared" si="10"/>
        <v>6021.38</v>
      </c>
      <c r="H278" s="9"/>
      <c r="I278" s="79">
        <f t="shared" si="9"/>
        <v>0</v>
      </c>
    </row>
    <row r="279" spans="1:9" hidden="1" outlineLevel="2" x14ac:dyDescent="0.25">
      <c r="A279" s="9" t="s">
        <v>8254</v>
      </c>
      <c r="B279" s="191" t="s">
        <v>10677</v>
      </c>
      <c r="C279" s="9" t="s">
        <v>8255</v>
      </c>
      <c r="D279" s="298"/>
      <c r="E279" s="299"/>
      <c r="F279" s="79">
        <v>6545.58</v>
      </c>
      <c r="G279" s="79">
        <f t="shared" si="10"/>
        <v>6545.58</v>
      </c>
      <c r="H279" s="9"/>
      <c r="I279" s="79">
        <f t="shared" si="9"/>
        <v>0</v>
      </c>
    </row>
    <row r="280" spans="1:9" hidden="1" outlineLevel="2" x14ac:dyDescent="0.25">
      <c r="A280" s="9" t="s">
        <v>8256</v>
      </c>
      <c r="B280" s="191" t="s">
        <v>10678</v>
      </c>
      <c r="C280" s="9" t="s">
        <v>8257</v>
      </c>
      <c r="D280" s="288"/>
      <c r="E280" s="289"/>
      <c r="F280" s="79">
        <v>7320.68</v>
      </c>
      <c r="G280" s="79">
        <f t="shared" si="10"/>
        <v>7320.68</v>
      </c>
      <c r="H280" s="9"/>
      <c r="I280" s="79">
        <f t="shared" si="9"/>
        <v>0</v>
      </c>
    </row>
    <row r="281" spans="1:9" hidden="1" outlineLevel="2" x14ac:dyDescent="0.25">
      <c r="A281" s="9" t="s">
        <v>8258</v>
      </c>
      <c r="B281" s="191" t="s">
        <v>10679</v>
      </c>
      <c r="C281" s="9" t="s">
        <v>8259</v>
      </c>
      <c r="D281" s="298"/>
      <c r="E281" s="299"/>
      <c r="F281" s="79">
        <v>7843.48</v>
      </c>
      <c r="G281" s="79">
        <f t="shared" si="10"/>
        <v>7843.48</v>
      </c>
      <c r="H281" s="9"/>
      <c r="I281" s="79">
        <f t="shared" si="9"/>
        <v>0</v>
      </c>
    </row>
    <row r="282" spans="1:9" hidden="1" outlineLevel="2" x14ac:dyDescent="0.25">
      <c r="A282" s="9" t="s">
        <v>8260</v>
      </c>
      <c r="B282" s="191" t="s">
        <v>10680</v>
      </c>
      <c r="C282" s="9" t="s">
        <v>8261</v>
      </c>
      <c r="D282" s="288"/>
      <c r="E282" s="289"/>
      <c r="F282" s="79">
        <v>3372.3</v>
      </c>
      <c r="G282" s="79">
        <f t="shared" si="10"/>
        <v>3372.3</v>
      </c>
      <c r="H282" s="9"/>
      <c r="I282" s="79">
        <f t="shared" si="9"/>
        <v>0</v>
      </c>
    </row>
    <row r="283" spans="1:9" hidden="1" outlineLevel="2" x14ac:dyDescent="0.25">
      <c r="A283" s="9" t="s">
        <v>8262</v>
      </c>
      <c r="B283" s="191" t="s">
        <v>10681</v>
      </c>
      <c r="C283" s="9" t="s">
        <v>8263</v>
      </c>
      <c r="D283" s="298"/>
      <c r="E283" s="299"/>
      <c r="F283" s="79">
        <v>3623.2</v>
      </c>
      <c r="G283" s="79">
        <f t="shared" si="10"/>
        <v>3623.2</v>
      </c>
      <c r="H283" s="9"/>
      <c r="I283" s="79">
        <f t="shared" si="9"/>
        <v>0</v>
      </c>
    </row>
    <row r="284" spans="1:9" hidden="1" outlineLevel="2" x14ac:dyDescent="0.25">
      <c r="A284" s="9" t="s">
        <v>8264</v>
      </c>
      <c r="B284" s="191" t="s">
        <v>10682</v>
      </c>
      <c r="C284" s="9" t="s">
        <v>8265</v>
      </c>
      <c r="D284" s="288"/>
      <c r="E284" s="289"/>
      <c r="F284" s="79">
        <v>3829.24</v>
      </c>
      <c r="G284" s="79">
        <f t="shared" si="10"/>
        <v>3829.24</v>
      </c>
      <c r="H284" s="9"/>
      <c r="I284" s="79">
        <f t="shared" si="9"/>
        <v>0</v>
      </c>
    </row>
    <row r="285" spans="1:9" hidden="1" outlineLevel="2" x14ac:dyDescent="0.25">
      <c r="A285" s="9" t="s">
        <v>8266</v>
      </c>
      <c r="B285" s="191" t="s">
        <v>10683</v>
      </c>
      <c r="C285" s="9" t="s">
        <v>8267</v>
      </c>
      <c r="D285" s="298"/>
      <c r="E285" s="299"/>
      <c r="F285" s="79">
        <v>4046.48</v>
      </c>
      <c r="G285" s="79">
        <f t="shared" si="10"/>
        <v>4046.48</v>
      </c>
      <c r="H285" s="9"/>
      <c r="I285" s="79">
        <f t="shared" si="9"/>
        <v>0</v>
      </c>
    </row>
    <row r="286" spans="1:9" hidden="1" outlineLevel="2" x14ac:dyDescent="0.25">
      <c r="A286" s="9" t="s">
        <v>8268</v>
      </c>
      <c r="B286" s="191" t="s">
        <v>10684</v>
      </c>
      <c r="C286" s="9" t="s">
        <v>8269</v>
      </c>
      <c r="D286" s="288"/>
      <c r="E286" s="289"/>
      <c r="F286" s="79">
        <v>4329.62</v>
      </c>
      <c r="G286" s="79">
        <f t="shared" si="10"/>
        <v>4329.62</v>
      </c>
      <c r="H286" s="9"/>
      <c r="I286" s="79">
        <f t="shared" si="9"/>
        <v>0</v>
      </c>
    </row>
    <row r="287" spans="1:9" hidden="1" outlineLevel="2" x14ac:dyDescent="0.25">
      <c r="A287" s="9" t="s">
        <v>8270</v>
      </c>
      <c r="B287" s="191" t="s">
        <v>10685</v>
      </c>
      <c r="C287" s="9" t="s">
        <v>8271</v>
      </c>
      <c r="D287" s="298"/>
      <c r="E287" s="299"/>
      <c r="F287" s="79">
        <v>4604.34</v>
      </c>
      <c r="G287" s="79">
        <f t="shared" si="10"/>
        <v>4604.34</v>
      </c>
      <c r="H287" s="9"/>
      <c r="I287" s="79">
        <f t="shared" si="9"/>
        <v>0</v>
      </c>
    </row>
    <row r="288" spans="1:9" hidden="1" outlineLevel="2" x14ac:dyDescent="0.25">
      <c r="A288" s="9" t="s">
        <v>8272</v>
      </c>
      <c r="B288" s="191" t="s">
        <v>10686</v>
      </c>
      <c r="C288" s="9" t="s">
        <v>8273</v>
      </c>
      <c r="D288" s="288"/>
      <c r="E288" s="289"/>
      <c r="F288" s="79">
        <v>4951.9399999999996</v>
      </c>
      <c r="G288" s="79">
        <f t="shared" si="10"/>
        <v>4951.9399999999996</v>
      </c>
      <c r="H288" s="9"/>
      <c r="I288" s="79">
        <f t="shared" si="9"/>
        <v>0</v>
      </c>
    </row>
    <row r="289" spans="1:9" hidden="1" outlineLevel="2" x14ac:dyDescent="0.25">
      <c r="A289" s="9" t="s">
        <v>8274</v>
      </c>
      <c r="B289" s="191" t="s">
        <v>10687</v>
      </c>
      <c r="C289" s="9" t="s">
        <v>8275</v>
      </c>
      <c r="D289" s="298"/>
      <c r="E289" s="299"/>
      <c r="F289" s="79">
        <v>5638.74</v>
      </c>
      <c r="G289" s="79">
        <f t="shared" si="10"/>
        <v>5638.74</v>
      </c>
      <c r="H289" s="9"/>
      <c r="I289" s="79">
        <f t="shared" si="9"/>
        <v>0</v>
      </c>
    </row>
    <row r="290" spans="1:9" hidden="1" outlineLevel="2" x14ac:dyDescent="0.25">
      <c r="A290" s="9" t="s">
        <v>8276</v>
      </c>
      <c r="B290" s="191" t="s">
        <v>10688</v>
      </c>
      <c r="C290" s="9" t="s">
        <v>8277</v>
      </c>
      <c r="D290" s="288"/>
      <c r="E290" s="289"/>
      <c r="F290" s="79">
        <v>6349.36</v>
      </c>
      <c r="G290" s="79">
        <f t="shared" si="10"/>
        <v>6349.36</v>
      </c>
      <c r="H290" s="9"/>
      <c r="I290" s="79">
        <f t="shared" si="9"/>
        <v>0</v>
      </c>
    </row>
    <row r="291" spans="1:9" hidden="1" outlineLevel="2" x14ac:dyDescent="0.25">
      <c r="A291" s="9" t="s">
        <v>8278</v>
      </c>
      <c r="B291" s="191" t="s">
        <v>10689</v>
      </c>
      <c r="C291" s="9" t="s">
        <v>8279</v>
      </c>
      <c r="D291" s="298"/>
      <c r="E291" s="299"/>
      <c r="F291" s="79">
        <v>7048.76</v>
      </c>
      <c r="G291" s="79">
        <f t="shared" si="10"/>
        <v>7048.76</v>
      </c>
      <c r="H291" s="9"/>
      <c r="I291" s="79">
        <f t="shared" si="9"/>
        <v>0</v>
      </c>
    </row>
    <row r="292" spans="1:9" hidden="1" outlineLevel="2" x14ac:dyDescent="0.25">
      <c r="A292" s="9" t="s">
        <v>8280</v>
      </c>
      <c r="B292" s="191" t="s">
        <v>10690</v>
      </c>
      <c r="C292" s="9" t="s">
        <v>8281</v>
      </c>
      <c r="D292" s="288"/>
      <c r="E292" s="289"/>
      <c r="F292" s="79">
        <v>7756.58</v>
      </c>
      <c r="G292" s="79">
        <f t="shared" si="10"/>
        <v>7756.58</v>
      </c>
      <c r="H292" s="9"/>
      <c r="I292" s="79">
        <f t="shared" si="9"/>
        <v>0</v>
      </c>
    </row>
    <row r="293" spans="1:9" hidden="1" outlineLevel="2" x14ac:dyDescent="0.25">
      <c r="A293" s="9" t="s">
        <v>8282</v>
      </c>
      <c r="B293" s="191" t="s">
        <v>10691</v>
      </c>
      <c r="C293" s="9" t="s">
        <v>8283</v>
      </c>
      <c r="D293" s="298"/>
      <c r="E293" s="299"/>
      <c r="F293" s="79">
        <v>8488.24</v>
      </c>
      <c r="G293" s="79">
        <f t="shared" si="10"/>
        <v>8488.24</v>
      </c>
      <c r="H293" s="9"/>
      <c r="I293" s="79">
        <f t="shared" si="9"/>
        <v>0</v>
      </c>
    </row>
    <row r="294" spans="1:9" hidden="1" outlineLevel="2" x14ac:dyDescent="0.25">
      <c r="A294" s="9" t="s">
        <v>8284</v>
      </c>
      <c r="B294" s="191" t="s">
        <v>10692</v>
      </c>
      <c r="C294" s="9" t="s">
        <v>8285</v>
      </c>
      <c r="D294" s="288"/>
      <c r="E294" s="289"/>
      <c r="F294" s="79">
        <v>3696.08</v>
      </c>
      <c r="G294" s="79">
        <f t="shared" si="10"/>
        <v>3696.08</v>
      </c>
      <c r="H294" s="9"/>
      <c r="I294" s="79">
        <f t="shared" si="9"/>
        <v>0</v>
      </c>
    </row>
    <row r="295" spans="1:9" hidden="1" outlineLevel="2" x14ac:dyDescent="0.25">
      <c r="A295" s="9" t="s">
        <v>8286</v>
      </c>
      <c r="B295" s="191" t="s">
        <v>10693</v>
      </c>
      <c r="C295" s="9" t="s">
        <v>8287</v>
      </c>
      <c r="D295" s="298"/>
      <c r="E295" s="299"/>
      <c r="F295" s="79">
        <v>3818.02</v>
      </c>
      <c r="G295" s="79">
        <f t="shared" si="10"/>
        <v>3818.02</v>
      </c>
      <c r="H295" s="9"/>
      <c r="I295" s="79">
        <f t="shared" si="9"/>
        <v>0</v>
      </c>
    </row>
    <row r="296" spans="1:9" hidden="1" outlineLevel="2" x14ac:dyDescent="0.25">
      <c r="A296" s="9" t="s">
        <v>8288</v>
      </c>
      <c r="B296" s="191" t="s">
        <v>10694</v>
      </c>
      <c r="C296" s="9" t="s">
        <v>8289</v>
      </c>
      <c r="D296" s="288"/>
      <c r="E296" s="289"/>
      <c r="F296" s="79">
        <v>4112.3599999999997</v>
      </c>
      <c r="G296" s="79">
        <f t="shared" si="10"/>
        <v>4112.3599999999997</v>
      </c>
      <c r="H296" s="9"/>
      <c r="I296" s="79">
        <f t="shared" si="9"/>
        <v>0</v>
      </c>
    </row>
    <row r="297" spans="1:9" hidden="1" outlineLevel="2" x14ac:dyDescent="0.25">
      <c r="A297" s="9" t="s">
        <v>8290</v>
      </c>
      <c r="B297" s="191" t="s">
        <v>10695</v>
      </c>
      <c r="C297" s="9" t="s">
        <v>8291</v>
      </c>
      <c r="D297" s="298"/>
      <c r="E297" s="299"/>
      <c r="F297" s="79">
        <v>4408.1099999999997</v>
      </c>
      <c r="G297" s="79">
        <f t="shared" si="10"/>
        <v>4408.1099999999997</v>
      </c>
      <c r="H297" s="9"/>
      <c r="I297" s="79">
        <f t="shared" si="9"/>
        <v>0</v>
      </c>
    </row>
    <row r="298" spans="1:9" hidden="1" outlineLevel="2" x14ac:dyDescent="0.25">
      <c r="A298" s="9" t="s">
        <v>8292</v>
      </c>
      <c r="B298" s="191" t="s">
        <v>10696</v>
      </c>
      <c r="C298" s="9" t="s">
        <v>8293</v>
      </c>
      <c r="D298" s="288"/>
      <c r="E298" s="289"/>
      <c r="F298" s="79">
        <v>4701.05</v>
      </c>
      <c r="G298" s="79">
        <f t="shared" si="10"/>
        <v>4701.05</v>
      </c>
      <c r="H298" s="9"/>
      <c r="I298" s="79">
        <f t="shared" si="9"/>
        <v>0</v>
      </c>
    </row>
    <row r="299" spans="1:9" hidden="1" outlineLevel="2" x14ac:dyDescent="0.25">
      <c r="A299" s="9" t="s">
        <v>8294</v>
      </c>
      <c r="B299" s="191" t="s">
        <v>10697</v>
      </c>
      <c r="C299" s="9" t="s">
        <v>8295</v>
      </c>
      <c r="D299" s="298"/>
      <c r="E299" s="299"/>
      <c r="F299" s="79">
        <v>4996.79</v>
      </c>
      <c r="G299" s="79">
        <f t="shared" si="10"/>
        <v>4996.79</v>
      </c>
      <c r="H299" s="9"/>
      <c r="I299" s="79">
        <f t="shared" si="9"/>
        <v>0</v>
      </c>
    </row>
    <row r="300" spans="1:9" hidden="1" outlineLevel="2" x14ac:dyDescent="0.25">
      <c r="A300" s="9" t="s">
        <v>8296</v>
      </c>
      <c r="B300" s="191" t="s">
        <v>10698</v>
      </c>
      <c r="C300" s="9" t="s">
        <v>8297</v>
      </c>
      <c r="D300" s="288"/>
      <c r="E300" s="289"/>
      <c r="F300" s="79">
        <v>5313.56</v>
      </c>
      <c r="G300" s="79">
        <f t="shared" si="10"/>
        <v>5313.56</v>
      </c>
      <c r="H300" s="9"/>
      <c r="I300" s="79">
        <f t="shared" si="9"/>
        <v>0</v>
      </c>
    </row>
    <row r="301" spans="1:9" hidden="1" outlineLevel="2" x14ac:dyDescent="0.25">
      <c r="A301" s="9" t="s">
        <v>8298</v>
      </c>
      <c r="B301" s="191" t="s">
        <v>10699</v>
      </c>
      <c r="C301" s="9" t="s">
        <v>8299</v>
      </c>
      <c r="D301" s="298"/>
      <c r="E301" s="299"/>
      <c r="F301" s="79">
        <v>6066.23</v>
      </c>
      <c r="G301" s="79">
        <f t="shared" si="10"/>
        <v>6066.23</v>
      </c>
      <c r="H301" s="9"/>
      <c r="I301" s="79">
        <f t="shared" si="9"/>
        <v>0</v>
      </c>
    </row>
    <row r="302" spans="1:9" hidden="1" outlineLevel="2" x14ac:dyDescent="0.25">
      <c r="A302" s="9" t="s">
        <v>8300</v>
      </c>
      <c r="B302" s="191" t="s">
        <v>10700</v>
      </c>
      <c r="C302" s="9" t="s">
        <v>8301</v>
      </c>
      <c r="D302" s="288"/>
      <c r="E302" s="289"/>
      <c r="F302" s="79">
        <v>6830.11</v>
      </c>
      <c r="G302" s="79">
        <f t="shared" si="10"/>
        <v>6830.11</v>
      </c>
      <c r="H302" s="9"/>
      <c r="I302" s="79">
        <f t="shared" si="9"/>
        <v>0</v>
      </c>
    </row>
    <row r="303" spans="1:9" hidden="1" outlineLevel="2" x14ac:dyDescent="0.25">
      <c r="A303" s="9" t="s">
        <v>8302</v>
      </c>
      <c r="B303" s="191" t="s">
        <v>10701</v>
      </c>
      <c r="C303" s="9" t="s">
        <v>8303</v>
      </c>
      <c r="D303" s="298"/>
      <c r="E303" s="299"/>
      <c r="F303" s="79">
        <v>7821.06</v>
      </c>
      <c r="G303" s="79">
        <f t="shared" si="10"/>
        <v>7821.06</v>
      </c>
      <c r="H303" s="9"/>
      <c r="I303" s="79">
        <f t="shared" si="9"/>
        <v>0</v>
      </c>
    </row>
    <row r="304" spans="1:9" hidden="1" outlineLevel="2" x14ac:dyDescent="0.25">
      <c r="A304" s="9" t="s">
        <v>8304</v>
      </c>
      <c r="B304" s="191" t="s">
        <v>10702</v>
      </c>
      <c r="C304" s="9" t="s">
        <v>8305</v>
      </c>
      <c r="D304" s="288"/>
      <c r="E304" s="289"/>
      <c r="F304" s="79">
        <v>8760.15</v>
      </c>
      <c r="G304" s="79">
        <f t="shared" si="10"/>
        <v>8760.15</v>
      </c>
      <c r="H304" s="9"/>
      <c r="I304" s="79">
        <f t="shared" si="9"/>
        <v>0</v>
      </c>
    </row>
    <row r="305" spans="1:9" hidden="1" outlineLevel="2" x14ac:dyDescent="0.25">
      <c r="A305" s="9" t="s">
        <v>8306</v>
      </c>
      <c r="B305" s="191" t="s">
        <v>10703</v>
      </c>
      <c r="C305" s="9" t="s">
        <v>8307</v>
      </c>
      <c r="D305" s="298"/>
      <c r="E305" s="299"/>
      <c r="F305" s="79">
        <v>9460.9599999999991</v>
      </c>
      <c r="G305" s="79">
        <f t="shared" si="10"/>
        <v>9460.9599999999991</v>
      </c>
      <c r="H305" s="9"/>
      <c r="I305" s="79">
        <f t="shared" si="9"/>
        <v>0</v>
      </c>
    </row>
    <row r="306" spans="1:9" hidden="1" outlineLevel="2" x14ac:dyDescent="0.25">
      <c r="A306" s="9" t="s">
        <v>8308</v>
      </c>
      <c r="B306" s="191" t="s">
        <v>10704</v>
      </c>
      <c r="C306" s="9" t="s">
        <v>8309</v>
      </c>
      <c r="D306" s="288"/>
      <c r="E306" s="289"/>
      <c r="F306" s="79">
        <v>4649.1899999999996</v>
      </c>
      <c r="G306" s="79">
        <f t="shared" si="10"/>
        <v>4649.1899999999996</v>
      </c>
      <c r="H306" s="9"/>
      <c r="I306" s="79">
        <f t="shared" si="9"/>
        <v>0</v>
      </c>
    </row>
    <row r="307" spans="1:9" hidden="1" outlineLevel="2" x14ac:dyDescent="0.25">
      <c r="A307" s="9" t="s">
        <v>8310</v>
      </c>
      <c r="B307" s="191" t="s">
        <v>10705</v>
      </c>
      <c r="C307" s="9" t="s">
        <v>8311</v>
      </c>
      <c r="D307" s="298"/>
      <c r="E307" s="299"/>
      <c r="F307" s="79">
        <v>5030.43</v>
      </c>
      <c r="G307" s="79">
        <f t="shared" si="10"/>
        <v>5030.43</v>
      </c>
      <c r="H307" s="9"/>
      <c r="I307" s="79">
        <f t="shared" si="9"/>
        <v>0</v>
      </c>
    </row>
    <row r="308" spans="1:9" hidden="1" outlineLevel="2" x14ac:dyDescent="0.25">
      <c r="A308" s="9" t="s">
        <v>8312</v>
      </c>
      <c r="B308" s="191" t="s">
        <v>10706</v>
      </c>
      <c r="C308" s="9" t="s">
        <v>8313</v>
      </c>
      <c r="D308" s="288"/>
      <c r="E308" s="289"/>
      <c r="F308" s="79">
        <v>5466.33</v>
      </c>
      <c r="G308" s="79">
        <f t="shared" si="10"/>
        <v>5466.33</v>
      </c>
      <c r="H308" s="9"/>
      <c r="I308" s="79">
        <f t="shared" si="9"/>
        <v>0</v>
      </c>
    </row>
    <row r="309" spans="1:9" hidden="1" outlineLevel="2" x14ac:dyDescent="0.25">
      <c r="A309" s="9" t="s">
        <v>8314</v>
      </c>
      <c r="B309" s="191" t="s">
        <v>10707</v>
      </c>
      <c r="C309" s="9" t="s">
        <v>8315</v>
      </c>
      <c r="D309" s="298"/>
      <c r="E309" s="299"/>
      <c r="F309" s="79">
        <v>5914.85</v>
      </c>
      <c r="G309" s="79">
        <f t="shared" si="10"/>
        <v>5914.85</v>
      </c>
      <c r="H309" s="9"/>
      <c r="I309" s="79">
        <f t="shared" si="9"/>
        <v>0</v>
      </c>
    </row>
    <row r="310" spans="1:9" hidden="1" outlineLevel="2" x14ac:dyDescent="0.25">
      <c r="A310" s="9" t="s">
        <v>8316</v>
      </c>
      <c r="B310" s="191" t="s">
        <v>10708</v>
      </c>
      <c r="C310" s="9" t="s">
        <v>8317</v>
      </c>
      <c r="D310" s="288"/>
      <c r="E310" s="289"/>
      <c r="F310" s="79">
        <v>6392.81</v>
      </c>
      <c r="G310" s="79">
        <f t="shared" si="10"/>
        <v>6392.81</v>
      </c>
      <c r="H310" s="9"/>
      <c r="I310" s="79">
        <f t="shared" si="9"/>
        <v>0</v>
      </c>
    </row>
    <row r="311" spans="1:9" hidden="1" outlineLevel="2" x14ac:dyDescent="0.25">
      <c r="A311" s="9" t="s">
        <v>8318</v>
      </c>
      <c r="B311" s="191" t="s">
        <v>10709</v>
      </c>
      <c r="C311" s="9" t="s">
        <v>8319</v>
      </c>
      <c r="D311" s="298"/>
      <c r="E311" s="299"/>
      <c r="F311" s="79">
        <v>7352.92</v>
      </c>
      <c r="G311" s="79">
        <f t="shared" si="10"/>
        <v>7352.92</v>
      </c>
      <c r="H311" s="9"/>
      <c r="I311" s="79">
        <f t="shared" si="9"/>
        <v>0</v>
      </c>
    </row>
    <row r="312" spans="1:9" hidden="1" outlineLevel="2" x14ac:dyDescent="0.25">
      <c r="A312" s="9" t="s">
        <v>8320</v>
      </c>
      <c r="B312" s="191" t="s">
        <v>10710</v>
      </c>
      <c r="C312" s="9" t="s">
        <v>8321</v>
      </c>
      <c r="D312" s="288"/>
      <c r="E312" s="289"/>
      <c r="F312" s="79">
        <v>8575.14</v>
      </c>
      <c r="G312" s="79">
        <f t="shared" si="10"/>
        <v>8575.14</v>
      </c>
      <c r="H312" s="9"/>
      <c r="I312" s="79">
        <f t="shared" si="9"/>
        <v>0</v>
      </c>
    </row>
    <row r="313" spans="1:9" hidden="1" outlineLevel="2" x14ac:dyDescent="0.25">
      <c r="A313" s="9" t="s">
        <v>8322</v>
      </c>
      <c r="B313" s="191" t="s">
        <v>10711</v>
      </c>
      <c r="C313" s="9" t="s">
        <v>8323</v>
      </c>
      <c r="D313" s="298"/>
      <c r="E313" s="299"/>
      <c r="F313" s="79">
        <v>9808.56</v>
      </c>
      <c r="G313" s="79">
        <f t="shared" si="10"/>
        <v>9808.56</v>
      </c>
      <c r="H313" s="9"/>
      <c r="I313" s="79">
        <f t="shared" si="9"/>
        <v>0</v>
      </c>
    </row>
    <row r="314" spans="1:9" hidden="1" outlineLevel="2" x14ac:dyDescent="0.25">
      <c r="A314" s="9" t="s">
        <v>8324</v>
      </c>
      <c r="B314" s="191" t="s">
        <v>10712</v>
      </c>
      <c r="C314" s="9" t="s">
        <v>8325</v>
      </c>
      <c r="D314" s="288"/>
      <c r="E314" s="289"/>
      <c r="F314" s="79">
        <v>11030.78</v>
      </c>
      <c r="G314" s="79">
        <f t="shared" si="10"/>
        <v>11030.78</v>
      </c>
      <c r="H314" s="9"/>
      <c r="I314" s="79">
        <f t="shared" si="9"/>
        <v>0</v>
      </c>
    </row>
    <row r="315" spans="1:9" hidden="1" outlineLevel="2" x14ac:dyDescent="0.25">
      <c r="A315" s="9" t="s">
        <v>8326</v>
      </c>
      <c r="B315" s="191" t="s">
        <v>10713</v>
      </c>
      <c r="C315" s="9" t="s">
        <v>8327</v>
      </c>
      <c r="D315" s="298"/>
      <c r="E315" s="299"/>
      <c r="F315" s="79">
        <v>12307.66</v>
      </c>
      <c r="G315" s="79">
        <f t="shared" si="10"/>
        <v>12307.66</v>
      </c>
      <c r="H315" s="9"/>
      <c r="I315" s="79">
        <f t="shared" si="9"/>
        <v>0</v>
      </c>
    </row>
    <row r="316" spans="1:9" ht="15.75" hidden="1" outlineLevel="2" thickBot="1" x14ac:dyDescent="0.3">
      <c r="A316" s="9" t="s">
        <v>8328</v>
      </c>
      <c r="B316" s="191" t="s">
        <v>10714</v>
      </c>
      <c r="C316" s="9" t="s">
        <v>8329</v>
      </c>
      <c r="D316" s="288"/>
      <c r="E316" s="289"/>
      <c r="F316" s="79">
        <v>13507.45</v>
      </c>
      <c r="G316" s="79">
        <f t="shared" si="10"/>
        <v>13507.45</v>
      </c>
      <c r="H316" s="9"/>
      <c r="I316" s="79">
        <f t="shared" si="9"/>
        <v>0</v>
      </c>
    </row>
    <row r="317" spans="1:9" ht="15.75" hidden="1" outlineLevel="1" collapsed="1" thickBot="1" x14ac:dyDescent="0.3">
      <c r="A317" s="9"/>
      <c r="B317" s="192"/>
      <c r="C317" s="152" t="s">
        <v>8330</v>
      </c>
      <c r="D317" s="290" t="s">
        <v>7264</v>
      </c>
      <c r="E317" s="291"/>
      <c r="F317" s="156"/>
      <c r="G317" s="119"/>
      <c r="H317" s="141"/>
      <c r="I317" s="17"/>
    </row>
    <row r="318" spans="1:9" hidden="1" outlineLevel="2" x14ac:dyDescent="0.25">
      <c r="A318" s="9" t="s">
        <v>8331</v>
      </c>
      <c r="B318" s="191" t="s">
        <v>10715</v>
      </c>
      <c r="C318" s="9" t="s">
        <v>8332</v>
      </c>
      <c r="D318" s="292"/>
      <c r="E318" s="293"/>
      <c r="F318" s="79">
        <v>3326.06</v>
      </c>
      <c r="G318" s="79">
        <f t="shared" si="10"/>
        <v>3326.06</v>
      </c>
      <c r="H318" s="9"/>
      <c r="I318" s="79">
        <f>H318*G318</f>
        <v>0</v>
      </c>
    </row>
    <row r="319" spans="1:9" hidden="1" outlineLevel="2" x14ac:dyDescent="0.25">
      <c r="A319" s="9" t="s">
        <v>8333</v>
      </c>
      <c r="B319" s="191" t="s">
        <v>10716</v>
      </c>
      <c r="C319" s="9" t="s">
        <v>8334</v>
      </c>
      <c r="D319" s="288"/>
      <c r="E319" s="289"/>
      <c r="F319" s="79">
        <v>3743.74</v>
      </c>
      <c r="G319" s="79">
        <f t="shared" si="10"/>
        <v>3743.74</v>
      </c>
      <c r="H319" s="9"/>
      <c r="I319" s="79">
        <f t="shared" ref="I319:I376" si="11">H319*G319</f>
        <v>0</v>
      </c>
    </row>
    <row r="320" spans="1:9" hidden="1" outlineLevel="2" x14ac:dyDescent="0.25">
      <c r="A320" s="9" t="s">
        <v>8335</v>
      </c>
      <c r="B320" s="191" t="s">
        <v>10717</v>
      </c>
      <c r="C320" s="9" t="s">
        <v>8336</v>
      </c>
      <c r="D320" s="288"/>
      <c r="E320" s="289"/>
      <c r="F320" s="79">
        <v>3983.42</v>
      </c>
      <c r="G320" s="79">
        <f t="shared" si="10"/>
        <v>3983.42</v>
      </c>
      <c r="H320" s="9"/>
      <c r="I320" s="79">
        <f t="shared" si="11"/>
        <v>0</v>
      </c>
    </row>
    <row r="321" spans="1:9" hidden="1" outlineLevel="2" x14ac:dyDescent="0.25">
      <c r="A321" s="9" t="s">
        <v>8337</v>
      </c>
      <c r="B321" s="191" t="s">
        <v>10718</v>
      </c>
      <c r="C321" s="9" t="s">
        <v>8338</v>
      </c>
      <c r="D321" s="288"/>
      <c r="E321" s="289"/>
      <c r="F321" s="79">
        <v>4701.04</v>
      </c>
      <c r="G321" s="79">
        <f t="shared" si="10"/>
        <v>4701.04</v>
      </c>
      <c r="H321" s="9"/>
      <c r="I321" s="79">
        <f t="shared" si="11"/>
        <v>0</v>
      </c>
    </row>
    <row r="322" spans="1:9" hidden="1" outlineLevel="2" x14ac:dyDescent="0.25">
      <c r="A322" s="9" t="s">
        <v>8339</v>
      </c>
      <c r="B322" s="191" t="s">
        <v>10719</v>
      </c>
      <c r="C322" s="9" t="s">
        <v>8340</v>
      </c>
      <c r="D322" s="288"/>
      <c r="E322" s="289"/>
      <c r="F322" s="79">
        <v>5101.92</v>
      </c>
      <c r="G322" s="79">
        <f t="shared" si="10"/>
        <v>5101.92</v>
      </c>
      <c r="H322" s="9"/>
      <c r="I322" s="79">
        <f t="shared" si="11"/>
        <v>0</v>
      </c>
    </row>
    <row r="323" spans="1:9" hidden="1" outlineLevel="2" x14ac:dyDescent="0.25">
      <c r="A323" s="9" t="s">
        <v>8341</v>
      </c>
      <c r="B323" s="191" t="s">
        <v>10720</v>
      </c>
      <c r="C323" s="9" t="s">
        <v>8342</v>
      </c>
      <c r="D323" s="288"/>
      <c r="E323" s="289"/>
      <c r="F323" s="79">
        <v>5411.68</v>
      </c>
      <c r="G323" s="79">
        <f t="shared" si="10"/>
        <v>5411.68</v>
      </c>
      <c r="H323" s="9"/>
      <c r="I323" s="79">
        <f t="shared" si="11"/>
        <v>0</v>
      </c>
    </row>
    <row r="324" spans="1:9" hidden="1" outlineLevel="2" x14ac:dyDescent="0.25">
      <c r="A324" s="9" t="s">
        <v>8343</v>
      </c>
      <c r="B324" s="191" t="s">
        <v>10721</v>
      </c>
      <c r="C324" s="9" t="s">
        <v>8344</v>
      </c>
      <c r="D324" s="288"/>
      <c r="E324" s="289"/>
      <c r="F324" s="79">
        <v>6095.66</v>
      </c>
      <c r="G324" s="79">
        <f t="shared" si="10"/>
        <v>6095.66</v>
      </c>
      <c r="H324" s="9"/>
      <c r="I324" s="79">
        <f t="shared" si="11"/>
        <v>0</v>
      </c>
    </row>
    <row r="325" spans="1:9" hidden="1" outlineLevel="2" x14ac:dyDescent="0.25">
      <c r="A325" s="9" t="s">
        <v>8345</v>
      </c>
      <c r="B325" s="191" t="s">
        <v>10722</v>
      </c>
      <c r="C325" s="9" t="s">
        <v>8346</v>
      </c>
      <c r="D325" s="288"/>
      <c r="E325" s="289"/>
      <c r="F325" s="79">
        <v>6806.28</v>
      </c>
      <c r="G325" s="79">
        <f t="shared" si="10"/>
        <v>6806.28</v>
      </c>
      <c r="H325" s="9"/>
      <c r="I325" s="79">
        <f t="shared" si="11"/>
        <v>0</v>
      </c>
    </row>
    <row r="326" spans="1:9" hidden="1" outlineLevel="2" x14ac:dyDescent="0.25">
      <c r="A326" s="9" t="s">
        <v>8347</v>
      </c>
      <c r="B326" s="191" t="s">
        <v>10723</v>
      </c>
      <c r="C326" s="9" t="s">
        <v>8348</v>
      </c>
      <c r="D326" s="288"/>
      <c r="E326" s="289"/>
      <c r="F326" s="79">
        <v>7516.9</v>
      </c>
      <c r="G326" s="79">
        <f t="shared" si="10"/>
        <v>7516.9</v>
      </c>
      <c r="H326" s="9"/>
      <c r="I326" s="79">
        <f t="shared" si="11"/>
        <v>0</v>
      </c>
    </row>
    <row r="327" spans="1:9" hidden="1" outlineLevel="2" x14ac:dyDescent="0.25">
      <c r="A327" s="9" t="s">
        <v>8349</v>
      </c>
      <c r="B327" s="191" t="s">
        <v>10724</v>
      </c>
      <c r="C327" s="9" t="s">
        <v>8350</v>
      </c>
      <c r="D327" s="288"/>
      <c r="E327" s="289"/>
      <c r="F327" s="79">
        <v>8220.52</v>
      </c>
      <c r="G327" s="79">
        <f t="shared" si="10"/>
        <v>8220.52</v>
      </c>
      <c r="H327" s="9"/>
      <c r="I327" s="79">
        <f t="shared" si="11"/>
        <v>0</v>
      </c>
    </row>
    <row r="328" spans="1:9" hidden="1" outlineLevel="2" x14ac:dyDescent="0.25">
      <c r="A328" s="9" t="s">
        <v>8351</v>
      </c>
      <c r="B328" s="191" t="s">
        <v>10725</v>
      </c>
      <c r="C328" s="9" t="s">
        <v>8352</v>
      </c>
      <c r="D328" s="288"/>
      <c r="E328" s="289"/>
      <c r="F328" s="79">
        <v>8919.94</v>
      </c>
      <c r="G328" s="79">
        <f t="shared" ref="G328:G391" si="12">F328-F328*$D$197</f>
        <v>8919.94</v>
      </c>
      <c r="H328" s="9"/>
      <c r="I328" s="79">
        <f t="shared" si="11"/>
        <v>0</v>
      </c>
    </row>
    <row r="329" spans="1:9" hidden="1" outlineLevel="2" x14ac:dyDescent="0.25">
      <c r="A329" s="9" t="s">
        <v>8353</v>
      </c>
      <c r="B329" s="191" t="s">
        <v>10726</v>
      </c>
      <c r="C329" s="9" t="s">
        <v>8354</v>
      </c>
      <c r="D329" s="288"/>
      <c r="E329" s="289"/>
      <c r="F329" s="79">
        <v>3654.04</v>
      </c>
      <c r="G329" s="79">
        <f t="shared" si="12"/>
        <v>3654.04</v>
      </c>
      <c r="H329" s="9"/>
      <c r="I329" s="79">
        <f t="shared" si="11"/>
        <v>0</v>
      </c>
    </row>
    <row r="330" spans="1:9" hidden="1" outlineLevel="2" x14ac:dyDescent="0.25">
      <c r="A330" s="9" t="s">
        <v>8355</v>
      </c>
      <c r="B330" s="191" t="s">
        <v>10727</v>
      </c>
      <c r="C330" s="9" t="s">
        <v>8356</v>
      </c>
      <c r="D330" s="288"/>
      <c r="E330" s="289"/>
      <c r="F330" s="79">
        <v>3983.42</v>
      </c>
      <c r="G330" s="79">
        <f t="shared" si="12"/>
        <v>3983.42</v>
      </c>
      <c r="H330" s="9"/>
      <c r="I330" s="79">
        <f t="shared" si="11"/>
        <v>0</v>
      </c>
    </row>
    <row r="331" spans="1:9" hidden="1" outlineLevel="2" x14ac:dyDescent="0.25">
      <c r="A331" s="9" t="s">
        <v>8357</v>
      </c>
      <c r="B331" s="191" t="s">
        <v>10728</v>
      </c>
      <c r="C331" s="9" t="s">
        <v>8358</v>
      </c>
      <c r="D331" s="288"/>
      <c r="E331" s="289"/>
      <c r="F331" s="79">
        <v>4314.2</v>
      </c>
      <c r="G331" s="79">
        <f t="shared" si="12"/>
        <v>4314.2</v>
      </c>
      <c r="H331" s="9"/>
      <c r="I331" s="79">
        <f t="shared" si="11"/>
        <v>0</v>
      </c>
    </row>
    <row r="332" spans="1:9" hidden="1" outlineLevel="2" x14ac:dyDescent="0.25">
      <c r="A332" s="9" t="s">
        <v>8359</v>
      </c>
      <c r="B332" s="191" t="s">
        <v>10729</v>
      </c>
      <c r="C332" s="9" t="s">
        <v>8360</v>
      </c>
      <c r="D332" s="288"/>
      <c r="E332" s="289"/>
      <c r="F332" s="79">
        <v>4762.72</v>
      </c>
      <c r="G332" s="79">
        <f t="shared" si="12"/>
        <v>4762.72</v>
      </c>
      <c r="H332" s="9"/>
      <c r="I332" s="79">
        <f t="shared" si="11"/>
        <v>0</v>
      </c>
    </row>
    <row r="333" spans="1:9" hidden="1" outlineLevel="2" x14ac:dyDescent="0.25">
      <c r="A333" s="9" t="s">
        <v>8361</v>
      </c>
      <c r="B333" s="191" t="s">
        <v>10730</v>
      </c>
      <c r="C333" s="9" t="s">
        <v>8362</v>
      </c>
      <c r="D333" s="288"/>
      <c r="E333" s="289"/>
      <c r="F333" s="79">
        <v>5152.3599999999997</v>
      </c>
      <c r="G333" s="79">
        <f t="shared" si="12"/>
        <v>5152.3599999999997</v>
      </c>
      <c r="H333" s="9"/>
      <c r="I333" s="79">
        <f t="shared" si="11"/>
        <v>0</v>
      </c>
    </row>
    <row r="334" spans="1:9" hidden="1" outlineLevel="2" x14ac:dyDescent="0.25">
      <c r="A334" s="9" t="s">
        <v>8363</v>
      </c>
      <c r="B334" s="191" t="s">
        <v>10731</v>
      </c>
      <c r="C334" s="9" t="s">
        <v>8364</v>
      </c>
      <c r="D334" s="288"/>
      <c r="E334" s="289"/>
      <c r="F334" s="79">
        <v>5578.46</v>
      </c>
      <c r="G334" s="79">
        <f t="shared" si="12"/>
        <v>5578.46</v>
      </c>
      <c r="H334" s="9"/>
      <c r="I334" s="79">
        <f t="shared" si="11"/>
        <v>0</v>
      </c>
    </row>
    <row r="335" spans="1:9" hidden="1" outlineLevel="2" x14ac:dyDescent="0.25">
      <c r="A335" s="9" t="s">
        <v>8365</v>
      </c>
      <c r="B335" s="191" t="s">
        <v>10732</v>
      </c>
      <c r="C335" s="9" t="s">
        <v>8366</v>
      </c>
      <c r="D335" s="288"/>
      <c r="E335" s="289"/>
      <c r="F335" s="79">
        <v>6000.36</v>
      </c>
      <c r="G335" s="79">
        <f t="shared" si="12"/>
        <v>6000.36</v>
      </c>
      <c r="H335" s="9"/>
      <c r="I335" s="79">
        <f t="shared" si="11"/>
        <v>0</v>
      </c>
    </row>
    <row r="336" spans="1:9" hidden="1" outlineLevel="2" x14ac:dyDescent="0.25">
      <c r="A336" s="9" t="s">
        <v>8367</v>
      </c>
      <c r="B336" s="191" t="s">
        <v>10733</v>
      </c>
      <c r="C336" s="9" t="s">
        <v>8368</v>
      </c>
      <c r="D336" s="288"/>
      <c r="E336" s="289"/>
      <c r="F336" s="79">
        <v>6858.14</v>
      </c>
      <c r="G336" s="79">
        <f t="shared" si="12"/>
        <v>6858.14</v>
      </c>
      <c r="H336" s="9"/>
      <c r="I336" s="79">
        <f t="shared" si="11"/>
        <v>0</v>
      </c>
    </row>
    <row r="337" spans="1:9" hidden="1" outlineLevel="2" x14ac:dyDescent="0.25">
      <c r="A337" s="9" t="s">
        <v>8369</v>
      </c>
      <c r="B337" s="191" t="s">
        <v>10734</v>
      </c>
      <c r="C337" s="9" t="s">
        <v>8370</v>
      </c>
      <c r="D337" s="288"/>
      <c r="E337" s="289"/>
      <c r="F337" s="79">
        <v>7721.54</v>
      </c>
      <c r="G337" s="79">
        <f t="shared" si="12"/>
        <v>7721.54</v>
      </c>
      <c r="H337" s="9"/>
      <c r="I337" s="79">
        <f t="shared" si="11"/>
        <v>0</v>
      </c>
    </row>
    <row r="338" spans="1:9" hidden="1" outlineLevel="2" x14ac:dyDescent="0.25">
      <c r="A338" s="9" t="s">
        <v>8371</v>
      </c>
      <c r="B338" s="191" t="s">
        <v>10735</v>
      </c>
      <c r="C338" s="9" t="s">
        <v>8372</v>
      </c>
      <c r="D338" s="288"/>
      <c r="E338" s="289"/>
      <c r="F338" s="79">
        <v>8570.94</v>
      </c>
      <c r="G338" s="79">
        <f t="shared" si="12"/>
        <v>8570.94</v>
      </c>
      <c r="H338" s="9"/>
      <c r="I338" s="79">
        <f t="shared" si="11"/>
        <v>0</v>
      </c>
    </row>
    <row r="339" spans="1:9" hidden="1" outlineLevel="2" x14ac:dyDescent="0.25">
      <c r="A339" s="9" t="s">
        <v>8373</v>
      </c>
      <c r="B339" s="191" t="s">
        <v>10736</v>
      </c>
      <c r="C339" s="9" t="s">
        <v>8374</v>
      </c>
      <c r="D339" s="288"/>
      <c r="E339" s="289"/>
      <c r="F339" s="79">
        <v>9427.32</v>
      </c>
      <c r="G339" s="79">
        <f t="shared" si="12"/>
        <v>9427.32</v>
      </c>
      <c r="H339" s="9"/>
      <c r="I339" s="79">
        <f t="shared" si="11"/>
        <v>0</v>
      </c>
    </row>
    <row r="340" spans="1:9" hidden="1" outlineLevel="2" x14ac:dyDescent="0.25">
      <c r="A340" s="9" t="s">
        <v>8375</v>
      </c>
      <c r="B340" s="191" t="s">
        <v>10737</v>
      </c>
      <c r="C340" s="9" t="s">
        <v>8376</v>
      </c>
      <c r="D340" s="288"/>
      <c r="E340" s="289"/>
      <c r="F340" s="79">
        <v>10294.92</v>
      </c>
      <c r="G340" s="79">
        <f t="shared" si="12"/>
        <v>10294.92</v>
      </c>
      <c r="H340" s="9"/>
      <c r="I340" s="79">
        <f t="shared" si="11"/>
        <v>0</v>
      </c>
    </row>
    <row r="341" spans="1:9" hidden="1" outlineLevel="2" x14ac:dyDescent="0.25">
      <c r="A341" s="9" t="s">
        <v>8377</v>
      </c>
      <c r="B341" s="191" t="s">
        <v>10738</v>
      </c>
      <c r="C341" s="9" t="s">
        <v>8378</v>
      </c>
      <c r="D341" s="288"/>
      <c r="E341" s="289"/>
      <c r="F341" s="79">
        <v>4146</v>
      </c>
      <c r="G341" s="79">
        <f t="shared" si="12"/>
        <v>4146</v>
      </c>
      <c r="H341" s="9"/>
      <c r="I341" s="79">
        <f t="shared" si="11"/>
        <v>0</v>
      </c>
    </row>
    <row r="342" spans="1:9" hidden="1" outlineLevel="2" x14ac:dyDescent="0.25">
      <c r="A342" s="9" t="s">
        <v>8379</v>
      </c>
      <c r="B342" s="191" t="s">
        <v>10739</v>
      </c>
      <c r="C342" s="9" t="s">
        <v>8380</v>
      </c>
      <c r="D342" s="288"/>
      <c r="E342" s="289"/>
      <c r="F342" s="79">
        <v>4565.08</v>
      </c>
      <c r="G342" s="79">
        <f t="shared" si="12"/>
        <v>4565.08</v>
      </c>
      <c r="H342" s="9"/>
      <c r="I342" s="79">
        <f t="shared" si="11"/>
        <v>0</v>
      </c>
    </row>
    <row r="343" spans="1:9" hidden="1" outlineLevel="2" x14ac:dyDescent="0.25">
      <c r="A343" s="9" t="s">
        <v>8381</v>
      </c>
      <c r="B343" s="191" t="s">
        <v>10740</v>
      </c>
      <c r="C343" s="9" t="s">
        <v>8382</v>
      </c>
      <c r="D343" s="288"/>
      <c r="E343" s="289"/>
      <c r="F343" s="79">
        <v>5024.82</v>
      </c>
      <c r="G343" s="79">
        <f t="shared" si="12"/>
        <v>5024.82</v>
      </c>
      <c r="H343" s="9"/>
      <c r="I343" s="79">
        <f t="shared" si="11"/>
        <v>0</v>
      </c>
    </row>
    <row r="344" spans="1:9" hidden="1" outlineLevel="2" x14ac:dyDescent="0.25">
      <c r="A344" s="9" t="s">
        <v>8383</v>
      </c>
      <c r="B344" s="191" t="s">
        <v>10741</v>
      </c>
      <c r="C344" s="9" t="s">
        <v>8384</v>
      </c>
      <c r="D344" s="288"/>
      <c r="E344" s="289"/>
      <c r="F344" s="79">
        <v>5543.42</v>
      </c>
      <c r="G344" s="79">
        <f t="shared" si="12"/>
        <v>5543.42</v>
      </c>
      <c r="H344" s="9"/>
      <c r="I344" s="79">
        <f t="shared" si="11"/>
        <v>0</v>
      </c>
    </row>
    <row r="345" spans="1:9" hidden="1" outlineLevel="2" x14ac:dyDescent="0.25">
      <c r="A345" s="9" t="s">
        <v>8385</v>
      </c>
      <c r="B345" s="191" t="s">
        <v>10742</v>
      </c>
      <c r="C345" s="9" t="s">
        <v>8386</v>
      </c>
      <c r="D345" s="288"/>
      <c r="E345" s="289"/>
      <c r="F345" s="79">
        <v>6071.84</v>
      </c>
      <c r="G345" s="79">
        <f t="shared" si="12"/>
        <v>6071.84</v>
      </c>
      <c r="H345" s="9"/>
      <c r="I345" s="79">
        <f t="shared" si="11"/>
        <v>0</v>
      </c>
    </row>
    <row r="346" spans="1:9" hidden="1" outlineLevel="2" x14ac:dyDescent="0.25">
      <c r="A346" s="9" t="s">
        <v>8387</v>
      </c>
      <c r="B346" s="191" t="s">
        <v>10743</v>
      </c>
      <c r="C346" s="9" t="s">
        <v>8388</v>
      </c>
      <c r="D346" s="288"/>
      <c r="E346" s="289"/>
      <c r="F346" s="79">
        <v>6597.44</v>
      </c>
      <c r="G346" s="79">
        <f t="shared" si="12"/>
        <v>6597.44</v>
      </c>
      <c r="H346" s="9"/>
      <c r="I346" s="79">
        <f t="shared" si="11"/>
        <v>0</v>
      </c>
    </row>
    <row r="347" spans="1:9" hidden="1" outlineLevel="2" x14ac:dyDescent="0.25">
      <c r="A347" s="9" t="s">
        <v>8389</v>
      </c>
      <c r="B347" s="191" t="s">
        <v>10744</v>
      </c>
      <c r="C347" s="9" t="s">
        <v>8390</v>
      </c>
      <c r="D347" s="288"/>
      <c r="E347" s="289"/>
      <c r="F347" s="79">
        <v>7110.44</v>
      </c>
      <c r="G347" s="79">
        <f t="shared" si="12"/>
        <v>7110.44</v>
      </c>
      <c r="H347" s="9"/>
      <c r="I347" s="79">
        <f t="shared" si="11"/>
        <v>0</v>
      </c>
    </row>
    <row r="348" spans="1:9" hidden="1" outlineLevel="2" x14ac:dyDescent="0.25">
      <c r="A348" s="9" t="s">
        <v>8391</v>
      </c>
      <c r="B348" s="191" t="s">
        <v>10745</v>
      </c>
      <c r="C348" s="9" t="s">
        <v>8392</v>
      </c>
      <c r="D348" s="288"/>
      <c r="E348" s="289"/>
      <c r="F348" s="79">
        <v>8146.24</v>
      </c>
      <c r="G348" s="79">
        <f t="shared" si="12"/>
        <v>8146.24</v>
      </c>
      <c r="H348" s="9"/>
      <c r="I348" s="79">
        <f t="shared" si="11"/>
        <v>0</v>
      </c>
    </row>
    <row r="349" spans="1:9" hidden="1" outlineLevel="2" x14ac:dyDescent="0.25">
      <c r="A349" s="9" t="s">
        <v>8393</v>
      </c>
      <c r="B349" s="191" t="s">
        <v>10746</v>
      </c>
      <c r="C349" s="9" t="s">
        <v>8394</v>
      </c>
      <c r="D349" s="288"/>
      <c r="E349" s="289"/>
      <c r="F349" s="79">
        <v>9196.06</v>
      </c>
      <c r="G349" s="79">
        <f t="shared" si="12"/>
        <v>9196.06</v>
      </c>
      <c r="H349" s="9"/>
      <c r="I349" s="79">
        <f t="shared" si="11"/>
        <v>0</v>
      </c>
    </row>
    <row r="350" spans="1:9" hidden="1" outlineLevel="2" x14ac:dyDescent="0.25">
      <c r="A350" s="9" t="s">
        <v>8395</v>
      </c>
      <c r="B350" s="191" t="s">
        <v>10747</v>
      </c>
      <c r="C350" s="9" t="s">
        <v>8396</v>
      </c>
      <c r="D350" s="288"/>
      <c r="E350" s="289"/>
      <c r="F350" s="79">
        <v>10244.459999999999</v>
      </c>
      <c r="G350" s="79">
        <f t="shared" si="12"/>
        <v>10244.459999999999</v>
      </c>
      <c r="H350" s="9"/>
      <c r="I350" s="79">
        <f t="shared" si="11"/>
        <v>0</v>
      </c>
    </row>
    <row r="351" spans="1:9" hidden="1" outlineLevel="2" x14ac:dyDescent="0.25">
      <c r="A351" s="9" t="s">
        <v>8397</v>
      </c>
      <c r="B351" s="191" t="s">
        <v>10748</v>
      </c>
      <c r="C351" s="9" t="s">
        <v>8398</v>
      </c>
      <c r="D351" s="288"/>
      <c r="E351" s="289"/>
      <c r="F351" s="79">
        <v>11281.68</v>
      </c>
      <c r="G351" s="79">
        <f t="shared" si="12"/>
        <v>11281.68</v>
      </c>
      <c r="H351" s="9"/>
      <c r="I351" s="79">
        <f t="shared" si="11"/>
        <v>0</v>
      </c>
    </row>
    <row r="352" spans="1:9" hidden="1" outlineLevel="2" x14ac:dyDescent="0.25">
      <c r="A352" s="9" t="s">
        <v>8399</v>
      </c>
      <c r="B352" s="191" t="s">
        <v>10749</v>
      </c>
      <c r="C352" s="9" t="s">
        <v>8400</v>
      </c>
      <c r="D352" s="288"/>
      <c r="E352" s="289"/>
      <c r="F352" s="79">
        <v>12328.68</v>
      </c>
      <c r="G352" s="79">
        <f t="shared" si="12"/>
        <v>12328.68</v>
      </c>
      <c r="H352" s="9"/>
      <c r="I352" s="79">
        <f t="shared" si="11"/>
        <v>0</v>
      </c>
    </row>
    <row r="353" spans="1:9" hidden="1" outlineLevel="2" x14ac:dyDescent="0.25">
      <c r="A353" s="9" t="s">
        <v>8401</v>
      </c>
      <c r="B353" s="191" t="s">
        <v>10750</v>
      </c>
      <c r="C353" s="9" t="s">
        <v>8402</v>
      </c>
      <c r="D353" s="288"/>
      <c r="E353" s="289"/>
      <c r="F353" s="79">
        <v>4374.47</v>
      </c>
      <c r="G353" s="79">
        <f t="shared" si="12"/>
        <v>4374.47</v>
      </c>
      <c r="H353" s="9"/>
      <c r="I353" s="79">
        <f t="shared" si="11"/>
        <v>0</v>
      </c>
    </row>
    <row r="354" spans="1:9" hidden="1" outlineLevel="2" x14ac:dyDescent="0.25">
      <c r="A354" s="9" t="s">
        <v>8403</v>
      </c>
      <c r="B354" s="191" t="s">
        <v>10751</v>
      </c>
      <c r="C354" s="9" t="s">
        <v>8404</v>
      </c>
      <c r="D354" s="288"/>
      <c r="E354" s="289"/>
      <c r="F354" s="79">
        <v>4894.47</v>
      </c>
      <c r="G354" s="79">
        <f t="shared" si="12"/>
        <v>4894.47</v>
      </c>
      <c r="H354" s="9"/>
      <c r="I354" s="79">
        <f t="shared" si="11"/>
        <v>0</v>
      </c>
    </row>
    <row r="355" spans="1:9" hidden="1" outlineLevel="2" x14ac:dyDescent="0.25">
      <c r="A355" s="9" t="s">
        <v>8405</v>
      </c>
      <c r="B355" s="191" t="s">
        <v>10752</v>
      </c>
      <c r="C355" s="9" t="s">
        <v>8406</v>
      </c>
      <c r="D355" s="288"/>
      <c r="E355" s="289"/>
      <c r="F355" s="79">
        <v>5369.62</v>
      </c>
      <c r="G355" s="79">
        <f t="shared" si="12"/>
        <v>5369.62</v>
      </c>
      <c r="H355" s="9"/>
      <c r="I355" s="79">
        <f t="shared" si="11"/>
        <v>0</v>
      </c>
    </row>
    <row r="356" spans="1:9" hidden="1" outlineLevel="2" x14ac:dyDescent="0.25">
      <c r="A356" s="9" t="s">
        <v>8407</v>
      </c>
      <c r="B356" s="191" t="s">
        <v>10753</v>
      </c>
      <c r="C356" s="9" t="s">
        <v>8408</v>
      </c>
      <c r="D356" s="288"/>
      <c r="E356" s="289"/>
      <c r="F356" s="79">
        <v>5944.29</v>
      </c>
      <c r="G356" s="79">
        <f t="shared" si="12"/>
        <v>5944.29</v>
      </c>
      <c r="H356" s="9"/>
      <c r="I356" s="79">
        <f t="shared" si="11"/>
        <v>0</v>
      </c>
    </row>
    <row r="357" spans="1:9" hidden="1" outlineLevel="2" x14ac:dyDescent="0.25">
      <c r="A357" s="9" t="s">
        <v>8409</v>
      </c>
      <c r="B357" s="191" t="s">
        <v>10754</v>
      </c>
      <c r="C357" s="9" t="s">
        <v>8410</v>
      </c>
      <c r="D357" s="288"/>
      <c r="E357" s="289"/>
      <c r="F357" s="79">
        <v>6521.76</v>
      </c>
      <c r="G357" s="79">
        <f t="shared" si="12"/>
        <v>6521.76</v>
      </c>
      <c r="H357" s="9"/>
      <c r="I357" s="79">
        <f t="shared" si="11"/>
        <v>0</v>
      </c>
    </row>
    <row r="358" spans="1:9" hidden="1" outlineLevel="2" x14ac:dyDescent="0.25">
      <c r="A358" s="9" t="s">
        <v>8411</v>
      </c>
      <c r="B358" s="191" t="s">
        <v>10755</v>
      </c>
      <c r="C358" s="9" t="s">
        <v>8412</v>
      </c>
      <c r="D358" s="288"/>
      <c r="E358" s="289"/>
      <c r="F358" s="79">
        <v>7102.03</v>
      </c>
      <c r="G358" s="79">
        <f t="shared" si="12"/>
        <v>7102.03</v>
      </c>
      <c r="H358" s="9"/>
      <c r="I358" s="79">
        <f t="shared" si="11"/>
        <v>0</v>
      </c>
    </row>
    <row r="359" spans="1:9" hidden="1" outlineLevel="2" x14ac:dyDescent="0.25">
      <c r="A359" s="9" t="s">
        <v>8413</v>
      </c>
      <c r="B359" s="191" t="s">
        <v>10756</v>
      </c>
      <c r="C359" s="9" t="s">
        <v>8414</v>
      </c>
      <c r="D359" s="288"/>
      <c r="E359" s="289"/>
      <c r="F359" s="79">
        <v>7683.7</v>
      </c>
      <c r="G359" s="79">
        <f t="shared" si="12"/>
        <v>7683.7</v>
      </c>
      <c r="H359" s="9"/>
      <c r="I359" s="79">
        <f t="shared" si="11"/>
        <v>0</v>
      </c>
    </row>
    <row r="360" spans="1:9" hidden="1" outlineLevel="2" x14ac:dyDescent="0.25">
      <c r="A360" s="9" t="s">
        <v>8415</v>
      </c>
      <c r="B360" s="191" t="s">
        <v>10757</v>
      </c>
      <c r="C360" s="9" t="s">
        <v>8416</v>
      </c>
      <c r="D360" s="288"/>
      <c r="E360" s="289"/>
      <c r="F360" s="79">
        <v>8831.6299999999992</v>
      </c>
      <c r="G360" s="79">
        <f t="shared" si="12"/>
        <v>8831.6299999999992</v>
      </c>
      <c r="H360" s="9"/>
      <c r="I360" s="79">
        <f t="shared" si="11"/>
        <v>0</v>
      </c>
    </row>
    <row r="361" spans="1:9" hidden="1" outlineLevel="2" x14ac:dyDescent="0.25">
      <c r="A361" s="9" t="s">
        <v>8417</v>
      </c>
      <c r="B361" s="191" t="s">
        <v>10758</v>
      </c>
      <c r="C361" s="9" t="s">
        <v>8418</v>
      </c>
      <c r="D361" s="288"/>
      <c r="E361" s="289"/>
      <c r="F361" s="79">
        <v>9993.58</v>
      </c>
      <c r="G361" s="79">
        <f t="shared" si="12"/>
        <v>9993.58</v>
      </c>
      <c r="H361" s="9"/>
      <c r="I361" s="79">
        <f t="shared" si="11"/>
        <v>0</v>
      </c>
    </row>
    <row r="362" spans="1:9" hidden="1" outlineLevel="2" x14ac:dyDescent="0.25">
      <c r="A362" s="9" t="s">
        <v>8419</v>
      </c>
      <c r="B362" s="191" t="s">
        <v>10759</v>
      </c>
      <c r="C362" s="9" t="s">
        <v>8420</v>
      </c>
      <c r="D362" s="288"/>
      <c r="E362" s="289"/>
      <c r="F362" s="79">
        <v>11152.72</v>
      </c>
      <c r="G362" s="79">
        <f t="shared" si="12"/>
        <v>11152.72</v>
      </c>
      <c r="H362" s="9"/>
      <c r="I362" s="79">
        <f t="shared" si="11"/>
        <v>0</v>
      </c>
    </row>
    <row r="363" spans="1:9" hidden="1" outlineLevel="2" x14ac:dyDescent="0.25">
      <c r="A363" s="9" t="s">
        <v>8421</v>
      </c>
      <c r="B363" s="191" t="s">
        <v>10760</v>
      </c>
      <c r="C363" s="9" t="s">
        <v>8422</v>
      </c>
      <c r="D363" s="288"/>
      <c r="E363" s="289"/>
      <c r="F363" s="79">
        <v>12311.87</v>
      </c>
      <c r="G363" s="79">
        <f t="shared" si="12"/>
        <v>12311.87</v>
      </c>
      <c r="H363" s="9"/>
      <c r="I363" s="79">
        <f t="shared" si="11"/>
        <v>0</v>
      </c>
    </row>
    <row r="364" spans="1:9" hidden="1" outlineLevel="2" x14ac:dyDescent="0.25">
      <c r="A364" s="9" t="s">
        <v>8423</v>
      </c>
      <c r="B364" s="191" t="s">
        <v>10761</v>
      </c>
      <c r="C364" s="9" t="s">
        <v>8424</v>
      </c>
      <c r="D364" s="288"/>
      <c r="E364" s="289"/>
      <c r="F364" s="79">
        <v>13465.4</v>
      </c>
      <c r="G364" s="79">
        <f t="shared" si="12"/>
        <v>13465.4</v>
      </c>
      <c r="H364" s="9"/>
      <c r="I364" s="79">
        <f t="shared" si="11"/>
        <v>0</v>
      </c>
    </row>
    <row r="365" spans="1:9" hidden="1" outlineLevel="2" x14ac:dyDescent="0.25">
      <c r="A365" s="9" t="s">
        <v>8425</v>
      </c>
      <c r="B365" s="191" t="s">
        <v>10762</v>
      </c>
      <c r="C365" s="9" t="s">
        <v>8426</v>
      </c>
      <c r="D365" s="288"/>
      <c r="E365" s="289"/>
      <c r="F365" s="79">
        <v>5966.71</v>
      </c>
      <c r="G365" s="79">
        <f t="shared" si="12"/>
        <v>5966.71</v>
      </c>
      <c r="H365" s="9"/>
      <c r="I365" s="79">
        <f t="shared" si="11"/>
        <v>0</v>
      </c>
    </row>
    <row r="366" spans="1:9" hidden="1" outlineLevel="2" x14ac:dyDescent="0.25">
      <c r="A366" s="9" t="s">
        <v>8427</v>
      </c>
      <c r="B366" s="191" t="s">
        <v>10763</v>
      </c>
      <c r="C366" s="9" t="s">
        <v>8428</v>
      </c>
      <c r="D366" s="288"/>
      <c r="E366" s="289"/>
      <c r="F366" s="79">
        <v>6705.37</v>
      </c>
      <c r="G366" s="79">
        <f t="shared" si="12"/>
        <v>6705.37</v>
      </c>
      <c r="H366" s="9"/>
      <c r="I366" s="79">
        <f t="shared" si="11"/>
        <v>0</v>
      </c>
    </row>
    <row r="367" spans="1:9" hidden="1" outlineLevel="2" x14ac:dyDescent="0.25">
      <c r="A367" s="9" t="s">
        <v>8429</v>
      </c>
      <c r="B367" s="191" t="s">
        <v>10764</v>
      </c>
      <c r="C367" s="9" t="s">
        <v>8430</v>
      </c>
      <c r="D367" s="288"/>
      <c r="E367" s="289"/>
      <c r="F367" s="79">
        <v>7484.67</v>
      </c>
      <c r="G367" s="79">
        <f t="shared" si="12"/>
        <v>7484.67</v>
      </c>
      <c r="H367" s="9"/>
      <c r="I367" s="79">
        <f t="shared" si="11"/>
        <v>0</v>
      </c>
    </row>
    <row r="368" spans="1:9" hidden="1" outlineLevel="2" x14ac:dyDescent="0.25">
      <c r="A368" s="9" t="s">
        <v>8431</v>
      </c>
      <c r="B368" s="191" t="s">
        <v>10765</v>
      </c>
      <c r="C368" s="9" t="s">
        <v>8432</v>
      </c>
      <c r="D368" s="288"/>
      <c r="E368" s="289"/>
      <c r="F368" s="79">
        <v>8450.39</v>
      </c>
      <c r="G368" s="79">
        <f t="shared" si="12"/>
        <v>8450.39</v>
      </c>
      <c r="H368" s="9"/>
      <c r="I368" s="79">
        <f t="shared" si="11"/>
        <v>0</v>
      </c>
    </row>
    <row r="369" spans="1:9" hidden="1" outlineLevel="2" x14ac:dyDescent="0.25">
      <c r="A369" s="9" t="s">
        <v>8433</v>
      </c>
      <c r="B369" s="191" t="s">
        <v>10766</v>
      </c>
      <c r="C369" s="9" t="s">
        <v>8434</v>
      </c>
      <c r="D369" s="288"/>
      <c r="E369" s="289"/>
      <c r="F369" s="79">
        <v>9413.31</v>
      </c>
      <c r="G369" s="79">
        <f t="shared" si="12"/>
        <v>9413.31</v>
      </c>
      <c r="H369" s="9"/>
      <c r="I369" s="79">
        <f t="shared" si="11"/>
        <v>0</v>
      </c>
    </row>
    <row r="370" spans="1:9" hidden="1" outlineLevel="2" x14ac:dyDescent="0.25">
      <c r="A370" s="9" t="s">
        <v>8435</v>
      </c>
      <c r="B370" s="191" t="s">
        <v>10767</v>
      </c>
      <c r="C370" s="9" t="s">
        <v>8436</v>
      </c>
      <c r="D370" s="288"/>
      <c r="E370" s="289"/>
      <c r="F370" s="79">
        <v>10391.64</v>
      </c>
      <c r="G370" s="79">
        <f t="shared" si="12"/>
        <v>10391.64</v>
      </c>
      <c r="H370" s="9"/>
      <c r="I370" s="79">
        <f t="shared" si="11"/>
        <v>0</v>
      </c>
    </row>
    <row r="371" spans="1:9" hidden="1" outlineLevel="2" x14ac:dyDescent="0.25">
      <c r="A371" s="9" t="s">
        <v>8437</v>
      </c>
      <c r="B371" s="191" t="s">
        <v>10768</v>
      </c>
      <c r="C371" s="9" t="s">
        <v>8438</v>
      </c>
      <c r="D371" s="288"/>
      <c r="E371" s="289"/>
      <c r="F371" s="79">
        <v>11368.57</v>
      </c>
      <c r="G371" s="79">
        <f t="shared" si="12"/>
        <v>11368.57</v>
      </c>
      <c r="H371" s="9"/>
      <c r="I371" s="79">
        <f t="shared" si="11"/>
        <v>0</v>
      </c>
    </row>
    <row r="372" spans="1:9" hidden="1" outlineLevel="2" x14ac:dyDescent="0.25">
      <c r="A372" s="9" t="s">
        <v>8439</v>
      </c>
      <c r="B372" s="191" t="s">
        <v>10769</v>
      </c>
      <c r="C372" s="9" t="s">
        <v>8440</v>
      </c>
      <c r="D372" s="288"/>
      <c r="E372" s="289"/>
      <c r="F372" s="79">
        <v>13309.82</v>
      </c>
      <c r="G372" s="79">
        <f t="shared" si="12"/>
        <v>13309.82</v>
      </c>
      <c r="H372" s="9"/>
      <c r="I372" s="79">
        <f t="shared" si="11"/>
        <v>0</v>
      </c>
    </row>
    <row r="373" spans="1:9" hidden="1" outlineLevel="2" x14ac:dyDescent="0.25">
      <c r="A373" s="9" t="s">
        <v>8441</v>
      </c>
      <c r="B373" s="191" t="s">
        <v>10770</v>
      </c>
      <c r="C373" s="9" t="s">
        <v>8442</v>
      </c>
      <c r="D373" s="288"/>
      <c r="E373" s="289"/>
      <c r="F373" s="79">
        <v>15249.67</v>
      </c>
      <c r="G373" s="79">
        <f t="shared" si="12"/>
        <v>15249.67</v>
      </c>
      <c r="H373" s="9"/>
      <c r="I373" s="79">
        <f t="shared" si="11"/>
        <v>0</v>
      </c>
    </row>
    <row r="374" spans="1:9" hidden="1" outlineLevel="2" x14ac:dyDescent="0.25">
      <c r="A374" s="9" t="s">
        <v>8443</v>
      </c>
      <c r="B374" s="191" t="s">
        <v>10771</v>
      </c>
      <c r="C374" s="9" t="s">
        <v>8444</v>
      </c>
      <c r="D374" s="288"/>
      <c r="E374" s="289"/>
      <c r="F374" s="79">
        <v>17178.3</v>
      </c>
      <c r="G374" s="79">
        <f t="shared" si="12"/>
        <v>17178.3</v>
      </c>
      <c r="H374" s="9"/>
      <c r="I374" s="79">
        <f t="shared" si="11"/>
        <v>0</v>
      </c>
    </row>
    <row r="375" spans="1:9" hidden="1" outlineLevel="2" x14ac:dyDescent="0.25">
      <c r="A375" s="9" t="s">
        <v>8445</v>
      </c>
      <c r="B375" s="191" t="s">
        <v>10772</v>
      </c>
      <c r="C375" s="9" t="s">
        <v>8446</v>
      </c>
      <c r="D375" s="288"/>
      <c r="E375" s="289"/>
      <c r="F375" s="79">
        <v>19129.36</v>
      </c>
      <c r="G375" s="79">
        <f t="shared" si="12"/>
        <v>19129.36</v>
      </c>
      <c r="H375" s="9"/>
      <c r="I375" s="79">
        <f t="shared" si="11"/>
        <v>0</v>
      </c>
    </row>
    <row r="376" spans="1:9" ht="15.75" hidden="1" outlineLevel="2" thickBot="1" x14ac:dyDescent="0.3">
      <c r="A376" s="9" t="s">
        <v>8447</v>
      </c>
      <c r="B376" s="191" t="s">
        <v>10773</v>
      </c>
      <c r="C376" s="9" t="s">
        <v>8448</v>
      </c>
      <c r="D376" s="288"/>
      <c r="E376" s="289"/>
      <c r="F376" s="79">
        <v>21084.63</v>
      </c>
      <c r="G376" s="79">
        <f t="shared" si="12"/>
        <v>21084.63</v>
      </c>
      <c r="H376" s="9"/>
      <c r="I376" s="79">
        <f t="shared" si="11"/>
        <v>0</v>
      </c>
    </row>
    <row r="377" spans="1:9" ht="15.75" hidden="1" outlineLevel="1" collapsed="1" thickBot="1" x14ac:dyDescent="0.3">
      <c r="A377" s="9"/>
      <c r="B377" s="192"/>
      <c r="C377" s="152" t="s">
        <v>8449</v>
      </c>
      <c r="D377" s="290" t="s">
        <v>7264</v>
      </c>
      <c r="E377" s="291"/>
      <c r="F377" s="156"/>
      <c r="G377" s="119"/>
      <c r="H377" s="141"/>
      <c r="I377" s="17"/>
    </row>
    <row r="378" spans="1:9" hidden="1" outlineLevel="2" x14ac:dyDescent="0.25">
      <c r="A378" s="9" t="s">
        <v>8450</v>
      </c>
      <c r="B378" s="191" t="s">
        <v>10774</v>
      </c>
      <c r="C378" s="9" t="s">
        <v>8451</v>
      </c>
      <c r="D378" s="292"/>
      <c r="E378" s="293"/>
      <c r="F378" s="79">
        <v>3675.06</v>
      </c>
      <c r="G378" s="79">
        <f t="shared" si="12"/>
        <v>3675.06</v>
      </c>
      <c r="H378" s="9"/>
      <c r="I378" s="79">
        <f>H378*G378</f>
        <v>0</v>
      </c>
    </row>
    <row r="379" spans="1:9" hidden="1" outlineLevel="2" x14ac:dyDescent="0.25">
      <c r="A379" s="9" t="s">
        <v>8452</v>
      </c>
      <c r="B379" s="191" t="s">
        <v>10775</v>
      </c>
      <c r="C379" s="9" t="s">
        <v>8453</v>
      </c>
      <c r="D379" s="288"/>
      <c r="E379" s="289"/>
      <c r="F379" s="79">
        <v>4157.22</v>
      </c>
      <c r="G379" s="79">
        <f t="shared" si="12"/>
        <v>4157.22</v>
      </c>
      <c r="H379" s="9"/>
      <c r="I379" s="79">
        <f t="shared" ref="I379:I437" si="13">H379*G379</f>
        <v>0</v>
      </c>
    </row>
    <row r="380" spans="1:9" hidden="1" outlineLevel="2" x14ac:dyDescent="0.25">
      <c r="A380" s="9" t="s">
        <v>8454</v>
      </c>
      <c r="B380" s="191" t="s">
        <v>10776</v>
      </c>
      <c r="C380" s="9" t="s">
        <v>8455</v>
      </c>
      <c r="D380" s="288"/>
      <c r="E380" s="289"/>
      <c r="F380" s="79">
        <v>4419.32</v>
      </c>
      <c r="G380" s="79">
        <f t="shared" si="12"/>
        <v>4419.32</v>
      </c>
      <c r="H380" s="9"/>
      <c r="I380" s="79">
        <f t="shared" si="13"/>
        <v>0</v>
      </c>
    </row>
    <row r="381" spans="1:9" hidden="1" outlineLevel="2" x14ac:dyDescent="0.25">
      <c r="A381" s="9" t="s">
        <v>8456</v>
      </c>
      <c r="B381" s="191" t="s">
        <v>10777</v>
      </c>
      <c r="C381" s="9" t="s">
        <v>8457</v>
      </c>
      <c r="D381" s="288"/>
      <c r="E381" s="289"/>
      <c r="F381" s="79">
        <v>4900.08</v>
      </c>
      <c r="G381" s="79">
        <f t="shared" si="12"/>
        <v>4900.08</v>
      </c>
      <c r="H381" s="9"/>
      <c r="I381" s="79">
        <f t="shared" si="13"/>
        <v>0</v>
      </c>
    </row>
    <row r="382" spans="1:9" hidden="1" outlineLevel="2" x14ac:dyDescent="0.25">
      <c r="A382" s="9" t="s">
        <v>8458</v>
      </c>
      <c r="B382" s="191" t="s">
        <v>10778</v>
      </c>
      <c r="C382" s="9" t="s">
        <v>8459</v>
      </c>
      <c r="D382" s="288"/>
      <c r="E382" s="289"/>
      <c r="F382" s="79">
        <v>5228.0600000000004</v>
      </c>
      <c r="G382" s="79">
        <f t="shared" si="12"/>
        <v>5228.0600000000004</v>
      </c>
      <c r="H382" s="9"/>
      <c r="I382" s="79">
        <f t="shared" si="13"/>
        <v>0</v>
      </c>
    </row>
    <row r="383" spans="1:9" hidden="1" outlineLevel="2" x14ac:dyDescent="0.25">
      <c r="A383" s="9" t="s">
        <v>8460</v>
      </c>
      <c r="B383" s="191" t="s">
        <v>10779</v>
      </c>
      <c r="C383" s="9" t="s">
        <v>8461</v>
      </c>
      <c r="D383" s="288"/>
      <c r="E383" s="289"/>
      <c r="F383" s="79">
        <v>5694.8</v>
      </c>
      <c r="G383" s="79">
        <f t="shared" si="12"/>
        <v>5694.8</v>
      </c>
      <c r="H383" s="9"/>
      <c r="I383" s="79">
        <f t="shared" si="13"/>
        <v>0</v>
      </c>
    </row>
    <row r="384" spans="1:9" hidden="1" outlineLevel="2" x14ac:dyDescent="0.25">
      <c r="A384" s="9" t="s">
        <v>8462</v>
      </c>
      <c r="B384" s="191" t="s">
        <v>10780</v>
      </c>
      <c r="C384" s="9" t="s">
        <v>8463</v>
      </c>
      <c r="D384" s="288"/>
      <c r="E384" s="289"/>
      <c r="F384" s="79">
        <v>6108.28</v>
      </c>
      <c r="G384" s="79">
        <f t="shared" si="12"/>
        <v>6108.28</v>
      </c>
      <c r="H384" s="9"/>
      <c r="I384" s="79">
        <f t="shared" si="13"/>
        <v>0</v>
      </c>
    </row>
    <row r="385" spans="1:9" hidden="1" outlineLevel="2" x14ac:dyDescent="0.25">
      <c r="A385" s="9" t="s">
        <v>8464</v>
      </c>
      <c r="B385" s="191" t="s">
        <v>10781</v>
      </c>
      <c r="C385" s="9" t="s">
        <v>8465</v>
      </c>
      <c r="D385" s="288"/>
      <c r="E385" s="289"/>
      <c r="F385" s="79">
        <v>6938.04</v>
      </c>
      <c r="G385" s="79">
        <f t="shared" si="12"/>
        <v>6938.04</v>
      </c>
      <c r="H385" s="9"/>
      <c r="I385" s="79">
        <f t="shared" si="13"/>
        <v>0</v>
      </c>
    </row>
    <row r="386" spans="1:9" hidden="1" outlineLevel="2" x14ac:dyDescent="0.25">
      <c r="A386" s="9" t="s">
        <v>8466</v>
      </c>
      <c r="B386" s="191" t="s">
        <v>10782</v>
      </c>
      <c r="C386" s="9" t="s">
        <v>8467</v>
      </c>
      <c r="D386" s="288"/>
      <c r="E386" s="289"/>
      <c r="F386" s="79">
        <v>7777.62</v>
      </c>
      <c r="G386" s="79">
        <f t="shared" si="12"/>
        <v>7777.62</v>
      </c>
      <c r="H386" s="9"/>
      <c r="I386" s="79">
        <f t="shared" si="13"/>
        <v>0</v>
      </c>
    </row>
    <row r="387" spans="1:9" hidden="1" outlineLevel="2" x14ac:dyDescent="0.25">
      <c r="A387" s="9" t="s">
        <v>8468</v>
      </c>
      <c r="B387" s="191" t="s">
        <v>10783</v>
      </c>
      <c r="C387" s="9" t="s">
        <v>8469</v>
      </c>
      <c r="D387" s="288"/>
      <c r="E387" s="289"/>
      <c r="F387" s="79">
        <v>8600.36</v>
      </c>
      <c r="G387" s="79">
        <f t="shared" si="12"/>
        <v>8600.36</v>
      </c>
      <c r="H387" s="9"/>
      <c r="I387" s="79">
        <f t="shared" si="13"/>
        <v>0</v>
      </c>
    </row>
    <row r="388" spans="1:9" hidden="1" outlineLevel="2" x14ac:dyDescent="0.25">
      <c r="A388" s="9" t="s">
        <v>8470</v>
      </c>
      <c r="B388" s="191" t="s">
        <v>10784</v>
      </c>
      <c r="C388" s="9" t="s">
        <v>8471</v>
      </c>
      <c r="D388" s="288"/>
      <c r="E388" s="289"/>
      <c r="F388" s="79">
        <v>9435.74</v>
      </c>
      <c r="G388" s="79">
        <f t="shared" si="12"/>
        <v>9435.74</v>
      </c>
      <c r="H388" s="9"/>
      <c r="I388" s="79">
        <f t="shared" si="13"/>
        <v>0</v>
      </c>
    </row>
    <row r="389" spans="1:9" hidden="1" outlineLevel="2" x14ac:dyDescent="0.25">
      <c r="A389" s="9" t="s">
        <v>8472</v>
      </c>
      <c r="B389" s="191" t="s">
        <v>10785</v>
      </c>
      <c r="C389" s="9" t="s">
        <v>8473</v>
      </c>
      <c r="D389" s="288"/>
      <c r="E389" s="289"/>
      <c r="F389" s="79">
        <v>10279.52</v>
      </c>
      <c r="G389" s="79">
        <f t="shared" si="12"/>
        <v>10279.52</v>
      </c>
      <c r="H389" s="9"/>
      <c r="I389" s="79">
        <f t="shared" si="13"/>
        <v>0</v>
      </c>
    </row>
    <row r="390" spans="1:9" hidden="1" outlineLevel="2" x14ac:dyDescent="0.25">
      <c r="A390" s="9" t="s">
        <v>8474</v>
      </c>
      <c r="B390" s="191" t="s">
        <v>10786</v>
      </c>
      <c r="C390" s="9" t="s">
        <v>8475</v>
      </c>
      <c r="D390" s="288"/>
      <c r="E390" s="289"/>
      <c r="F390" s="79">
        <v>4046.48</v>
      </c>
      <c r="G390" s="79">
        <f t="shared" si="12"/>
        <v>4046.48</v>
      </c>
      <c r="H390" s="9"/>
      <c r="I390" s="79">
        <f t="shared" si="13"/>
        <v>0</v>
      </c>
    </row>
    <row r="391" spans="1:9" hidden="1" outlineLevel="2" x14ac:dyDescent="0.25">
      <c r="A391" s="9" t="s">
        <v>8476</v>
      </c>
      <c r="B391" s="191" t="s">
        <v>10787</v>
      </c>
      <c r="C391" s="9" t="s">
        <v>8477</v>
      </c>
      <c r="D391" s="288"/>
      <c r="E391" s="289"/>
      <c r="F391" s="79">
        <v>4408.1000000000004</v>
      </c>
      <c r="G391" s="79">
        <f t="shared" si="12"/>
        <v>4408.1000000000004</v>
      </c>
      <c r="H391" s="9"/>
      <c r="I391" s="79">
        <f t="shared" si="13"/>
        <v>0</v>
      </c>
    </row>
    <row r="392" spans="1:9" hidden="1" outlineLevel="2" x14ac:dyDescent="0.25">
      <c r="A392" s="9" t="s">
        <v>8478</v>
      </c>
      <c r="B392" s="191" t="s">
        <v>10788</v>
      </c>
      <c r="C392" s="9" t="s">
        <v>8479</v>
      </c>
      <c r="D392" s="288"/>
      <c r="E392" s="289"/>
      <c r="F392" s="79">
        <v>4792.16</v>
      </c>
      <c r="G392" s="79">
        <f t="shared" ref="G392:G455" si="14">F392-F392*$D$197</f>
        <v>4792.16</v>
      </c>
      <c r="H392" s="9"/>
      <c r="I392" s="79">
        <f t="shared" si="13"/>
        <v>0</v>
      </c>
    </row>
    <row r="393" spans="1:9" hidden="1" outlineLevel="2" x14ac:dyDescent="0.25">
      <c r="A393" s="9" t="s">
        <v>8480</v>
      </c>
      <c r="B393" s="191" t="s">
        <v>10789</v>
      </c>
      <c r="C393" s="9" t="s">
        <v>8481</v>
      </c>
      <c r="D393" s="288"/>
      <c r="E393" s="289"/>
      <c r="F393" s="79">
        <v>5300.94</v>
      </c>
      <c r="G393" s="79">
        <f t="shared" si="14"/>
        <v>5300.94</v>
      </c>
      <c r="H393" s="9"/>
      <c r="I393" s="79">
        <f t="shared" si="13"/>
        <v>0</v>
      </c>
    </row>
    <row r="394" spans="1:9" hidden="1" outlineLevel="2" x14ac:dyDescent="0.25">
      <c r="A394" s="9" t="s">
        <v>8482</v>
      </c>
      <c r="B394" s="191" t="s">
        <v>10790</v>
      </c>
      <c r="C394" s="9" t="s">
        <v>8483</v>
      </c>
      <c r="D394" s="280"/>
      <c r="E394" s="280"/>
      <c r="F394" s="79">
        <v>5783.1</v>
      </c>
      <c r="G394" s="79">
        <f t="shared" si="14"/>
        <v>5783.1</v>
      </c>
      <c r="H394" s="9"/>
      <c r="I394" s="79">
        <f t="shared" si="13"/>
        <v>0</v>
      </c>
    </row>
    <row r="395" spans="1:9" hidden="1" outlineLevel="2" x14ac:dyDescent="0.25">
      <c r="A395" s="9" t="s">
        <v>8484</v>
      </c>
      <c r="B395" s="191" t="s">
        <v>10791</v>
      </c>
      <c r="C395" s="9" t="s">
        <v>8485</v>
      </c>
      <c r="D395" s="280"/>
      <c r="E395" s="280"/>
      <c r="F395" s="79">
        <v>6270.86</v>
      </c>
      <c r="G395" s="79">
        <f t="shared" si="14"/>
        <v>6270.86</v>
      </c>
      <c r="H395" s="9"/>
      <c r="I395" s="79">
        <f t="shared" si="13"/>
        <v>0</v>
      </c>
    </row>
    <row r="396" spans="1:9" hidden="1" outlineLevel="2" x14ac:dyDescent="0.25">
      <c r="A396" s="9" t="s">
        <v>8486</v>
      </c>
      <c r="B396" s="191" t="s">
        <v>10792</v>
      </c>
      <c r="C396" s="9" t="s">
        <v>8487</v>
      </c>
      <c r="D396" s="280"/>
      <c r="E396" s="280"/>
      <c r="F396" s="79">
        <v>6765.64</v>
      </c>
      <c r="G396" s="79">
        <f t="shared" si="14"/>
        <v>6765.64</v>
      </c>
      <c r="H396" s="9"/>
      <c r="I396" s="79">
        <f t="shared" si="13"/>
        <v>0</v>
      </c>
    </row>
    <row r="397" spans="1:9" hidden="1" outlineLevel="2" x14ac:dyDescent="0.25">
      <c r="A397" s="9" t="s">
        <v>8488</v>
      </c>
      <c r="B397" s="191" t="s">
        <v>10793</v>
      </c>
      <c r="C397" s="9" t="s">
        <v>8489</v>
      </c>
      <c r="D397" s="280"/>
      <c r="E397" s="280"/>
      <c r="F397" s="79">
        <v>7801.44</v>
      </c>
      <c r="G397" s="79">
        <f t="shared" si="14"/>
        <v>7801.44</v>
      </c>
      <c r="H397" s="9"/>
      <c r="I397" s="79">
        <f t="shared" si="13"/>
        <v>0</v>
      </c>
    </row>
    <row r="398" spans="1:9" hidden="1" outlineLevel="2" x14ac:dyDescent="0.25">
      <c r="A398" s="9" t="s">
        <v>8490</v>
      </c>
      <c r="B398" s="191" t="s">
        <v>10794</v>
      </c>
      <c r="C398" s="9" t="s">
        <v>8491</v>
      </c>
      <c r="D398" s="280"/>
      <c r="E398" s="280"/>
      <c r="F398" s="79">
        <v>8805</v>
      </c>
      <c r="G398" s="79">
        <f t="shared" si="14"/>
        <v>8805</v>
      </c>
      <c r="H398" s="9"/>
      <c r="I398" s="79">
        <f t="shared" si="13"/>
        <v>0</v>
      </c>
    </row>
    <row r="399" spans="1:9" hidden="1" outlineLevel="2" x14ac:dyDescent="0.25">
      <c r="A399" s="9" t="s">
        <v>8492</v>
      </c>
      <c r="B399" s="191" t="s">
        <v>10795</v>
      </c>
      <c r="C399" s="9" t="s">
        <v>8493</v>
      </c>
      <c r="D399" s="280"/>
      <c r="E399" s="280"/>
      <c r="F399" s="79">
        <v>9808.56</v>
      </c>
      <c r="G399" s="79">
        <f t="shared" si="14"/>
        <v>9808.56</v>
      </c>
      <c r="H399" s="9"/>
      <c r="I399" s="79">
        <f t="shared" si="13"/>
        <v>0</v>
      </c>
    </row>
    <row r="400" spans="1:9" hidden="1" outlineLevel="2" x14ac:dyDescent="0.25">
      <c r="A400" s="9" t="s">
        <v>8494</v>
      </c>
      <c r="B400" s="191" t="s">
        <v>10796</v>
      </c>
      <c r="C400" s="9" t="s">
        <v>8495</v>
      </c>
      <c r="D400" s="280"/>
      <c r="E400" s="280"/>
      <c r="F400" s="79">
        <v>10813.52</v>
      </c>
      <c r="G400" s="79">
        <f t="shared" si="14"/>
        <v>10813.52</v>
      </c>
      <c r="H400" s="9"/>
      <c r="I400" s="79">
        <f t="shared" si="13"/>
        <v>0</v>
      </c>
    </row>
    <row r="401" spans="1:9" hidden="1" outlineLevel="2" x14ac:dyDescent="0.25">
      <c r="A401" s="9" t="s">
        <v>8496</v>
      </c>
      <c r="B401" s="191" t="s">
        <v>10797</v>
      </c>
      <c r="C401" s="9" t="s">
        <v>8497</v>
      </c>
      <c r="D401" s="280"/>
      <c r="E401" s="280"/>
      <c r="F401" s="79">
        <v>11817.1</v>
      </c>
      <c r="G401" s="79">
        <f t="shared" si="14"/>
        <v>11817.1</v>
      </c>
      <c r="H401" s="9"/>
      <c r="I401" s="79">
        <f t="shared" si="13"/>
        <v>0</v>
      </c>
    </row>
    <row r="402" spans="1:9" hidden="1" outlineLevel="2" x14ac:dyDescent="0.25">
      <c r="A402" s="9" t="s">
        <v>8498</v>
      </c>
      <c r="B402" s="191" t="s">
        <v>10798</v>
      </c>
      <c r="C402" s="9" t="s">
        <v>8499</v>
      </c>
      <c r="D402" s="280"/>
      <c r="E402" s="280"/>
      <c r="F402" s="79">
        <v>4633.76</v>
      </c>
      <c r="G402" s="79">
        <f t="shared" si="14"/>
        <v>4633.76</v>
      </c>
      <c r="H402" s="9"/>
      <c r="I402" s="79">
        <f t="shared" si="13"/>
        <v>0</v>
      </c>
    </row>
    <row r="403" spans="1:9" hidden="1" outlineLevel="2" x14ac:dyDescent="0.25">
      <c r="A403" s="9" t="s">
        <v>8500</v>
      </c>
      <c r="B403" s="191" t="s">
        <v>10799</v>
      </c>
      <c r="C403" s="9" t="s">
        <v>8501</v>
      </c>
      <c r="D403" s="280"/>
      <c r="E403" s="280"/>
      <c r="F403" s="79">
        <v>5083.7</v>
      </c>
      <c r="G403" s="79">
        <f t="shared" si="14"/>
        <v>5083.7</v>
      </c>
      <c r="H403" s="9"/>
      <c r="I403" s="79">
        <f t="shared" si="13"/>
        <v>0</v>
      </c>
    </row>
    <row r="404" spans="1:9" hidden="1" outlineLevel="2" x14ac:dyDescent="0.25">
      <c r="A404" s="9" t="s">
        <v>8502</v>
      </c>
      <c r="B404" s="191" t="s">
        <v>10800</v>
      </c>
      <c r="C404" s="9" t="s">
        <v>8503</v>
      </c>
      <c r="D404" s="280"/>
      <c r="E404" s="280"/>
      <c r="F404" s="79">
        <v>6219</v>
      </c>
      <c r="G404" s="79">
        <f t="shared" si="14"/>
        <v>6219</v>
      </c>
      <c r="H404" s="9"/>
      <c r="I404" s="79">
        <f t="shared" si="13"/>
        <v>0</v>
      </c>
    </row>
    <row r="405" spans="1:9" hidden="1" outlineLevel="2" x14ac:dyDescent="0.25">
      <c r="A405" s="9" t="s">
        <v>8504</v>
      </c>
      <c r="B405" s="191" t="s">
        <v>10801</v>
      </c>
      <c r="C405" s="9" t="s">
        <v>8505</v>
      </c>
      <c r="D405" s="280"/>
      <c r="E405" s="280"/>
      <c r="F405" s="79">
        <v>6848.34</v>
      </c>
      <c r="G405" s="79">
        <f t="shared" si="14"/>
        <v>6848.34</v>
      </c>
      <c r="H405" s="9"/>
      <c r="I405" s="79">
        <f t="shared" si="13"/>
        <v>0</v>
      </c>
    </row>
    <row r="406" spans="1:9" hidden="1" outlineLevel="2" x14ac:dyDescent="0.25">
      <c r="A406" s="9" t="s">
        <v>8506</v>
      </c>
      <c r="B406" s="191" t="s">
        <v>10802</v>
      </c>
      <c r="C406" s="9" t="s">
        <v>8507</v>
      </c>
      <c r="D406" s="280"/>
      <c r="E406" s="280"/>
      <c r="F406" s="79">
        <v>6648.86</v>
      </c>
      <c r="G406" s="79">
        <f t="shared" si="14"/>
        <v>6648.86</v>
      </c>
      <c r="H406" s="9"/>
      <c r="I406" s="79">
        <f t="shared" si="13"/>
        <v>0</v>
      </c>
    </row>
    <row r="407" spans="1:9" hidden="1" outlineLevel="2" x14ac:dyDescent="0.25">
      <c r="A407" s="9" t="s">
        <v>8508</v>
      </c>
      <c r="B407" s="191" t="s">
        <v>10803</v>
      </c>
      <c r="C407" s="9" t="s">
        <v>8509</v>
      </c>
      <c r="D407" s="280"/>
      <c r="E407" s="280"/>
      <c r="F407" s="79">
        <v>6706.98</v>
      </c>
      <c r="G407" s="79">
        <f t="shared" si="14"/>
        <v>6706.98</v>
      </c>
      <c r="H407" s="9"/>
      <c r="I407" s="79">
        <f t="shared" si="13"/>
        <v>0</v>
      </c>
    </row>
    <row r="408" spans="1:9" hidden="1" outlineLevel="2" x14ac:dyDescent="0.25">
      <c r="A408" s="9" t="s">
        <v>8510</v>
      </c>
      <c r="B408" s="191" t="s">
        <v>10804</v>
      </c>
      <c r="C408" s="9" t="s">
        <v>8511</v>
      </c>
      <c r="D408" s="280"/>
      <c r="E408" s="280"/>
      <c r="F408" s="79">
        <v>8074.76</v>
      </c>
      <c r="G408" s="79">
        <f t="shared" si="14"/>
        <v>8074.76</v>
      </c>
      <c r="H408" s="9"/>
      <c r="I408" s="79">
        <f t="shared" si="13"/>
        <v>0</v>
      </c>
    </row>
    <row r="409" spans="1:9" hidden="1" outlineLevel="2" x14ac:dyDescent="0.25">
      <c r="A409" s="9" t="s">
        <v>8512</v>
      </c>
      <c r="B409" s="191" t="s">
        <v>10805</v>
      </c>
      <c r="C409" s="9" t="s">
        <v>8513</v>
      </c>
      <c r="D409" s="280"/>
      <c r="E409" s="280"/>
      <c r="F409" s="79">
        <v>9295.58</v>
      </c>
      <c r="G409" s="79">
        <f t="shared" si="14"/>
        <v>9295.58</v>
      </c>
      <c r="H409" s="9"/>
      <c r="I409" s="79">
        <f t="shared" si="13"/>
        <v>0</v>
      </c>
    </row>
    <row r="410" spans="1:9" hidden="1" outlineLevel="2" x14ac:dyDescent="0.25">
      <c r="A410" s="9" t="s">
        <v>8514</v>
      </c>
      <c r="B410" s="191" t="s">
        <v>10806</v>
      </c>
      <c r="C410" s="9" t="s">
        <v>8515</v>
      </c>
      <c r="D410" s="280"/>
      <c r="E410" s="280"/>
      <c r="F410" s="79">
        <v>10211.450000000001</v>
      </c>
      <c r="G410" s="79">
        <f t="shared" si="14"/>
        <v>10211.450000000001</v>
      </c>
      <c r="H410" s="9"/>
      <c r="I410" s="79">
        <f t="shared" si="13"/>
        <v>0</v>
      </c>
    </row>
    <row r="411" spans="1:9" hidden="1" outlineLevel="2" x14ac:dyDescent="0.25">
      <c r="A411" s="9" t="s">
        <v>8516</v>
      </c>
      <c r="B411" s="191" t="s">
        <v>10807</v>
      </c>
      <c r="C411" s="9" t="s">
        <v>8517</v>
      </c>
      <c r="D411" s="280"/>
      <c r="E411" s="280"/>
      <c r="F411" s="79">
        <v>11761.02</v>
      </c>
      <c r="G411" s="79">
        <f t="shared" si="14"/>
        <v>11761.02</v>
      </c>
      <c r="H411" s="9"/>
      <c r="I411" s="79">
        <f t="shared" si="13"/>
        <v>0</v>
      </c>
    </row>
    <row r="412" spans="1:9" hidden="1" outlineLevel="2" x14ac:dyDescent="0.25">
      <c r="A412" s="9" t="s">
        <v>8518</v>
      </c>
      <c r="B412" s="191" t="s">
        <v>10808</v>
      </c>
      <c r="C412" s="9" t="s">
        <v>8519</v>
      </c>
      <c r="D412" s="280"/>
      <c r="E412" s="280"/>
      <c r="F412" s="79">
        <v>12960.82</v>
      </c>
      <c r="G412" s="79">
        <f t="shared" si="14"/>
        <v>12960.82</v>
      </c>
      <c r="H412" s="9"/>
      <c r="I412" s="79">
        <f t="shared" si="13"/>
        <v>0</v>
      </c>
    </row>
    <row r="413" spans="1:9" hidden="1" outlineLevel="2" x14ac:dyDescent="0.25">
      <c r="A413" s="9" t="s">
        <v>8520</v>
      </c>
      <c r="B413" s="191" t="s">
        <v>10809</v>
      </c>
      <c r="C413" s="9" t="s">
        <v>8521</v>
      </c>
      <c r="D413" s="280"/>
      <c r="E413" s="280"/>
      <c r="F413" s="79">
        <v>14194.24</v>
      </c>
      <c r="G413" s="79">
        <f t="shared" si="14"/>
        <v>14194.24</v>
      </c>
      <c r="H413" s="9"/>
      <c r="I413" s="79">
        <f t="shared" si="13"/>
        <v>0</v>
      </c>
    </row>
    <row r="414" spans="1:9" hidden="1" outlineLevel="2" x14ac:dyDescent="0.25">
      <c r="A414" s="9" t="s">
        <v>8522</v>
      </c>
      <c r="B414" s="191" t="s">
        <v>10810</v>
      </c>
      <c r="C414" s="9" t="s">
        <v>8523</v>
      </c>
      <c r="D414" s="280"/>
      <c r="E414" s="280"/>
      <c r="F414" s="79">
        <v>4876.25</v>
      </c>
      <c r="G414" s="79">
        <f t="shared" si="14"/>
        <v>4876.25</v>
      </c>
      <c r="H414" s="9"/>
      <c r="I414" s="79">
        <f t="shared" si="13"/>
        <v>0</v>
      </c>
    </row>
    <row r="415" spans="1:9" hidden="1" outlineLevel="2" x14ac:dyDescent="0.25">
      <c r="A415" s="9" t="s">
        <v>8524</v>
      </c>
      <c r="B415" s="191" t="s">
        <v>10811</v>
      </c>
      <c r="C415" s="9" t="s">
        <v>8525</v>
      </c>
      <c r="D415" s="280"/>
      <c r="E415" s="280"/>
      <c r="F415" s="79">
        <v>5466.33</v>
      </c>
      <c r="G415" s="79">
        <f t="shared" si="14"/>
        <v>5466.33</v>
      </c>
      <c r="H415" s="9"/>
      <c r="I415" s="79">
        <f t="shared" si="13"/>
        <v>0</v>
      </c>
    </row>
    <row r="416" spans="1:9" hidden="1" outlineLevel="2" x14ac:dyDescent="0.25">
      <c r="A416" s="9" t="s">
        <v>8526</v>
      </c>
      <c r="B416" s="191" t="s">
        <v>10812</v>
      </c>
      <c r="C416" s="9" t="s">
        <v>8527</v>
      </c>
      <c r="D416" s="280"/>
      <c r="E416" s="280"/>
      <c r="F416" s="79">
        <v>5989.14</v>
      </c>
      <c r="G416" s="79">
        <f t="shared" si="14"/>
        <v>5989.14</v>
      </c>
      <c r="H416" s="9"/>
      <c r="I416" s="79">
        <f t="shared" si="13"/>
        <v>0</v>
      </c>
    </row>
    <row r="417" spans="1:9" hidden="1" outlineLevel="2" x14ac:dyDescent="0.25">
      <c r="A417" s="9" t="s">
        <v>8528</v>
      </c>
      <c r="B417" s="191" t="s">
        <v>10813</v>
      </c>
      <c r="C417" s="9" t="s">
        <v>8529</v>
      </c>
      <c r="D417" s="280"/>
      <c r="E417" s="280"/>
      <c r="F417" s="79">
        <v>6666.12</v>
      </c>
      <c r="G417" s="79">
        <f t="shared" si="14"/>
        <v>6666.12</v>
      </c>
      <c r="H417" s="9"/>
      <c r="I417" s="79">
        <f t="shared" si="13"/>
        <v>0</v>
      </c>
    </row>
    <row r="418" spans="1:9" hidden="1" outlineLevel="2" x14ac:dyDescent="0.25">
      <c r="A418" s="9" t="s">
        <v>8530</v>
      </c>
      <c r="B418" s="191" t="s">
        <v>10814</v>
      </c>
      <c r="C418" s="9" t="s">
        <v>8531</v>
      </c>
      <c r="D418" s="280"/>
      <c r="E418" s="280"/>
      <c r="F418" s="79">
        <v>7352.92</v>
      </c>
      <c r="G418" s="79">
        <f t="shared" si="14"/>
        <v>7352.92</v>
      </c>
      <c r="H418" s="9"/>
      <c r="I418" s="79">
        <f t="shared" si="13"/>
        <v>0</v>
      </c>
    </row>
    <row r="419" spans="1:9" hidden="1" outlineLevel="2" x14ac:dyDescent="0.25">
      <c r="A419" s="9" t="s">
        <v>8532</v>
      </c>
      <c r="B419" s="191" t="s">
        <v>10815</v>
      </c>
      <c r="C419" s="9" t="s">
        <v>8533</v>
      </c>
      <c r="D419" s="280"/>
      <c r="E419" s="280"/>
      <c r="F419" s="79">
        <v>8052.33</v>
      </c>
      <c r="G419" s="79">
        <f t="shared" si="14"/>
        <v>8052.33</v>
      </c>
      <c r="H419" s="9"/>
      <c r="I419" s="79">
        <f t="shared" si="13"/>
        <v>0</v>
      </c>
    </row>
    <row r="420" spans="1:9" hidden="1" outlineLevel="2" x14ac:dyDescent="0.25">
      <c r="A420" s="9" t="s">
        <v>8534</v>
      </c>
      <c r="B420" s="191" t="s">
        <v>10816</v>
      </c>
      <c r="C420" s="9" t="s">
        <v>8535</v>
      </c>
      <c r="D420" s="280"/>
      <c r="E420" s="280"/>
      <c r="F420" s="79">
        <v>8740.5300000000007</v>
      </c>
      <c r="G420" s="79">
        <f t="shared" si="14"/>
        <v>8740.5300000000007</v>
      </c>
      <c r="H420" s="9"/>
      <c r="I420" s="79">
        <f t="shared" si="13"/>
        <v>0</v>
      </c>
    </row>
    <row r="421" spans="1:9" hidden="1" outlineLevel="2" x14ac:dyDescent="0.25">
      <c r="A421" s="9" t="s">
        <v>8536</v>
      </c>
      <c r="B421" s="191" t="s">
        <v>10817</v>
      </c>
      <c r="C421" s="9" t="s">
        <v>8537</v>
      </c>
      <c r="D421" s="280"/>
      <c r="E421" s="280"/>
      <c r="F421" s="79">
        <v>10072.07</v>
      </c>
      <c r="G421" s="79">
        <f t="shared" si="14"/>
        <v>10072.07</v>
      </c>
      <c r="H421" s="9"/>
      <c r="I421" s="79">
        <f t="shared" si="13"/>
        <v>0</v>
      </c>
    </row>
    <row r="422" spans="1:9" hidden="1" outlineLevel="2" x14ac:dyDescent="0.25">
      <c r="A422" s="9" t="s">
        <v>8538</v>
      </c>
      <c r="B422" s="191" t="s">
        <v>10818</v>
      </c>
      <c r="C422" s="9" t="s">
        <v>8539</v>
      </c>
      <c r="D422" s="280"/>
      <c r="E422" s="280"/>
      <c r="F422" s="79">
        <v>11434.45</v>
      </c>
      <c r="G422" s="79">
        <f t="shared" si="14"/>
        <v>11434.45</v>
      </c>
      <c r="H422" s="9"/>
      <c r="I422" s="79">
        <f t="shared" si="13"/>
        <v>0</v>
      </c>
    </row>
    <row r="423" spans="1:9" hidden="1" outlineLevel="2" x14ac:dyDescent="0.25">
      <c r="A423" s="9" t="s">
        <v>8540</v>
      </c>
      <c r="B423" s="191" t="s">
        <v>10819</v>
      </c>
      <c r="C423" s="9" t="s">
        <v>8541</v>
      </c>
      <c r="D423" s="280"/>
      <c r="E423" s="280"/>
      <c r="F423" s="79">
        <v>12788.42</v>
      </c>
      <c r="G423" s="79">
        <f t="shared" si="14"/>
        <v>12788.42</v>
      </c>
      <c r="H423" s="9"/>
      <c r="I423" s="79">
        <f t="shared" si="13"/>
        <v>0</v>
      </c>
    </row>
    <row r="424" spans="1:9" hidden="1" outlineLevel="2" x14ac:dyDescent="0.25">
      <c r="A424" s="9" t="s">
        <v>8542</v>
      </c>
      <c r="B424" s="191" t="s">
        <v>10820</v>
      </c>
      <c r="C424" s="9" t="s">
        <v>8543</v>
      </c>
      <c r="D424" s="280"/>
      <c r="E424" s="280"/>
      <c r="F424" s="79">
        <v>14150.8</v>
      </c>
      <c r="G424" s="79">
        <f t="shared" si="14"/>
        <v>14150.8</v>
      </c>
      <c r="H424" s="9"/>
      <c r="I424" s="79">
        <f t="shared" si="13"/>
        <v>0</v>
      </c>
    </row>
    <row r="425" spans="1:9" hidden="1" outlineLevel="2" x14ac:dyDescent="0.25">
      <c r="A425" s="9" t="s">
        <v>8544</v>
      </c>
      <c r="B425" s="191" t="s">
        <v>10821</v>
      </c>
      <c r="C425" s="9" t="s">
        <v>8545</v>
      </c>
      <c r="D425" s="280"/>
      <c r="E425" s="280"/>
      <c r="F425" s="79">
        <v>15513.17</v>
      </c>
      <c r="G425" s="79">
        <f t="shared" si="14"/>
        <v>15513.17</v>
      </c>
      <c r="H425" s="9"/>
      <c r="I425" s="79">
        <f t="shared" si="13"/>
        <v>0</v>
      </c>
    </row>
    <row r="426" spans="1:9" hidden="1" outlineLevel="2" x14ac:dyDescent="0.25">
      <c r="A426" s="9" t="s">
        <v>8546</v>
      </c>
      <c r="B426" s="191" t="s">
        <v>10822</v>
      </c>
      <c r="C426" s="9" t="s">
        <v>8547</v>
      </c>
      <c r="D426" s="280"/>
      <c r="E426" s="280"/>
      <c r="F426" s="79">
        <v>6796.47</v>
      </c>
      <c r="G426" s="79">
        <f t="shared" si="14"/>
        <v>6796.47</v>
      </c>
      <c r="H426" s="9"/>
      <c r="I426" s="79">
        <f t="shared" si="13"/>
        <v>0</v>
      </c>
    </row>
    <row r="427" spans="1:9" hidden="1" outlineLevel="2" x14ac:dyDescent="0.25">
      <c r="A427" s="9" t="s">
        <v>8548</v>
      </c>
      <c r="B427" s="191" t="s">
        <v>10823</v>
      </c>
      <c r="C427" s="9" t="s">
        <v>8549</v>
      </c>
      <c r="D427" s="280"/>
      <c r="E427" s="280"/>
      <c r="F427" s="79">
        <v>7605.21</v>
      </c>
      <c r="G427" s="79">
        <f t="shared" si="14"/>
        <v>7605.21</v>
      </c>
      <c r="H427" s="9"/>
      <c r="I427" s="79">
        <f t="shared" si="13"/>
        <v>0</v>
      </c>
    </row>
    <row r="428" spans="1:9" hidden="1" outlineLevel="2" x14ac:dyDescent="0.25">
      <c r="A428" s="9" t="s">
        <v>8550</v>
      </c>
      <c r="B428" s="191" t="s">
        <v>10824</v>
      </c>
      <c r="C428" s="9" t="s">
        <v>8551</v>
      </c>
      <c r="D428" s="280"/>
      <c r="E428" s="280"/>
      <c r="F428" s="79">
        <v>8477.02</v>
      </c>
      <c r="G428" s="79">
        <f t="shared" si="14"/>
        <v>8477.02</v>
      </c>
      <c r="H428" s="9"/>
      <c r="I428" s="79">
        <f t="shared" si="13"/>
        <v>0</v>
      </c>
    </row>
    <row r="429" spans="1:9" hidden="1" outlineLevel="2" x14ac:dyDescent="0.25">
      <c r="A429" s="9" t="s">
        <v>8552</v>
      </c>
      <c r="B429" s="191" t="s">
        <v>10825</v>
      </c>
      <c r="C429" s="9" t="s">
        <v>8553</v>
      </c>
      <c r="D429" s="280"/>
      <c r="E429" s="280"/>
      <c r="F429" s="79">
        <v>9634.76</v>
      </c>
      <c r="G429" s="79">
        <f t="shared" si="14"/>
        <v>9634.76</v>
      </c>
      <c r="H429" s="9"/>
      <c r="I429" s="79">
        <f t="shared" si="13"/>
        <v>0</v>
      </c>
    </row>
    <row r="430" spans="1:9" hidden="1" outlineLevel="2" x14ac:dyDescent="0.25">
      <c r="A430" s="9" t="s">
        <v>8554</v>
      </c>
      <c r="B430" s="191" t="s">
        <v>10826</v>
      </c>
      <c r="C430" s="9" t="s">
        <v>8555</v>
      </c>
      <c r="D430" s="280"/>
      <c r="E430" s="280"/>
      <c r="F430" s="79">
        <v>10768.68</v>
      </c>
      <c r="G430" s="79">
        <f t="shared" si="14"/>
        <v>10768.68</v>
      </c>
      <c r="H430" s="9"/>
      <c r="I430" s="79">
        <f t="shared" si="13"/>
        <v>0</v>
      </c>
    </row>
    <row r="431" spans="1:9" hidden="1" outlineLevel="2" x14ac:dyDescent="0.25">
      <c r="A431" s="9" t="s">
        <v>8556</v>
      </c>
      <c r="B431" s="191" t="s">
        <v>10827</v>
      </c>
      <c r="C431" s="9" t="s">
        <v>8557</v>
      </c>
      <c r="D431" s="280"/>
      <c r="E431" s="280"/>
      <c r="F431" s="79">
        <v>11901.19</v>
      </c>
      <c r="G431" s="79">
        <f t="shared" si="14"/>
        <v>11901.19</v>
      </c>
      <c r="H431" s="9"/>
      <c r="I431" s="79">
        <f t="shared" si="13"/>
        <v>0</v>
      </c>
    </row>
    <row r="432" spans="1:9" hidden="1" outlineLevel="2" x14ac:dyDescent="0.25">
      <c r="A432" s="9" t="s">
        <v>8558</v>
      </c>
      <c r="B432" s="191" t="s">
        <v>10828</v>
      </c>
      <c r="C432" s="9" t="s">
        <v>8559</v>
      </c>
      <c r="D432" s="280"/>
      <c r="E432" s="280"/>
      <c r="F432" s="79">
        <v>13060.33</v>
      </c>
      <c r="G432" s="79">
        <f t="shared" si="14"/>
        <v>13060.33</v>
      </c>
      <c r="H432" s="9"/>
      <c r="I432" s="79">
        <f t="shared" si="13"/>
        <v>0</v>
      </c>
    </row>
    <row r="433" spans="1:9" hidden="1" outlineLevel="2" x14ac:dyDescent="0.25">
      <c r="A433" s="9" t="s">
        <v>8560</v>
      </c>
      <c r="B433" s="191" t="s">
        <v>10829</v>
      </c>
      <c r="C433" s="9" t="s">
        <v>8561</v>
      </c>
      <c r="D433" s="280"/>
      <c r="E433" s="280"/>
      <c r="F433" s="79">
        <v>15328.16</v>
      </c>
      <c r="G433" s="79">
        <f t="shared" si="14"/>
        <v>15328.16</v>
      </c>
      <c r="H433" s="9"/>
      <c r="I433" s="79">
        <f t="shared" si="13"/>
        <v>0</v>
      </c>
    </row>
    <row r="434" spans="1:9" hidden="1" outlineLevel="2" x14ac:dyDescent="0.25">
      <c r="A434" s="9" t="s">
        <v>8562</v>
      </c>
      <c r="B434" s="191" t="s">
        <v>10830</v>
      </c>
      <c r="C434" s="9" t="s">
        <v>8563</v>
      </c>
      <c r="D434" s="280"/>
      <c r="E434" s="280"/>
      <c r="F434" s="79">
        <v>17598.79</v>
      </c>
      <c r="G434" s="79">
        <f t="shared" si="14"/>
        <v>17598.79</v>
      </c>
      <c r="H434" s="9"/>
      <c r="I434" s="79">
        <f t="shared" si="13"/>
        <v>0</v>
      </c>
    </row>
    <row r="435" spans="1:9" hidden="1" outlineLevel="2" x14ac:dyDescent="0.25">
      <c r="A435" s="9" t="s">
        <v>8564</v>
      </c>
      <c r="B435" s="191" t="s">
        <v>10831</v>
      </c>
      <c r="C435" s="9" t="s">
        <v>8565</v>
      </c>
      <c r="D435" s="280"/>
      <c r="E435" s="280"/>
      <c r="F435" s="79">
        <v>19889.04</v>
      </c>
      <c r="G435" s="79">
        <f t="shared" si="14"/>
        <v>19889.04</v>
      </c>
      <c r="H435" s="9"/>
      <c r="I435" s="79">
        <f t="shared" si="13"/>
        <v>0</v>
      </c>
    </row>
    <row r="436" spans="1:9" hidden="1" outlineLevel="2" x14ac:dyDescent="0.25">
      <c r="A436" s="9" t="s">
        <v>8566</v>
      </c>
      <c r="B436" s="191" t="s">
        <v>10832</v>
      </c>
      <c r="C436" s="9" t="s">
        <v>8567</v>
      </c>
      <c r="D436" s="280"/>
      <c r="E436" s="280"/>
      <c r="F436" s="79">
        <v>22161.08</v>
      </c>
      <c r="G436" s="79">
        <f t="shared" si="14"/>
        <v>22161.08</v>
      </c>
      <c r="H436" s="9"/>
      <c r="I436" s="79">
        <f t="shared" si="13"/>
        <v>0</v>
      </c>
    </row>
    <row r="437" spans="1:9" ht="15.75" hidden="1" outlineLevel="2" thickBot="1" x14ac:dyDescent="0.3">
      <c r="A437" s="9" t="s">
        <v>8568</v>
      </c>
      <c r="B437" s="191" t="s">
        <v>10833</v>
      </c>
      <c r="C437" s="9" t="s">
        <v>8569</v>
      </c>
      <c r="D437" s="280"/>
      <c r="E437" s="280"/>
      <c r="F437" s="79">
        <v>24494.78</v>
      </c>
      <c r="G437" s="79">
        <f t="shared" si="14"/>
        <v>24494.78</v>
      </c>
      <c r="H437" s="9"/>
      <c r="I437" s="79">
        <f t="shared" si="13"/>
        <v>0</v>
      </c>
    </row>
    <row r="438" spans="1:9" ht="15.75" hidden="1" outlineLevel="1" collapsed="1" thickBot="1" x14ac:dyDescent="0.3">
      <c r="A438" s="9"/>
      <c r="B438" s="192"/>
      <c r="C438" s="152" t="s">
        <v>8570</v>
      </c>
      <c r="D438" s="290" t="s">
        <v>7264</v>
      </c>
      <c r="E438" s="291"/>
      <c r="F438" s="156"/>
      <c r="G438" s="119"/>
      <c r="H438" s="141"/>
      <c r="I438" s="17"/>
    </row>
    <row r="439" spans="1:9" hidden="1" outlineLevel="2" x14ac:dyDescent="0.25">
      <c r="A439" s="9" t="s">
        <v>8571</v>
      </c>
      <c r="B439" s="191" t="s">
        <v>10834</v>
      </c>
      <c r="C439" s="9" t="s">
        <v>8572</v>
      </c>
      <c r="D439" s="292"/>
      <c r="E439" s="293"/>
      <c r="F439" s="79">
        <v>3861.48</v>
      </c>
      <c r="G439" s="79">
        <f t="shared" si="14"/>
        <v>3861.48</v>
      </c>
      <c r="H439" s="9"/>
      <c r="I439" s="79">
        <f>H439*G439</f>
        <v>0</v>
      </c>
    </row>
    <row r="440" spans="1:9" hidden="1" outlineLevel="2" x14ac:dyDescent="0.25">
      <c r="A440" s="9" t="s">
        <v>8573</v>
      </c>
      <c r="B440" s="191" t="s">
        <v>10835</v>
      </c>
      <c r="C440" s="9" t="s">
        <v>8574</v>
      </c>
      <c r="D440" s="288"/>
      <c r="E440" s="289"/>
      <c r="F440" s="79">
        <v>4384.28</v>
      </c>
      <c r="G440" s="79">
        <f t="shared" si="14"/>
        <v>4384.28</v>
      </c>
      <c r="H440" s="9"/>
      <c r="I440" s="79">
        <f t="shared" ref="I440:I498" si="15">H440*G440</f>
        <v>0</v>
      </c>
    </row>
    <row r="441" spans="1:9" hidden="1" outlineLevel="2" x14ac:dyDescent="0.25">
      <c r="A441" s="9" t="s">
        <v>8575</v>
      </c>
      <c r="B441" s="191" t="s">
        <v>10836</v>
      </c>
      <c r="C441" s="9" t="s">
        <v>8576</v>
      </c>
      <c r="D441" s="288"/>
      <c r="E441" s="289"/>
      <c r="F441" s="79">
        <v>4689.84</v>
      </c>
      <c r="G441" s="79">
        <f t="shared" si="14"/>
        <v>4689.84</v>
      </c>
      <c r="H441" s="9"/>
      <c r="I441" s="79">
        <f t="shared" si="15"/>
        <v>0</v>
      </c>
    </row>
    <row r="442" spans="1:9" hidden="1" outlineLevel="2" x14ac:dyDescent="0.25">
      <c r="A442" s="9" t="s">
        <v>8577</v>
      </c>
      <c r="B442" s="191" t="s">
        <v>10837</v>
      </c>
      <c r="C442" s="9" t="s">
        <v>8578</v>
      </c>
      <c r="D442" s="288"/>
      <c r="E442" s="289"/>
      <c r="F442" s="79">
        <v>5235.0600000000004</v>
      </c>
      <c r="G442" s="79">
        <f t="shared" si="14"/>
        <v>5235.0600000000004</v>
      </c>
      <c r="H442" s="9"/>
      <c r="I442" s="79">
        <f t="shared" si="15"/>
        <v>0</v>
      </c>
    </row>
    <row r="443" spans="1:9" hidden="1" outlineLevel="2" x14ac:dyDescent="0.25">
      <c r="A443" s="9" t="s">
        <v>8579</v>
      </c>
      <c r="B443" s="191" t="s">
        <v>10838</v>
      </c>
      <c r="C443" s="9" t="s">
        <v>8580</v>
      </c>
      <c r="D443" s="288"/>
      <c r="E443" s="289"/>
      <c r="F443" s="79">
        <v>5596.68</v>
      </c>
      <c r="G443" s="79">
        <f t="shared" si="14"/>
        <v>5596.68</v>
      </c>
      <c r="H443" s="9"/>
      <c r="I443" s="79">
        <f t="shared" si="15"/>
        <v>0</v>
      </c>
    </row>
    <row r="444" spans="1:9" hidden="1" outlineLevel="2" x14ac:dyDescent="0.25">
      <c r="A444" s="9" t="s">
        <v>8581</v>
      </c>
      <c r="B444" s="191" t="s">
        <v>10839</v>
      </c>
      <c r="C444" s="9" t="s">
        <v>8582</v>
      </c>
      <c r="D444" s="288"/>
      <c r="E444" s="289"/>
      <c r="F444" s="79">
        <v>6098.46</v>
      </c>
      <c r="G444" s="79">
        <f t="shared" si="14"/>
        <v>6098.46</v>
      </c>
      <c r="H444" s="9"/>
      <c r="I444" s="79">
        <f t="shared" si="15"/>
        <v>0</v>
      </c>
    </row>
    <row r="445" spans="1:9" hidden="1" outlineLevel="2" x14ac:dyDescent="0.25">
      <c r="A445" s="9" t="s">
        <v>8583</v>
      </c>
      <c r="B445" s="191" t="s">
        <v>10840</v>
      </c>
      <c r="C445" s="9" t="s">
        <v>8584</v>
      </c>
      <c r="D445" s="288"/>
      <c r="E445" s="289"/>
      <c r="F445" s="79">
        <v>6489.52</v>
      </c>
      <c r="G445" s="79">
        <f t="shared" si="14"/>
        <v>6489.52</v>
      </c>
      <c r="H445" s="9"/>
      <c r="I445" s="79">
        <f t="shared" si="15"/>
        <v>0</v>
      </c>
    </row>
    <row r="446" spans="1:9" hidden="1" outlineLevel="2" x14ac:dyDescent="0.25">
      <c r="A446" s="9" t="s">
        <v>8585</v>
      </c>
      <c r="B446" s="191" t="s">
        <v>10841</v>
      </c>
      <c r="C446" s="9" t="s">
        <v>8586</v>
      </c>
      <c r="D446" s="288"/>
      <c r="E446" s="289"/>
      <c r="F446" s="79">
        <v>7352.92</v>
      </c>
      <c r="G446" s="79">
        <f t="shared" si="14"/>
        <v>7352.92</v>
      </c>
      <c r="H446" s="9"/>
      <c r="I446" s="79">
        <f t="shared" si="15"/>
        <v>0</v>
      </c>
    </row>
    <row r="447" spans="1:9" hidden="1" outlineLevel="2" x14ac:dyDescent="0.25">
      <c r="A447" s="9" t="s">
        <v>8587</v>
      </c>
      <c r="B447" s="191" t="s">
        <v>10842</v>
      </c>
      <c r="C447" s="9" t="s">
        <v>8588</v>
      </c>
      <c r="D447" s="288"/>
      <c r="E447" s="289"/>
      <c r="F447" s="79">
        <v>8247.16</v>
      </c>
      <c r="G447" s="79">
        <f t="shared" si="14"/>
        <v>8247.16</v>
      </c>
      <c r="H447" s="9"/>
      <c r="I447" s="79">
        <f t="shared" si="15"/>
        <v>0</v>
      </c>
    </row>
    <row r="448" spans="1:9" hidden="1" outlineLevel="2" x14ac:dyDescent="0.25">
      <c r="A448" s="9" t="s">
        <v>8589</v>
      </c>
      <c r="B448" s="191" t="s">
        <v>10843</v>
      </c>
      <c r="C448" s="9" t="s">
        <v>8590</v>
      </c>
      <c r="D448" s="288"/>
      <c r="E448" s="289"/>
      <c r="F448" s="79">
        <v>9142.7999999999993</v>
      </c>
      <c r="G448" s="79">
        <f t="shared" si="14"/>
        <v>9142.7999999999993</v>
      </c>
      <c r="H448" s="9"/>
      <c r="I448" s="79">
        <f t="shared" si="15"/>
        <v>0</v>
      </c>
    </row>
    <row r="449" spans="1:9" hidden="1" outlineLevel="2" x14ac:dyDescent="0.25">
      <c r="A449" s="9" t="s">
        <v>8591</v>
      </c>
      <c r="B449" s="191" t="s">
        <v>10844</v>
      </c>
      <c r="C449" s="9" t="s">
        <v>8592</v>
      </c>
      <c r="D449" s="288"/>
      <c r="E449" s="289"/>
      <c r="F449" s="79">
        <v>10027.219999999999</v>
      </c>
      <c r="G449" s="79">
        <f t="shared" si="14"/>
        <v>10027.219999999999</v>
      </c>
      <c r="H449" s="9"/>
      <c r="I449" s="79">
        <f t="shared" si="15"/>
        <v>0</v>
      </c>
    </row>
    <row r="450" spans="1:9" hidden="1" outlineLevel="2" x14ac:dyDescent="0.25">
      <c r="A450" s="9" t="s">
        <v>8593</v>
      </c>
      <c r="B450" s="191" t="s">
        <v>10845</v>
      </c>
      <c r="C450" s="9" t="s">
        <v>8594</v>
      </c>
      <c r="D450" s="288"/>
      <c r="E450" s="289"/>
      <c r="F450" s="79">
        <v>10910.24</v>
      </c>
      <c r="G450" s="79">
        <f t="shared" si="14"/>
        <v>10910.24</v>
      </c>
      <c r="H450" s="9"/>
      <c r="I450" s="79">
        <f t="shared" si="15"/>
        <v>0</v>
      </c>
    </row>
    <row r="451" spans="1:9" hidden="1" outlineLevel="2" x14ac:dyDescent="0.25">
      <c r="A451" s="9" t="s">
        <v>8595</v>
      </c>
      <c r="B451" s="191" t="s">
        <v>10846</v>
      </c>
      <c r="C451" s="9" t="s">
        <v>8596</v>
      </c>
      <c r="D451" s="288"/>
      <c r="E451" s="289"/>
      <c r="F451" s="79">
        <v>4274.96</v>
      </c>
      <c r="G451" s="79">
        <f t="shared" si="14"/>
        <v>4274.96</v>
      </c>
      <c r="H451" s="9"/>
      <c r="I451" s="79">
        <f t="shared" si="15"/>
        <v>0</v>
      </c>
    </row>
    <row r="452" spans="1:9" hidden="1" outlineLevel="2" x14ac:dyDescent="0.25">
      <c r="A452" s="9" t="s">
        <v>8597</v>
      </c>
      <c r="B452" s="191" t="s">
        <v>10847</v>
      </c>
      <c r="C452" s="9" t="s">
        <v>8598</v>
      </c>
      <c r="D452" s="288"/>
      <c r="E452" s="289"/>
      <c r="F452" s="79">
        <v>4689.84</v>
      </c>
      <c r="G452" s="79">
        <f t="shared" si="14"/>
        <v>4689.84</v>
      </c>
      <c r="H452" s="9"/>
      <c r="I452" s="79">
        <f t="shared" si="15"/>
        <v>0</v>
      </c>
    </row>
    <row r="453" spans="1:9" hidden="1" outlineLevel="2" x14ac:dyDescent="0.25">
      <c r="A453" s="9" t="s">
        <v>8599</v>
      </c>
      <c r="B453" s="191" t="s">
        <v>10848</v>
      </c>
      <c r="C453" s="9" t="s">
        <v>8600</v>
      </c>
      <c r="D453" s="288"/>
      <c r="E453" s="289"/>
      <c r="F453" s="79">
        <v>5104.72</v>
      </c>
      <c r="G453" s="79">
        <f t="shared" si="14"/>
        <v>5104.72</v>
      </c>
      <c r="H453" s="9"/>
      <c r="I453" s="79">
        <f t="shared" si="15"/>
        <v>0</v>
      </c>
    </row>
    <row r="454" spans="1:9" hidden="1" outlineLevel="2" x14ac:dyDescent="0.25">
      <c r="A454" s="9" t="s">
        <v>8601</v>
      </c>
      <c r="B454" s="191" t="s">
        <v>10849</v>
      </c>
      <c r="C454" s="9" t="s">
        <v>8602</v>
      </c>
      <c r="D454" s="288"/>
      <c r="E454" s="289"/>
      <c r="F454" s="79">
        <v>5672.38</v>
      </c>
      <c r="G454" s="79">
        <f t="shared" si="14"/>
        <v>5672.38</v>
      </c>
      <c r="H454" s="9"/>
      <c r="I454" s="79">
        <f t="shared" si="15"/>
        <v>0</v>
      </c>
    </row>
    <row r="455" spans="1:9" hidden="1" outlineLevel="2" x14ac:dyDescent="0.25">
      <c r="A455" s="9" t="s">
        <v>8603</v>
      </c>
      <c r="B455" s="191" t="s">
        <v>10850</v>
      </c>
      <c r="C455" s="9" t="s">
        <v>8604</v>
      </c>
      <c r="D455" s="288"/>
      <c r="E455" s="289"/>
      <c r="F455" s="79">
        <v>6164.34</v>
      </c>
      <c r="G455" s="79">
        <f t="shared" si="14"/>
        <v>6164.34</v>
      </c>
      <c r="H455" s="9"/>
      <c r="I455" s="79">
        <f t="shared" si="15"/>
        <v>0</v>
      </c>
    </row>
    <row r="456" spans="1:9" hidden="1" outlineLevel="2" x14ac:dyDescent="0.25">
      <c r="A456" s="9" t="s">
        <v>8605</v>
      </c>
      <c r="B456" s="191" t="s">
        <v>10851</v>
      </c>
      <c r="C456" s="9" t="s">
        <v>8606</v>
      </c>
      <c r="D456" s="288"/>
      <c r="E456" s="289"/>
      <c r="F456" s="79">
        <v>6698.36</v>
      </c>
      <c r="G456" s="79">
        <f t="shared" ref="G456:G519" si="16">F456-F456*$D$197</f>
        <v>6698.36</v>
      </c>
      <c r="H456" s="9"/>
      <c r="I456" s="79">
        <f t="shared" si="15"/>
        <v>0</v>
      </c>
    </row>
    <row r="457" spans="1:9" hidden="1" outlineLevel="2" x14ac:dyDescent="0.25">
      <c r="A457" s="9" t="s">
        <v>8607</v>
      </c>
      <c r="B457" s="191" t="s">
        <v>10852</v>
      </c>
      <c r="C457" s="9" t="s">
        <v>8608</v>
      </c>
      <c r="D457" s="288"/>
      <c r="E457" s="289"/>
      <c r="F457" s="79">
        <v>7233.78</v>
      </c>
      <c r="G457" s="79">
        <f t="shared" si="16"/>
        <v>7233.78</v>
      </c>
      <c r="H457" s="9"/>
      <c r="I457" s="79">
        <f t="shared" si="15"/>
        <v>0</v>
      </c>
    </row>
    <row r="458" spans="1:9" hidden="1" outlineLevel="2" x14ac:dyDescent="0.25">
      <c r="A458" s="9" t="s">
        <v>8609</v>
      </c>
      <c r="B458" s="191" t="s">
        <v>10853</v>
      </c>
      <c r="C458" s="9" t="s">
        <v>8610</v>
      </c>
      <c r="D458" s="288"/>
      <c r="E458" s="289"/>
      <c r="F458" s="79">
        <v>8313.0400000000009</v>
      </c>
      <c r="G458" s="79">
        <f t="shared" si="16"/>
        <v>8313.0400000000009</v>
      </c>
      <c r="H458" s="9"/>
      <c r="I458" s="79">
        <f t="shared" si="15"/>
        <v>0</v>
      </c>
    </row>
    <row r="459" spans="1:9" hidden="1" outlineLevel="2" x14ac:dyDescent="0.25">
      <c r="A459" s="9" t="s">
        <v>8611</v>
      </c>
      <c r="B459" s="191" t="s">
        <v>10854</v>
      </c>
      <c r="C459" s="9" t="s">
        <v>8612</v>
      </c>
      <c r="D459" s="288"/>
      <c r="E459" s="289"/>
      <c r="F459" s="79">
        <v>9404.9</v>
      </c>
      <c r="G459" s="79">
        <f t="shared" si="16"/>
        <v>9404.9</v>
      </c>
      <c r="H459" s="9"/>
      <c r="I459" s="79">
        <f t="shared" si="15"/>
        <v>0</v>
      </c>
    </row>
    <row r="460" spans="1:9" hidden="1" outlineLevel="2" x14ac:dyDescent="0.25">
      <c r="A460" s="9" t="s">
        <v>8613</v>
      </c>
      <c r="B460" s="191" t="s">
        <v>10855</v>
      </c>
      <c r="C460" s="9" t="s">
        <v>8614</v>
      </c>
      <c r="D460" s="288"/>
      <c r="E460" s="289"/>
      <c r="F460" s="79">
        <v>10472.94</v>
      </c>
      <c r="G460" s="79">
        <f t="shared" si="16"/>
        <v>10472.94</v>
      </c>
      <c r="H460" s="9"/>
      <c r="I460" s="79">
        <f t="shared" si="15"/>
        <v>0</v>
      </c>
    </row>
    <row r="461" spans="1:9" hidden="1" outlineLevel="2" x14ac:dyDescent="0.25">
      <c r="A461" s="9" t="s">
        <v>8615</v>
      </c>
      <c r="B461" s="191" t="s">
        <v>10856</v>
      </c>
      <c r="C461" s="9" t="s">
        <v>8616</v>
      </c>
      <c r="D461" s="288"/>
      <c r="E461" s="289"/>
      <c r="F461" s="79">
        <v>11553.58</v>
      </c>
      <c r="G461" s="79">
        <f t="shared" si="16"/>
        <v>11553.58</v>
      </c>
      <c r="H461" s="9"/>
      <c r="I461" s="79">
        <f t="shared" si="15"/>
        <v>0</v>
      </c>
    </row>
    <row r="462" spans="1:9" hidden="1" outlineLevel="2" x14ac:dyDescent="0.25">
      <c r="A462" s="9" t="s">
        <v>8617</v>
      </c>
      <c r="B462" s="191" t="s">
        <v>10857</v>
      </c>
      <c r="C462" s="9" t="s">
        <v>8618</v>
      </c>
      <c r="D462" s="288"/>
      <c r="E462" s="289"/>
      <c r="F462" s="79">
        <v>12645.46</v>
      </c>
      <c r="G462" s="79">
        <f t="shared" si="16"/>
        <v>12645.46</v>
      </c>
      <c r="H462" s="9"/>
      <c r="I462" s="79">
        <f t="shared" si="15"/>
        <v>0</v>
      </c>
    </row>
    <row r="463" spans="1:9" hidden="1" outlineLevel="2" x14ac:dyDescent="0.25">
      <c r="A463" s="9" t="s">
        <v>8619</v>
      </c>
      <c r="B463" s="191" t="s">
        <v>10858</v>
      </c>
      <c r="C463" s="9" t="s">
        <v>8620</v>
      </c>
      <c r="D463" s="288"/>
      <c r="E463" s="289"/>
      <c r="F463" s="79">
        <v>4900.08</v>
      </c>
      <c r="G463" s="79">
        <f t="shared" si="16"/>
        <v>4900.08</v>
      </c>
      <c r="H463" s="9"/>
      <c r="I463" s="79">
        <f t="shared" si="15"/>
        <v>0</v>
      </c>
    </row>
    <row r="464" spans="1:9" hidden="1" outlineLevel="2" x14ac:dyDescent="0.25">
      <c r="A464" s="9" t="s">
        <v>8621</v>
      </c>
      <c r="B464" s="191" t="s">
        <v>10859</v>
      </c>
      <c r="C464" s="9" t="s">
        <v>8622</v>
      </c>
      <c r="D464" s="288"/>
      <c r="E464" s="289"/>
      <c r="F464" s="79">
        <v>5420.08</v>
      </c>
      <c r="G464" s="79">
        <f t="shared" si="16"/>
        <v>5420.08</v>
      </c>
      <c r="H464" s="9"/>
      <c r="I464" s="79">
        <f t="shared" si="15"/>
        <v>0</v>
      </c>
    </row>
    <row r="465" spans="1:9" hidden="1" outlineLevel="2" x14ac:dyDescent="0.25">
      <c r="A465" s="9" t="s">
        <v>8623</v>
      </c>
      <c r="B465" s="191" t="s">
        <v>10860</v>
      </c>
      <c r="C465" s="9" t="s">
        <v>8624</v>
      </c>
      <c r="D465" s="288"/>
      <c r="E465" s="289"/>
      <c r="F465" s="79">
        <v>5998.96</v>
      </c>
      <c r="G465" s="79">
        <f t="shared" si="16"/>
        <v>5998.96</v>
      </c>
      <c r="H465" s="9"/>
      <c r="I465" s="79">
        <f t="shared" si="15"/>
        <v>0</v>
      </c>
    </row>
    <row r="466" spans="1:9" hidden="1" outlineLevel="2" x14ac:dyDescent="0.25">
      <c r="A466" s="9" t="s">
        <v>8625</v>
      </c>
      <c r="B466" s="191" t="s">
        <v>10861</v>
      </c>
      <c r="C466" s="9" t="s">
        <v>8626</v>
      </c>
      <c r="D466" s="288"/>
      <c r="E466" s="289"/>
      <c r="F466" s="79">
        <v>6653.5</v>
      </c>
      <c r="G466" s="79">
        <f t="shared" si="16"/>
        <v>6653.5</v>
      </c>
      <c r="H466" s="9"/>
      <c r="I466" s="79">
        <f t="shared" si="15"/>
        <v>0</v>
      </c>
    </row>
    <row r="467" spans="1:9" hidden="1" outlineLevel="2" x14ac:dyDescent="0.25">
      <c r="A467" s="9" t="s">
        <v>8627</v>
      </c>
      <c r="B467" s="191" t="s">
        <v>10862</v>
      </c>
      <c r="C467" s="9" t="s">
        <v>8628</v>
      </c>
      <c r="D467" s="288"/>
      <c r="E467" s="289"/>
      <c r="F467" s="79">
        <v>7320.68</v>
      </c>
      <c r="G467" s="79">
        <f t="shared" si="16"/>
        <v>7320.68</v>
      </c>
      <c r="H467" s="9"/>
      <c r="I467" s="79">
        <f t="shared" si="15"/>
        <v>0</v>
      </c>
    </row>
    <row r="468" spans="1:9" hidden="1" outlineLevel="2" x14ac:dyDescent="0.25">
      <c r="A468" s="9" t="s">
        <v>8629</v>
      </c>
      <c r="B468" s="191" t="s">
        <v>10863</v>
      </c>
      <c r="C468" s="9" t="s">
        <v>8630</v>
      </c>
      <c r="D468" s="288"/>
      <c r="E468" s="289"/>
      <c r="F468" s="79">
        <v>7986.46</v>
      </c>
      <c r="G468" s="79">
        <f t="shared" si="16"/>
        <v>7986.46</v>
      </c>
      <c r="H468" s="9"/>
      <c r="I468" s="79">
        <f t="shared" si="15"/>
        <v>0</v>
      </c>
    </row>
    <row r="469" spans="1:9" hidden="1" outlineLevel="2" x14ac:dyDescent="0.25">
      <c r="A469" s="9" t="s">
        <v>8631</v>
      </c>
      <c r="B469" s="191" t="s">
        <v>10864</v>
      </c>
      <c r="C469" s="9" t="s">
        <v>8632</v>
      </c>
      <c r="D469" s="288"/>
      <c r="E469" s="289"/>
      <c r="F469" s="79">
        <v>8629.7999999999993</v>
      </c>
      <c r="G469" s="79">
        <f t="shared" si="16"/>
        <v>8629.7999999999993</v>
      </c>
      <c r="H469" s="9"/>
      <c r="I469" s="79">
        <f t="shared" si="15"/>
        <v>0</v>
      </c>
    </row>
    <row r="470" spans="1:9" hidden="1" outlineLevel="2" x14ac:dyDescent="0.25">
      <c r="A470" s="9" t="s">
        <v>8633</v>
      </c>
      <c r="B470" s="191" t="s">
        <v>10865</v>
      </c>
      <c r="C470" s="9" t="s">
        <v>8634</v>
      </c>
      <c r="D470" s="288"/>
      <c r="E470" s="289"/>
      <c r="F470" s="79">
        <v>9938.92</v>
      </c>
      <c r="G470" s="79">
        <f t="shared" si="16"/>
        <v>9938.92</v>
      </c>
      <c r="H470" s="9"/>
      <c r="I470" s="79">
        <f t="shared" si="15"/>
        <v>0</v>
      </c>
    </row>
    <row r="471" spans="1:9" hidden="1" outlineLevel="2" x14ac:dyDescent="0.25">
      <c r="A471" s="9" t="s">
        <v>8635</v>
      </c>
      <c r="B471" s="191" t="s">
        <v>10866</v>
      </c>
      <c r="C471" s="9" t="s">
        <v>8636</v>
      </c>
      <c r="D471" s="288"/>
      <c r="E471" s="289"/>
      <c r="F471" s="79">
        <v>11259.24</v>
      </c>
      <c r="G471" s="79">
        <f t="shared" si="16"/>
        <v>11259.24</v>
      </c>
      <c r="H471" s="9"/>
      <c r="I471" s="79">
        <f t="shared" si="15"/>
        <v>0</v>
      </c>
    </row>
    <row r="472" spans="1:9" hidden="1" outlineLevel="2" x14ac:dyDescent="0.25">
      <c r="A472" s="9" t="s">
        <v>8637</v>
      </c>
      <c r="B472" s="191" t="s">
        <v>10867</v>
      </c>
      <c r="C472" s="9" t="s">
        <v>8638</v>
      </c>
      <c r="D472" s="288"/>
      <c r="E472" s="289"/>
      <c r="F472" s="79">
        <v>12578.18</v>
      </c>
      <c r="G472" s="79">
        <f t="shared" si="16"/>
        <v>12578.18</v>
      </c>
      <c r="H472" s="9"/>
      <c r="I472" s="79">
        <f t="shared" si="15"/>
        <v>0</v>
      </c>
    </row>
    <row r="473" spans="1:9" hidden="1" outlineLevel="2" x14ac:dyDescent="0.25">
      <c r="A473" s="9" t="s">
        <v>8639</v>
      </c>
      <c r="B473" s="191" t="s">
        <v>10868</v>
      </c>
      <c r="C473" s="9" t="s">
        <v>8640</v>
      </c>
      <c r="D473" s="288"/>
      <c r="E473" s="289"/>
      <c r="F473" s="79">
        <v>13890.1</v>
      </c>
      <c r="G473" s="79">
        <f t="shared" si="16"/>
        <v>13890.1</v>
      </c>
      <c r="H473" s="9"/>
      <c r="I473" s="79">
        <f t="shared" si="15"/>
        <v>0</v>
      </c>
    </row>
    <row r="474" spans="1:9" hidden="1" outlineLevel="2" x14ac:dyDescent="0.25">
      <c r="A474" s="9" t="s">
        <v>8641</v>
      </c>
      <c r="B474" s="191" t="s">
        <v>10869</v>
      </c>
      <c r="C474" s="9" t="s">
        <v>8642</v>
      </c>
      <c r="D474" s="288"/>
      <c r="E474" s="289"/>
      <c r="F474" s="79">
        <v>15209.02</v>
      </c>
      <c r="G474" s="79">
        <f t="shared" si="16"/>
        <v>15209.02</v>
      </c>
      <c r="H474" s="9"/>
      <c r="I474" s="79">
        <f t="shared" si="15"/>
        <v>0</v>
      </c>
    </row>
    <row r="475" spans="1:9" hidden="1" outlineLevel="2" x14ac:dyDescent="0.25">
      <c r="A475" s="9" t="s">
        <v>8643</v>
      </c>
      <c r="B475" s="191" t="s">
        <v>10870</v>
      </c>
      <c r="C475" s="9" t="s">
        <v>8644</v>
      </c>
      <c r="D475" s="288"/>
      <c r="E475" s="289"/>
      <c r="F475" s="79">
        <v>5181.8</v>
      </c>
      <c r="G475" s="79">
        <f t="shared" si="16"/>
        <v>5181.8</v>
      </c>
      <c r="H475" s="9"/>
      <c r="I475" s="79">
        <f t="shared" si="15"/>
        <v>0</v>
      </c>
    </row>
    <row r="476" spans="1:9" hidden="1" outlineLevel="2" x14ac:dyDescent="0.25">
      <c r="A476" s="9" t="s">
        <v>8645</v>
      </c>
      <c r="B476" s="191" t="s">
        <v>10871</v>
      </c>
      <c r="C476" s="9" t="s">
        <v>8646</v>
      </c>
      <c r="D476" s="288"/>
      <c r="E476" s="289"/>
      <c r="F476" s="79">
        <v>5834.96</v>
      </c>
      <c r="G476" s="79">
        <f t="shared" si="16"/>
        <v>5834.96</v>
      </c>
      <c r="H476" s="9"/>
      <c r="I476" s="79">
        <f t="shared" si="15"/>
        <v>0</v>
      </c>
    </row>
    <row r="477" spans="1:9" hidden="1" outlineLevel="2" x14ac:dyDescent="0.25">
      <c r="A477" s="9" t="s">
        <v>8647</v>
      </c>
      <c r="B477" s="191" t="s">
        <v>10872</v>
      </c>
      <c r="C477" s="9" t="s">
        <v>8648</v>
      </c>
      <c r="D477" s="288"/>
      <c r="E477" s="289"/>
      <c r="F477" s="79">
        <v>6436.26</v>
      </c>
      <c r="G477" s="79">
        <f t="shared" si="16"/>
        <v>6436.26</v>
      </c>
      <c r="H477" s="9"/>
      <c r="I477" s="79">
        <f t="shared" si="15"/>
        <v>0</v>
      </c>
    </row>
    <row r="478" spans="1:9" hidden="1" outlineLevel="2" x14ac:dyDescent="0.25">
      <c r="A478" s="9" t="s">
        <v>8649</v>
      </c>
      <c r="B478" s="191" t="s">
        <v>10873</v>
      </c>
      <c r="C478" s="9" t="s">
        <v>8650</v>
      </c>
      <c r="D478" s="288"/>
      <c r="E478" s="289"/>
      <c r="F478" s="79">
        <v>7158.09</v>
      </c>
      <c r="G478" s="79">
        <f t="shared" si="16"/>
        <v>7158.09</v>
      </c>
      <c r="H478" s="9"/>
      <c r="I478" s="79">
        <f t="shared" si="15"/>
        <v>0</v>
      </c>
    </row>
    <row r="479" spans="1:9" hidden="1" outlineLevel="2" x14ac:dyDescent="0.25">
      <c r="A479" s="9" t="s">
        <v>8651</v>
      </c>
      <c r="B479" s="191" t="s">
        <v>10874</v>
      </c>
      <c r="C479" s="9" t="s">
        <v>8652</v>
      </c>
      <c r="D479" s="288"/>
      <c r="E479" s="289"/>
      <c r="F479" s="79">
        <v>7888.34</v>
      </c>
      <c r="G479" s="79">
        <f t="shared" si="16"/>
        <v>7888.34</v>
      </c>
      <c r="H479" s="9"/>
      <c r="I479" s="79">
        <f t="shared" si="15"/>
        <v>0</v>
      </c>
    </row>
    <row r="480" spans="1:9" hidden="1" outlineLevel="2" x14ac:dyDescent="0.25">
      <c r="A480" s="9" t="s">
        <v>8653</v>
      </c>
      <c r="B480" s="191" t="s">
        <v>10875</v>
      </c>
      <c r="C480" s="9" t="s">
        <v>8654</v>
      </c>
      <c r="D480" s="288"/>
      <c r="E480" s="289"/>
      <c r="F480" s="79">
        <v>8618.59</v>
      </c>
      <c r="G480" s="79">
        <f t="shared" si="16"/>
        <v>8618.59</v>
      </c>
      <c r="H480" s="9"/>
      <c r="I480" s="79">
        <f t="shared" si="15"/>
        <v>0</v>
      </c>
    </row>
    <row r="481" spans="1:9" hidden="1" outlineLevel="2" x14ac:dyDescent="0.25">
      <c r="A481" s="9" t="s">
        <v>8655</v>
      </c>
      <c r="B481" s="191" t="s">
        <v>10876</v>
      </c>
      <c r="C481" s="9" t="s">
        <v>8656</v>
      </c>
      <c r="D481" s="288"/>
      <c r="E481" s="289"/>
      <c r="F481" s="79">
        <v>9348.83</v>
      </c>
      <c r="G481" s="79">
        <f t="shared" si="16"/>
        <v>9348.83</v>
      </c>
      <c r="H481" s="9"/>
      <c r="I481" s="79">
        <f t="shared" si="15"/>
        <v>0</v>
      </c>
    </row>
    <row r="482" spans="1:9" hidden="1" outlineLevel="2" x14ac:dyDescent="0.25">
      <c r="A482" s="9" t="s">
        <v>8657</v>
      </c>
      <c r="B482" s="191" t="s">
        <v>10877</v>
      </c>
      <c r="C482" s="9" t="s">
        <v>8658</v>
      </c>
      <c r="D482" s="288"/>
      <c r="E482" s="289"/>
      <c r="F482" s="79">
        <v>10799.51</v>
      </c>
      <c r="G482" s="79">
        <f t="shared" si="16"/>
        <v>10799.51</v>
      </c>
      <c r="H482" s="9"/>
      <c r="I482" s="79">
        <f t="shared" si="15"/>
        <v>0</v>
      </c>
    </row>
    <row r="483" spans="1:9" hidden="1" outlineLevel="2" x14ac:dyDescent="0.25">
      <c r="A483" s="9" t="s">
        <v>8659</v>
      </c>
      <c r="B483" s="191" t="s">
        <v>10878</v>
      </c>
      <c r="C483" s="9" t="s">
        <v>8660</v>
      </c>
      <c r="D483" s="288"/>
      <c r="E483" s="289"/>
      <c r="F483" s="79">
        <v>12264.21</v>
      </c>
      <c r="G483" s="79">
        <f t="shared" si="16"/>
        <v>12264.21</v>
      </c>
      <c r="H483" s="9"/>
      <c r="I483" s="79">
        <f t="shared" si="15"/>
        <v>0</v>
      </c>
    </row>
    <row r="484" spans="1:9" hidden="1" outlineLevel="2" x14ac:dyDescent="0.25">
      <c r="A484" s="9" t="s">
        <v>8661</v>
      </c>
      <c r="B484" s="191" t="s">
        <v>10879</v>
      </c>
      <c r="C484" s="9" t="s">
        <v>8662</v>
      </c>
      <c r="D484" s="288"/>
      <c r="E484" s="289"/>
      <c r="F484" s="79">
        <v>13724.7</v>
      </c>
      <c r="G484" s="79">
        <f t="shared" si="16"/>
        <v>13724.7</v>
      </c>
      <c r="H484" s="9"/>
      <c r="I484" s="79">
        <f t="shared" si="15"/>
        <v>0</v>
      </c>
    </row>
    <row r="485" spans="1:9" hidden="1" outlineLevel="2" x14ac:dyDescent="0.25">
      <c r="A485" s="9" t="s">
        <v>8663</v>
      </c>
      <c r="B485" s="191" t="s">
        <v>10880</v>
      </c>
      <c r="C485" s="9" t="s">
        <v>8664</v>
      </c>
      <c r="D485" s="288"/>
      <c r="E485" s="289"/>
      <c r="F485" s="79">
        <v>15189.4</v>
      </c>
      <c r="G485" s="79">
        <f t="shared" si="16"/>
        <v>15189.4</v>
      </c>
      <c r="H485" s="9"/>
      <c r="I485" s="79">
        <f t="shared" si="15"/>
        <v>0</v>
      </c>
    </row>
    <row r="486" spans="1:9" hidden="1" outlineLevel="2" x14ac:dyDescent="0.25">
      <c r="A486" s="9" t="s">
        <v>8665</v>
      </c>
      <c r="B486" s="191" t="s">
        <v>10881</v>
      </c>
      <c r="C486" s="9" t="s">
        <v>8666</v>
      </c>
      <c r="D486" s="288"/>
      <c r="E486" s="289"/>
      <c r="F486" s="79">
        <v>16637.28</v>
      </c>
      <c r="G486" s="79">
        <f t="shared" si="16"/>
        <v>16637.28</v>
      </c>
      <c r="H486" s="9"/>
      <c r="I486" s="79">
        <f t="shared" si="15"/>
        <v>0</v>
      </c>
    </row>
    <row r="487" spans="1:9" hidden="1" outlineLevel="2" x14ac:dyDescent="0.25">
      <c r="A487" s="9" t="s">
        <v>8667</v>
      </c>
      <c r="B487" s="191" t="s">
        <v>10882</v>
      </c>
      <c r="C487" s="9" t="s">
        <v>8668</v>
      </c>
      <c r="D487" s="288"/>
      <c r="E487" s="289"/>
      <c r="F487" s="79">
        <v>7190.33</v>
      </c>
      <c r="G487" s="79">
        <f t="shared" si="16"/>
        <v>7190.33</v>
      </c>
      <c r="H487" s="9"/>
      <c r="I487" s="79">
        <f t="shared" si="15"/>
        <v>0</v>
      </c>
    </row>
    <row r="488" spans="1:9" hidden="1" outlineLevel="2" x14ac:dyDescent="0.25">
      <c r="A488" s="9" t="s">
        <v>8669</v>
      </c>
      <c r="B488" s="191" t="s">
        <v>10883</v>
      </c>
      <c r="C488" s="9" t="s">
        <v>8670</v>
      </c>
      <c r="D488" s="288"/>
      <c r="E488" s="289"/>
      <c r="F488" s="79">
        <v>8118.21</v>
      </c>
      <c r="G488" s="79">
        <f t="shared" si="16"/>
        <v>8118.21</v>
      </c>
      <c r="H488" s="9"/>
      <c r="I488" s="79">
        <f t="shared" si="15"/>
        <v>0</v>
      </c>
    </row>
    <row r="489" spans="1:9" hidden="1" outlineLevel="2" x14ac:dyDescent="0.25">
      <c r="A489" s="9" t="s">
        <v>8671</v>
      </c>
      <c r="B489" s="191" t="s">
        <v>10884</v>
      </c>
      <c r="C489" s="9" t="s">
        <v>8672</v>
      </c>
      <c r="D489" s="288"/>
      <c r="E489" s="289"/>
      <c r="F489" s="79">
        <v>9097.94</v>
      </c>
      <c r="G489" s="79">
        <f t="shared" si="16"/>
        <v>9097.94</v>
      </c>
      <c r="H489" s="9"/>
      <c r="I489" s="79">
        <f t="shared" si="15"/>
        <v>0</v>
      </c>
    </row>
    <row r="490" spans="1:9" hidden="1" outlineLevel="2" x14ac:dyDescent="0.25">
      <c r="A490" s="9" t="s">
        <v>8673</v>
      </c>
      <c r="B490" s="191" t="s">
        <v>10885</v>
      </c>
      <c r="C490" s="9" t="s">
        <v>8674</v>
      </c>
      <c r="D490" s="288"/>
      <c r="E490" s="289"/>
      <c r="F490" s="79">
        <v>10318.76</v>
      </c>
      <c r="G490" s="79">
        <f t="shared" si="16"/>
        <v>10318.76</v>
      </c>
      <c r="H490" s="9"/>
      <c r="I490" s="79">
        <f t="shared" si="15"/>
        <v>0</v>
      </c>
    </row>
    <row r="491" spans="1:9" hidden="1" outlineLevel="2" x14ac:dyDescent="0.25">
      <c r="A491" s="9" t="s">
        <v>8675</v>
      </c>
      <c r="B491" s="191" t="s">
        <v>10886</v>
      </c>
      <c r="C491" s="9" t="s">
        <v>8676</v>
      </c>
      <c r="D491" s="288"/>
      <c r="E491" s="289"/>
      <c r="F491" s="79">
        <v>11531.16</v>
      </c>
      <c r="G491" s="79">
        <f t="shared" si="16"/>
        <v>11531.16</v>
      </c>
      <c r="H491" s="9"/>
      <c r="I491" s="79">
        <f t="shared" si="15"/>
        <v>0</v>
      </c>
    </row>
    <row r="492" spans="1:9" hidden="1" outlineLevel="2" x14ac:dyDescent="0.25">
      <c r="A492" s="9" t="s">
        <v>8677</v>
      </c>
      <c r="B492" s="191" t="s">
        <v>10887</v>
      </c>
      <c r="C492" s="9" t="s">
        <v>8678</v>
      </c>
      <c r="D492" s="288"/>
      <c r="E492" s="289"/>
      <c r="F492" s="79">
        <v>12763.19</v>
      </c>
      <c r="G492" s="79">
        <f t="shared" si="16"/>
        <v>12763.19</v>
      </c>
      <c r="H492" s="9"/>
      <c r="I492" s="79">
        <f t="shared" si="15"/>
        <v>0</v>
      </c>
    </row>
    <row r="493" spans="1:9" hidden="1" outlineLevel="2" x14ac:dyDescent="0.25">
      <c r="A493" s="9" t="s">
        <v>8679</v>
      </c>
      <c r="B493" s="191" t="s">
        <v>10888</v>
      </c>
      <c r="C493" s="9" t="s">
        <v>8680</v>
      </c>
      <c r="D493" s="288"/>
      <c r="E493" s="289"/>
      <c r="F493" s="79">
        <v>13998.02</v>
      </c>
      <c r="G493" s="79">
        <f t="shared" si="16"/>
        <v>13998.02</v>
      </c>
      <c r="H493" s="9"/>
      <c r="I493" s="79">
        <f t="shared" si="15"/>
        <v>0</v>
      </c>
    </row>
    <row r="494" spans="1:9" hidden="1" outlineLevel="2" x14ac:dyDescent="0.25">
      <c r="A494" s="9" t="s">
        <v>8681</v>
      </c>
      <c r="B494" s="191" t="s">
        <v>10889</v>
      </c>
      <c r="C494" s="9" t="s">
        <v>8682</v>
      </c>
      <c r="D494" s="288"/>
      <c r="E494" s="289"/>
      <c r="F494" s="79">
        <v>16442.45</v>
      </c>
      <c r="G494" s="79">
        <f t="shared" si="16"/>
        <v>16442.45</v>
      </c>
      <c r="H494" s="9"/>
      <c r="I494" s="79">
        <f t="shared" si="15"/>
        <v>0</v>
      </c>
    </row>
    <row r="495" spans="1:9" hidden="1" outlineLevel="2" x14ac:dyDescent="0.25">
      <c r="A495" s="9" t="s">
        <v>8683</v>
      </c>
      <c r="B495" s="191" t="s">
        <v>10890</v>
      </c>
      <c r="C495" s="9" t="s">
        <v>8684</v>
      </c>
      <c r="D495" s="288"/>
      <c r="E495" s="289"/>
      <c r="F495" s="79">
        <v>18886.88</v>
      </c>
      <c r="G495" s="79">
        <f t="shared" si="16"/>
        <v>18886.88</v>
      </c>
      <c r="H495" s="9"/>
      <c r="I495" s="79">
        <f t="shared" si="15"/>
        <v>0</v>
      </c>
    </row>
    <row r="496" spans="1:9" hidden="1" outlineLevel="2" x14ac:dyDescent="0.25">
      <c r="A496" s="9" t="s">
        <v>8685</v>
      </c>
      <c r="B496" s="191" t="s">
        <v>10891</v>
      </c>
      <c r="C496" s="9" t="s">
        <v>8686</v>
      </c>
      <c r="D496" s="288"/>
      <c r="E496" s="289"/>
      <c r="F496" s="79">
        <v>21320.1</v>
      </c>
      <c r="G496" s="79">
        <f t="shared" si="16"/>
        <v>21320.1</v>
      </c>
      <c r="H496" s="9"/>
      <c r="I496" s="79">
        <f t="shared" si="15"/>
        <v>0</v>
      </c>
    </row>
    <row r="497" spans="1:9" hidden="1" outlineLevel="2" x14ac:dyDescent="0.25">
      <c r="A497" s="9" t="s">
        <v>8687</v>
      </c>
      <c r="B497" s="191" t="s">
        <v>10892</v>
      </c>
      <c r="C497" s="9" t="s">
        <v>8688</v>
      </c>
      <c r="D497" s="288"/>
      <c r="E497" s="289"/>
      <c r="F497" s="79">
        <v>23774.35</v>
      </c>
      <c r="G497" s="79">
        <f t="shared" si="16"/>
        <v>23774.35</v>
      </c>
      <c r="H497" s="9"/>
      <c r="I497" s="79">
        <f t="shared" si="15"/>
        <v>0</v>
      </c>
    </row>
    <row r="498" spans="1:9" ht="15.75" hidden="1" outlineLevel="2" thickBot="1" x14ac:dyDescent="0.3">
      <c r="A498" s="9" t="s">
        <v>8689</v>
      </c>
      <c r="B498" s="191" t="s">
        <v>10893</v>
      </c>
      <c r="C498" s="9" t="s">
        <v>8690</v>
      </c>
      <c r="D498" s="288"/>
      <c r="E498" s="289"/>
      <c r="F498" s="79">
        <v>26239.8</v>
      </c>
      <c r="G498" s="79">
        <f t="shared" si="16"/>
        <v>26239.8</v>
      </c>
      <c r="H498" s="9"/>
      <c r="I498" s="79">
        <f t="shared" si="15"/>
        <v>0</v>
      </c>
    </row>
    <row r="499" spans="1:9" ht="15.75" hidden="1" outlineLevel="1" collapsed="1" thickBot="1" x14ac:dyDescent="0.3">
      <c r="A499" s="9"/>
      <c r="B499" s="192"/>
      <c r="C499" s="152" t="s">
        <v>8691</v>
      </c>
      <c r="D499" s="290" t="s">
        <v>7264</v>
      </c>
      <c r="E499" s="291"/>
      <c r="F499" s="156"/>
      <c r="G499" s="119"/>
      <c r="H499" s="141"/>
      <c r="I499" s="17"/>
    </row>
    <row r="500" spans="1:9" hidden="1" outlineLevel="2" x14ac:dyDescent="0.25">
      <c r="A500" s="9" t="s">
        <v>8692</v>
      </c>
      <c r="B500" s="191" t="s">
        <v>10894</v>
      </c>
      <c r="C500" s="9" t="s">
        <v>8693</v>
      </c>
      <c r="D500" s="292"/>
      <c r="E500" s="293"/>
      <c r="F500" s="79">
        <v>5860.18</v>
      </c>
      <c r="G500" s="79">
        <f t="shared" si="16"/>
        <v>5860.18</v>
      </c>
      <c r="H500" s="9"/>
      <c r="I500" s="79">
        <f>H500*G500</f>
        <v>0</v>
      </c>
    </row>
    <row r="501" spans="1:9" hidden="1" outlineLevel="2" x14ac:dyDescent="0.25">
      <c r="A501" s="9" t="s">
        <v>8694</v>
      </c>
      <c r="B501" s="191" t="s">
        <v>10895</v>
      </c>
      <c r="C501" s="9" t="s">
        <v>8695</v>
      </c>
      <c r="D501" s="288"/>
      <c r="E501" s="289"/>
      <c r="F501" s="79">
        <v>6242.84</v>
      </c>
      <c r="G501" s="79">
        <f t="shared" si="16"/>
        <v>6242.84</v>
      </c>
      <c r="H501" s="9"/>
      <c r="I501" s="79">
        <f t="shared" ref="I501:I559" si="17">H501*G501</f>
        <v>0</v>
      </c>
    </row>
    <row r="502" spans="1:9" hidden="1" outlineLevel="2" x14ac:dyDescent="0.25">
      <c r="A502" s="9" t="s">
        <v>8696</v>
      </c>
      <c r="B502" s="191" t="s">
        <v>10896</v>
      </c>
      <c r="C502" s="9" t="s">
        <v>8697</v>
      </c>
      <c r="D502" s="288"/>
      <c r="E502" s="289"/>
      <c r="F502" s="79">
        <v>6643.7</v>
      </c>
      <c r="G502" s="79">
        <f t="shared" si="16"/>
        <v>6643.7</v>
      </c>
      <c r="H502" s="9"/>
      <c r="I502" s="79">
        <f t="shared" si="17"/>
        <v>0</v>
      </c>
    </row>
    <row r="503" spans="1:9" hidden="1" outlineLevel="2" x14ac:dyDescent="0.25">
      <c r="A503" s="9" t="s">
        <v>8698</v>
      </c>
      <c r="B503" s="191" t="s">
        <v>10897</v>
      </c>
      <c r="C503" s="9" t="s">
        <v>8699</v>
      </c>
      <c r="D503" s="288"/>
      <c r="E503" s="289"/>
      <c r="F503" s="79">
        <v>7079.6</v>
      </c>
      <c r="G503" s="79">
        <f t="shared" si="16"/>
        <v>7079.6</v>
      </c>
      <c r="H503" s="9"/>
      <c r="I503" s="79">
        <f t="shared" si="17"/>
        <v>0</v>
      </c>
    </row>
    <row r="504" spans="1:9" hidden="1" outlineLevel="2" x14ac:dyDescent="0.25">
      <c r="A504" s="9" t="s">
        <v>8700</v>
      </c>
      <c r="B504" s="191" t="s">
        <v>10898</v>
      </c>
      <c r="C504" s="9" t="s">
        <v>8701</v>
      </c>
      <c r="D504" s="288"/>
      <c r="E504" s="289"/>
      <c r="F504" s="79">
        <v>7535.14</v>
      </c>
      <c r="G504" s="79">
        <f t="shared" si="16"/>
        <v>7535.14</v>
      </c>
      <c r="H504" s="9"/>
      <c r="I504" s="79">
        <f t="shared" si="17"/>
        <v>0</v>
      </c>
    </row>
    <row r="505" spans="1:9" hidden="1" outlineLevel="2" x14ac:dyDescent="0.25">
      <c r="A505" s="9" t="s">
        <v>8702</v>
      </c>
      <c r="B505" s="191" t="s">
        <v>10899</v>
      </c>
      <c r="C505" s="9" t="s">
        <v>8703</v>
      </c>
      <c r="D505" s="288"/>
      <c r="E505" s="289"/>
      <c r="F505" s="79">
        <v>7993.46</v>
      </c>
      <c r="G505" s="79">
        <f t="shared" si="16"/>
        <v>7993.46</v>
      </c>
      <c r="H505" s="9"/>
      <c r="I505" s="79">
        <f t="shared" si="17"/>
        <v>0</v>
      </c>
    </row>
    <row r="506" spans="1:9" hidden="1" outlineLevel="2" x14ac:dyDescent="0.25">
      <c r="A506" s="9" t="s">
        <v>8704</v>
      </c>
      <c r="B506" s="191" t="s">
        <v>10900</v>
      </c>
      <c r="C506" s="9" t="s">
        <v>8705</v>
      </c>
      <c r="D506" s="288"/>
      <c r="E506" s="289"/>
      <c r="F506" s="79">
        <v>8450.4</v>
      </c>
      <c r="G506" s="79">
        <f t="shared" si="16"/>
        <v>8450.4</v>
      </c>
      <c r="H506" s="9"/>
      <c r="I506" s="79">
        <f t="shared" si="17"/>
        <v>0</v>
      </c>
    </row>
    <row r="507" spans="1:9" hidden="1" outlineLevel="2" x14ac:dyDescent="0.25">
      <c r="A507" s="9" t="s">
        <v>8706</v>
      </c>
      <c r="B507" s="191" t="s">
        <v>10901</v>
      </c>
      <c r="C507" s="9" t="s">
        <v>8707</v>
      </c>
      <c r="D507" s="288"/>
      <c r="E507" s="289"/>
      <c r="F507" s="79">
        <v>9383.8799999999992</v>
      </c>
      <c r="G507" s="79">
        <f t="shared" si="16"/>
        <v>9383.8799999999992</v>
      </c>
      <c r="H507" s="9"/>
      <c r="I507" s="79">
        <f t="shared" si="17"/>
        <v>0</v>
      </c>
    </row>
    <row r="508" spans="1:9" hidden="1" outlineLevel="2" x14ac:dyDescent="0.25">
      <c r="A508" s="9" t="s">
        <v>8708</v>
      </c>
      <c r="B508" s="191" t="s">
        <v>10902</v>
      </c>
      <c r="C508" s="9" t="s">
        <v>8709</v>
      </c>
      <c r="D508" s="288"/>
      <c r="E508" s="289"/>
      <c r="F508" s="79">
        <v>10318.76</v>
      </c>
      <c r="G508" s="79">
        <f t="shared" si="16"/>
        <v>10318.76</v>
      </c>
      <c r="H508" s="9"/>
      <c r="I508" s="79">
        <f t="shared" si="17"/>
        <v>0</v>
      </c>
    </row>
    <row r="509" spans="1:9" hidden="1" outlineLevel="2" x14ac:dyDescent="0.25">
      <c r="A509" s="9" t="s">
        <v>8710</v>
      </c>
      <c r="B509" s="191" t="s">
        <v>10903</v>
      </c>
      <c r="C509" s="9" t="s">
        <v>8711</v>
      </c>
      <c r="D509" s="288"/>
      <c r="E509" s="289"/>
      <c r="F509" s="79">
        <v>11584.42</v>
      </c>
      <c r="G509" s="79">
        <f t="shared" si="16"/>
        <v>11584.42</v>
      </c>
      <c r="H509" s="9"/>
      <c r="I509" s="79">
        <f t="shared" si="17"/>
        <v>0</v>
      </c>
    </row>
    <row r="510" spans="1:9" hidden="1" outlineLevel="2" x14ac:dyDescent="0.25">
      <c r="A510" s="9" t="s">
        <v>8712</v>
      </c>
      <c r="B510" s="191" t="s">
        <v>10904</v>
      </c>
      <c r="C510" s="9" t="s">
        <v>8713</v>
      </c>
      <c r="D510" s="288"/>
      <c r="E510" s="289"/>
      <c r="F510" s="79">
        <v>12250.2</v>
      </c>
      <c r="G510" s="79">
        <f t="shared" si="16"/>
        <v>12250.2</v>
      </c>
      <c r="H510" s="9"/>
      <c r="I510" s="79">
        <f t="shared" si="17"/>
        <v>0</v>
      </c>
    </row>
    <row r="511" spans="1:9" hidden="1" outlineLevel="2" x14ac:dyDescent="0.25">
      <c r="A511" s="9" t="s">
        <v>8714</v>
      </c>
      <c r="B511" s="191" t="s">
        <v>10905</v>
      </c>
      <c r="C511" s="9" t="s">
        <v>8715</v>
      </c>
      <c r="D511" s="288"/>
      <c r="E511" s="289"/>
      <c r="F511" s="79">
        <v>13492.04</v>
      </c>
      <c r="G511" s="79">
        <f t="shared" si="16"/>
        <v>13492.04</v>
      </c>
      <c r="H511" s="9"/>
      <c r="I511" s="79">
        <f t="shared" si="17"/>
        <v>0</v>
      </c>
    </row>
    <row r="512" spans="1:9" hidden="1" outlineLevel="2" x14ac:dyDescent="0.25">
      <c r="A512" s="9" t="s">
        <v>8716</v>
      </c>
      <c r="B512" s="191" t="s">
        <v>10906</v>
      </c>
      <c r="C512" s="9" t="s">
        <v>8717</v>
      </c>
      <c r="D512" s="288"/>
      <c r="E512" s="289"/>
      <c r="F512" s="79">
        <v>6151.72</v>
      </c>
      <c r="G512" s="79">
        <f t="shared" si="16"/>
        <v>6151.72</v>
      </c>
      <c r="H512" s="9"/>
      <c r="I512" s="79">
        <f t="shared" si="17"/>
        <v>0</v>
      </c>
    </row>
    <row r="513" spans="1:9" hidden="1" outlineLevel="2" x14ac:dyDescent="0.25">
      <c r="A513" s="9" t="s">
        <v>8718</v>
      </c>
      <c r="B513" s="191" t="s">
        <v>10907</v>
      </c>
      <c r="C513" s="9" t="s">
        <v>8719</v>
      </c>
      <c r="D513" s="288"/>
      <c r="E513" s="289"/>
      <c r="F513" s="79">
        <v>6584.82</v>
      </c>
      <c r="G513" s="79">
        <f t="shared" si="16"/>
        <v>6584.82</v>
      </c>
      <c r="H513" s="9"/>
      <c r="I513" s="79">
        <f t="shared" si="17"/>
        <v>0</v>
      </c>
    </row>
    <row r="514" spans="1:9" hidden="1" outlineLevel="2" x14ac:dyDescent="0.25">
      <c r="A514" s="9" t="s">
        <v>8720</v>
      </c>
      <c r="B514" s="191" t="s">
        <v>10908</v>
      </c>
      <c r="C514" s="9" t="s">
        <v>8721</v>
      </c>
      <c r="D514" s="288"/>
      <c r="E514" s="289"/>
      <c r="F514" s="79">
        <v>7052.98</v>
      </c>
      <c r="G514" s="79">
        <f t="shared" si="16"/>
        <v>7052.98</v>
      </c>
      <c r="H514" s="9"/>
      <c r="I514" s="79">
        <f t="shared" si="17"/>
        <v>0</v>
      </c>
    </row>
    <row r="515" spans="1:9" hidden="1" outlineLevel="2" x14ac:dyDescent="0.25">
      <c r="A515" s="9" t="s">
        <v>8722</v>
      </c>
      <c r="B515" s="191" t="s">
        <v>10909</v>
      </c>
      <c r="C515" s="9" t="s">
        <v>8723</v>
      </c>
      <c r="D515" s="288"/>
      <c r="E515" s="289"/>
      <c r="F515" s="79">
        <v>7553.36</v>
      </c>
      <c r="G515" s="79">
        <f t="shared" si="16"/>
        <v>7553.36</v>
      </c>
      <c r="H515" s="9"/>
      <c r="I515" s="79">
        <f t="shared" si="17"/>
        <v>0</v>
      </c>
    </row>
    <row r="516" spans="1:9" hidden="1" outlineLevel="2" x14ac:dyDescent="0.25">
      <c r="A516" s="9" t="s">
        <v>8724</v>
      </c>
      <c r="B516" s="191" t="s">
        <v>10910</v>
      </c>
      <c r="C516" s="9" t="s">
        <v>8725</v>
      </c>
      <c r="D516" s="288"/>
      <c r="E516" s="289"/>
      <c r="F516" s="79">
        <v>8074.76</v>
      </c>
      <c r="G516" s="79">
        <f t="shared" si="16"/>
        <v>8074.76</v>
      </c>
      <c r="H516" s="9"/>
      <c r="I516" s="79">
        <f t="shared" si="17"/>
        <v>0</v>
      </c>
    </row>
    <row r="517" spans="1:9" hidden="1" outlineLevel="2" x14ac:dyDescent="0.25">
      <c r="A517" s="9" t="s">
        <v>8726</v>
      </c>
      <c r="B517" s="191" t="s">
        <v>10911</v>
      </c>
      <c r="C517" s="9" t="s">
        <v>8727</v>
      </c>
      <c r="D517" s="288"/>
      <c r="E517" s="289"/>
      <c r="F517" s="79">
        <v>8642.42</v>
      </c>
      <c r="G517" s="79">
        <f t="shared" si="16"/>
        <v>8642.42</v>
      </c>
      <c r="H517" s="9"/>
      <c r="I517" s="79">
        <f t="shared" si="17"/>
        <v>0</v>
      </c>
    </row>
    <row r="518" spans="1:9" hidden="1" outlineLevel="2" x14ac:dyDescent="0.25">
      <c r="A518" s="9" t="s">
        <v>8728</v>
      </c>
      <c r="B518" s="191" t="s">
        <v>10912</v>
      </c>
      <c r="C518" s="9" t="s">
        <v>8729</v>
      </c>
      <c r="D518" s="288"/>
      <c r="E518" s="289"/>
      <c r="F518" s="79">
        <v>9219.8799999999992</v>
      </c>
      <c r="G518" s="79">
        <f t="shared" si="16"/>
        <v>9219.8799999999992</v>
      </c>
      <c r="H518" s="9"/>
      <c r="I518" s="79">
        <f t="shared" si="17"/>
        <v>0</v>
      </c>
    </row>
    <row r="519" spans="1:9" hidden="1" outlineLevel="2" x14ac:dyDescent="0.25">
      <c r="A519" s="9" t="s">
        <v>8730</v>
      </c>
      <c r="B519" s="191" t="s">
        <v>10913</v>
      </c>
      <c r="C519" s="9" t="s">
        <v>8731</v>
      </c>
      <c r="D519" s="288"/>
      <c r="E519" s="289"/>
      <c r="F519" s="79">
        <v>10366.42</v>
      </c>
      <c r="G519" s="79">
        <f t="shared" si="16"/>
        <v>10366.42</v>
      </c>
      <c r="H519" s="9"/>
      <c r="I519" s="79">
        <f t="shared" si="17"/>
        <v>0</v>
      </c>
    </row>
    <row r="520" spans="1:9" hidden="1" outlineLevel="2" x14ac:dyDescent="0.25">
      <c r="A520" s="9" t="s">
        <v>8732</v>
      </c>
      <c r="B520" s="191" t="s">
        <v>10914</v>
      </c>
      <c r="C520" s="9" t="s">
        <v>8733</v>
      </c>
      <c r="D520" s="288"/>
      <c r="E520" s="289"/>
      <c r="F520" s="79">
        <v>11510.14</v>
      </c>
      <c r="G520" s="79">
        <f t="shared" ref="G520:G583" si="18">F520-F520*$D$197</f>
        <v>11510.14</v>
      </c>
      <c r="H520" s="9"/>
      <c r="I520" s="79">
        <f t="shared" si="17"/>
        <v>0</v>
      </c>
    </row>
    <row r="521" spans="1:9" hidden="1" outlineLevel="2" x14ac:dyDescent="0.25">
      <c r="A521" s="9" t="s">
        <v>8734</v>
      </c>
      <c r="B521" s="191" t="s">
        <v>10915</v>
      </c>
      <c r="C521" s="9" t="s">
        <v>8735</v>
      </c>
      <c r="D521" s="288"/>
      <c r="E521" s="289"/>
      <c r="F521" s="79">
        <v>13026.7</v>
      </c>
      <c r="G521" s="79">
        <f t="shared" si="18"/>
        <v>13026.7</v>
      </c>
      <c r="H521" s="9"/>
      <c r="I521" s="79">
        <f t="shared" si="17"/>
        <v>0</v>
      </c>
    </row>
    <row r="522" spans="1:9" hidden="1" outlineLevel="2" x14ac:dyDescent="0.25">
      <c r="A522" s="9" t="s">
        <v>8736</v>
      </c>
      <c r="B522" s="191" t="s">
        <v>10916</v>
      </c>
      <c r="C522" s="9" t="s">
        <v>8737</v>
      </c>
      <c r="D522" s="288"/>
      <c r="E522" s="289"/>
      <c r="F522" s="79">
        <v>14211.06</v>
      </c>
      <c r="G522" s="79">
        <f t="shared" si="18"/>
        <v>14211.06</v>
      </c>
      <c r="H522" s="9"/>
      <c r="I522" s="79">
        <f t="shared" si="17"/>
        <v>0</v>
      </c>
    </row>
    <row r="523" spans="1:9" hidden="1" outlineLevel="2" x14ac:dyDescent="0.25">
      <c r="A523" s="9" t="s">
        <v>8738</v>
      </c>
      <c r="B523" s="191" t="s">
        <v>10917</v>
      </c>
      <c r="C523" s="9" t="s">
        <v>8739</v>
      </c>
      <c r="D523" s="288"/>
      <c r="E523" s="289"/>
      <c r="F523" s="79">
        <v>15392.64</v>
      </c>
      <c r="G523" s="79">
        <f t="shared" si="18"/>
        <v>15392.64</v>
      </c>
      <c r="H523" s="9"/>
      <c r="I523" s="79">
        <f t="shared" si="17"/>
        <v>0</v>
      </c>
    </row>
    <row r="524" spans="1:9" hidden="1" outlineLevel="2" x14ac:dyDescent="0.25">
      <c r="A524" s="9" t="s">
        <v>8740</v>
      </c>
      <c r="B524" s="191" t="s">
        <v>10918</v>
      </c>
      <c r="C524" s="9" t="s">
        <v>8741</v>
      </c>
      <c r="D524" s="288"/>
      <c r="E524" s="289"/>
      <c r="F524" s="79">
        <v>7017.94</v>
      </c>
      <c r="G524" s="79">
        <f t="shared" si="18"/>
        <v>7017.94</v>
      </c>
      <c r="H524" s="9"/>
      <c r="I524" s="79">
        <f t="shared" si="17"/>
        <v>0</v>
      </c>
    </row>
    <row r="525" spans="1:9" hidden="1" outlineLevel="2" x14ac:dyDescent="0.25">
      <c r="A525" s="9" t="s">
        <v>8742</v>
      </c>
      <c r="B525" s="191" t="s">
        <v>10919</v>
      </c>
      <c r="C525" s="9" t="s">
        <v>8743</v>
      </c>
      <c r="D525" s="288"/>
      <c r="E525" s="289"/>
      <c r="F525" s="79">
        <v>7560.36</v>
      </c>
      <c r="G525" s="79">
        <f t="shared" si="18"/>
        <v>7560.36</v>
      </c>
      <c r="H525" s="9"/>
      <c r="I525" s="79">
        <f t="shared" si="17"/>
        <v>0</v>
      </c>
    </row>
    <row r="526" spans="1:9" hidden="1" outlineLevel="2" x14ac:dyDescent="0.25">
      <c r="A526" s="9" t="s">
        <v>8744</v>
      </c>
      <c r="B526" s="191" t="s">
        <v>10920</v>
      </c>
      <c r="C526" s="9" t="s">
        <v>8745</v>
      </c>
      <c r="D526" s="288"/>
      <c r="E526" s="289"/>
      <c r="F526" s="79">
        <v>8133.62</v>
      </c>
      <c r="G526" s="79">
        <f t="shared" si="18"/>
        <v>8133.62</v>
      </c>
      <c r="H526" s="9"/>
      <c r="I526" s="79">
        <f t="shared" si="17"/>
        <v>0</v>
      </c>
    </row>
    <row r="527" spans="1:9" hidden="1" outlineLevel="2" x14ac:dyDescent="0.25">
      <c r="A527" s="9" t="s">
        <v>8746</v>
      </c>
      <c r="B527" s="191" t="s">
        <v>10921</v>
      </c>
      <c r="C527" s="9" t="s">
        <v>8747</v>
      </c>
      <c r="D527" s="288"/>
      <c r="E527" s="289"/>
      <c r="F527" s="79">
        <v>8741.92</v>
      </c>
      <c r="G527" s="79">
        <f t="shared" si="18"/>
        <v>8741.92</v>
      </c>
      <c r="H527" s="9"/>
      <c r="I527" s="79">
        <f t="shared" si="17"/>
        <v>0</v>
      </c>
    </row>
    <row r="528" spans="1:9" hidden="1" outlineLevel="2" x14ac:dyDescent="0.25">
      <c r="A528" s="9" t="s">
        <v>8748</v>
      </c>
      <c r="B528" s="191" t="s">
        <v>10922</v>
      </c>
      <c r="C528" s="9" t="s">
        <v>8749</v>
      </c>
      <c r="D528" s="288"/>
      <c r="E528" s="289"/>
      <c r="F528" s="79">
        <v>9411.9</v>
      </c>
      <c r="G528" s="79">
        <f t="shared" si="18"/>
        <v>9411.9</v>
      </c>
      <c r="H528" s="9"/>
      <c r="I528" s="79">
        <f t="shared" si="17"/>
        <v>0</v>
      </c>
    </row>
    <row r="529" spans="1:9" hidden="1" outlineLevel="2" x14ac:dyDescent="0.25">
      <c r="A529" s="9" t="s">
        <v>8750</v>
      </c>
      <c r="B529" s="191" t="s">
        <v>10923</v>
      </c>
      <c r="C529" s="9" t="s">
        <v>8751</v>
      </c>
      <c r="D529" s="288"/>
      <c r="E529" s="289"/>
      <c r="F529" s="79">
        <v>10118.32</v>
      </c>
      <c r="G529" s="79">
        <f t="shared" si="18"/>
        <v>10118.32</v>
      </c>
      <c r="H529" s="9"/>
      <c r="I529" s="79">
        <f t="shared" si="17"/>
        <v>0</v>
      </c>
    </row>
    <row r="530" spans="1:9" hidden="1" outlineLevel="2" x14ac:dyDescent="0.25">
      <c r="A530" s="9" t="s">
        <v>8752</v>
      </c>
      <c r="B530" s="191" t="s">
        <v>10924</v>
      </c>
      <c r="C530" s="9" t="s">
        <v>8753</v>
      </c>
      <c r="D530" s="288"/>
      <c r="E530" s="289"/>
      <c r="F530" s="79">
        <v>10810.72</v>
      </c>
      <c r="G530" s="79">
        <f t="shared" si="18"/>
        <v>10810.72</v>
      </c>
      <c r="H530" s="9"/>
      <c r="I530" s="79">
        <f t="shared" si="17"/>
        <v>0</v>
      </c>
    </row>
    <row r="531" spans="1:9" hidden="1" outlineLevel="2" x14ac:dyDescent="0.25">
      <c r="A531" s="9" t="s">
        <v>8754</v>
      </c>
      <c r="B531" s="191" t="s">
        <v>10925</v>
      </c>
      <c r="C531" s="9" t="s">
        <v>8755</v>
      </c>
      <c r="D531" s="288"/>
      <c r="E531" s="289"/>
      <c r="F531" s="79">
        <v>12226.36</v>
      </c>
      <c r="G531" s="79">
        <f t="shared" si="18"/>
        <v>12226.36</v>
      </c>
      <c r="H531" s="9"/>
      <c r="I531" s="79">
        <f t="shared" si="17"/>
        <v>0</v>
      </c>
    </row>
    <row r="532" spans="1:9" hidden="1" outlineLevel="2" x14ac:dyDescent="0.25">
      <c r="A532" s="9" t="s">
        <v>8756</v>
      </c>
      <c r="B532" s="191" t="s">
        <v>10926</v>
      </c>
      <c r="C532" s="9" t="s">
        <v>8757</v>
      </c>
      <c r="D532" s="288"/>
      <c r="E532" s="289"/>
      <c r="F532" s="79">
        <v>13615.38</v>
      </c>
      <c r="G532" s="79">
        <f t="shared" si="18"/>
        <v>13615.38</v>
      </c>
      <c r="H532" s="9"/>
      <c r="I532" s="79">
        <f t="shared" si="17"/>
        <v>0</v>
      </c>
    </row>
    <row r="533" spans="1:9" hidden="1" outlineLevel="2" x14ac:dyDescent="0.25">
      <c r="A533" s="9" t="s">
        <v>8758</v>
      </c>
      <c r="B533" s="191" t="s">
        <v>10927</v>
      </c>
      <c r="C533" s="9" t="s">
        <v>8759</v>
      </c>
      <c r="D533" s="288"/>
      <c r="E533" s="289"/>
      <c r="F533" s="79">
        <v>15458.52</v>
      </c>
      <c r="G533" s="79">
        <f t="shared" si="18"/>
        <v>15458.52</v>
      </c>
      <c r="H533" s="9"/>
      <c r="I533" s="79">
        <f t="shared" si="17"/>
        <v>0</v>
      </c>
    </row>
    <row r="534" spans="1:9" hidden="1" outlineLevel="2" x14ac:dyDescent="0.25">
      <c r="A534" s="9" t="s">
        <v>8760</v>
      </c>
      <c r="B534" s="191" t="s">
        <v>10928</v>
      </c>
      <c r="C534" s="9" t="s">
        <v>8761</v>
      </c>
      <c r="D534" s="288"/>
      <c r="E534" s="289"/>
      <c r="F534" s="79">
        <v>16919</v>
      </c>
      <c r="G534" s="79">
        <f t="shared" si="18"/>
        <v>16919</v>
      </c>
      <c r="H534" s="9"/>
      <c r="I534" s="79">
        <f t="shared" si="17"/>
        <v>0</v>
      </c>
    </row>
    <row r="535" spans="1:9" hidden="1" outlineLevel="2" x14ac:dyDescent="0.25">
      <c r="A535" s="9" t="s">
        <v>8762</v>
      </c>
      <c r="B535" s="191" t="s">
        <v>10929</v>
      </c>
      <c r="C535" s="9" t="s">
        <v>8763</v>
      </c>
      <c r="D535" s="288"/>
      <c r="E535" s="289"/>
      <c r="F535" s="79">
        <v>18357.060000000001</v>
      </c>
      <c r="G535" s="79">
        <f t="shared" si="18"/>
        <v>18357.060000000001</v>
      </c>
      <c r="H535" s="9"/>
      <c r="I535" s="79">
        <f t="shared" si="17"/>
        <v>0</v>
      </c>
    </row>
    <row r="536" spans="1:9" hidden="1" outlineLevel="2" x14ac:dyDescent="0.25">
      <c r="A536" s="9" t="s">
        <v>8764</v>
      </c>
      <c r="B536" s="191" t="s">
        <v>10930</v>
      </c>
      <c r="C536" s="9" t="s">
        <v>8765</v>
      </c>
      <c r="D536" s="288"/>
      <c r="E536" s="289"/>
      <c r="F536" s="79">
        <v>7425.8</v>
      </c>
      <c r="G536" s="79">
        <f t="shared" si="18"/>
        <v>7425.8</v>
      </c>
      <c r="H536" s="9"/>
      <c r="I536" s="79">
        <f t="shared" si="17"/>
        <v>0</v>
      </c>
    </row>
    <row r="537" spans="1:9" hidden="1" outlineLevel="2" x14ac:dyDescent="0.25">
      <c r="A537" s="9" t="s">
        <v>8766</v>
      </c>
      <c r="B537" s="191" t="s">
        <v>10931</v>
      </c>
      <c r="C537" s="9" t="s">
        <v>8767</v>
      </c>
      <c r="D537" s="288"/>
      <c r="E537" s="289"/>
      <c r="F537" s="79">
        <v>8010.28</v>
      </c>
      <c r="G537" s="79">
        <f t="shared" si="18"/>
        <v>8010.28</v>
      </c>
      <c r="H537" s="9"/>
      <c r="I537" s="79">
        <f t="shared" si="17"/>
        <v>0</v>
      </c>
    </row>
    <row r="538" spans="1:9" hidden="1" outlineLevel="2" x14ac:dyDescent="0.25">
      <c r="A538" s="9" t="s">
        <v>8768</v>
      </c>
      <c r="B538" s="191" t="s">
        <v>10932</v>
      </c>
      <c r="C538" s="9" t="s">
        <v>8769</v>
      </c>
      <c r="D538" s="288"/>
      <c r="E538" s="289"/>
      <c r="F538" s="79">
        <v>8634</v>
      </c>
      <c r="G538" s="79">
        <f t="shared" si="18"/>
        <v>8634</v>
      </c>
      <c r="H538" s="9"/>
      <c r="I538" s="79">
        <f t="shared" si="17"/>
        <v>0</v>
      </c>
    </row>
    <row r="539" spans="1:9" hidden="1" outlineLevel="2" x14ac:dyDescent="0.25">
      <c r="A539" s="9" t="s">
        <v>8770</v>
      </c>
      <c r="B539" s="191" t="s">
        <v>10933</v>
      </c>
      <c r="C539" s="9" t="s">
        <v>8771</v>
      </c>
      <c r="D539" s="288"/>
      <c r="E539" s="289"/>
      <c r="F539" s="79">
        <v>9316.59</v>
      </c>
      <c r="G539" s="79">
        <f t="shared" si="18"/>
        <v>9316.59</v>
      </c>
      <c r="H539" s="9"/>
      <c r="I539" s="79">
        <f t="shared" si="17"/>
        <v>0</v>
      </c>
    </row>
    <row r="540" spans="1:9" hidden="1" outlineLevel="2" x14ac:dyDescent="0.25">
      <c r="A540" s="9" t="s">
        <v>8772</v>
      </c>
      <c r="B540" s="191" t="s">
        <v>10934</v>
      </c>
      <c r="C540" s="9" t="s">
        <v>8773</v>
      </c>
      <c r="D540" s="288"/>
      <c r="E540" s="289"/>
      <c r="F540" s="79">
        <v>10051.049999999999</v>
      </c>
      <c r="G540" s="79">
        <f t="shared" si="18"/>
        <v>10051.049999999999</v>
      </c>
      <c r="H540" s="9"/>
      <c r="I540" s="79">
        <f t="shared" si="17"/>
        <v>0</v>
      </c>
    </row>
    <row r="541" spans="1:9" hidden="1" outlineLevel="2" x14ac:dyDescent="0.25">
      <c r="A541" s="9" t="s">
        <v>8774</v>
      </c>
      <c r="B541" s="191" t="s">
        <v>10935</v>
      </c>
      <c r="C541" s="9" t="s">
        <v>8775</v>
      </c>
      <c r="D541" s="288"/>
      <c r="E541" s="289"/>
      <c r="F541" s="79">
        <v>10824.74</v>
      </c>
      <c r="G541" s="79">
        <f t="shared" si="18"/>
        <v>10824.74</v>
      </c>
      <c r="H541" s="9"/>
      <c r="I541" s="79">
        <f t="shared" si="17"/>
        <v>0</v>
      </c>
    </row>
    <row r="542" spans="1:9" hidden="1" outlineLevel="2" x14ac:dyDescent="0.25">
      <c r="A542" s="9" t="s">
        <v>8776</v>
      </c>
      <c r="B542" s="191" t="s">
        <v>10936</v>
      </c>
      <c r="C542" s="9" t="s">
        <v>8777</v>
      </c>
      <c r="D542" s="288"/>
      <c r="E542" s="289"/>
      <c r="F542" s="79">
        <v>11591.43</v>
      </c>
      <c r="G542" s="79">
        <f t="shared" si="18"/>
        <v>11591.43</v>
      </c>
      <c r="H542" s="9"/>
      <c r="I542" s="79">
        <f t="shared" si="17"/>
        <v>0</v>
      </c>
    </row>
    <row r="543" spans="1:9" hidden="1" outlineLevel="2" x14ac:dyDescent="0.25">
      <c r="A543" s="9" t="s">
        <v>8778</v>
      </c>
      <c r="B543" s="191" t="s">
        <v>10937</v>
      </c>
      <c r="C543" s="9" t="s">
        <v>8779</v>
      </c>
      <c r="D543" s="288"/>
      <c r="E543" s="289"/>
      <c r="F543" s="79">
        <v>13168.26</v>
      </c>
      <c r="G543" s="79">
        <f t="shared" si="18"/>
        <v>13168.26</v>
      </c>
      <c r="H543" s="9"/>
      <c r="I543" s="79">
        <f t="shared" si="17"/>
        <v>0</v>
      </c>
    </row>
    <row r="544" spans="1:9" hidden="1" outlineLevel="2" x14ac:dyDescent="0.25">
      <c r="A544" s="9" t="s">
        <v>8780</v>
      </c>
      <c r="B544" s="191" t="s">
        <v>10938</v>
      </c>
      <c r="C544" s="9" t="s">
        <v>8781</v>
      </c>
      <c r="D544" s="288"/>
      <c r="E544" s="289"/>
      <c r="F544" s="79">
        <v>14717.05</v>
      </c>
      <c r="G544" s="79">
        <f t="shared" si="18"/>
        <v>14717.05</v>
      </c>
      <c r="H544" s="9"/>
      <c r="I544" s="79">
        <f t="shared" si="17"/>
        <v>0</v>
      </c>
    </row>
    <row r="545" spans="1:9" hidden="1" outlineLevel="2" x14ac:dyDescent="0.25">
      <c r="A545" s="9" t="s">
        <v>8782</v>
      </c>
      <c r="B545" s="191" t="s">
        <v>10939</v>
      </c>
      <c r="C545" s="9" t="s">
        <v>8783</v>
      </c>
      <c r="D545" s="288"/>
      <c r="E545" s="289"/>
      <c r="F545" s="79">
        <v>16757.82</v>
      </c>
      <c r="G545" s="79">
        <f t="shared" si="18"/>
        <v>16757.82</v>
      </c>
      <c r="H545" s="9"/>
      <c r="I545" s="79">
        <f t="shared" si="17"/>
        <v>0</v>
      </c>
    </row>
    <row r="546" spans="1:9" hidden="1" outlineLevel="2" x14ac:dyDescent="0.25">
      <c r="A546" s="9" t="s">
        <v>8784</v>
      </c>
      <c r="B546" s="191" t="s">
        <v>10940</v>
      </c>
      <c r="C546" s="9" t="s">
        <v>8785</v>
      </c>
      <c r="D546" s="288"/>
      <c r="E546" s="289"/>
      <c r="F546" s="79">
        <v>18372.490000000002</v>
      </c>
      <c r="G546" s="79">
        <f t="shared" si="18"/>
        <v>18372.490000000002</v>
      </c>
      <c r="H546" s="9"/>
      <c r="I546" s="79">
        <f t="shared" si="17"/>
        <v>0</v>
      </c>
    </row>
    <row r="547" spans="1:9" hidden="1" outlineLevel="2" x14ac:dyDescent="0.25">
      <c r="A547" s="9" t="s">
        <v>8786</v>
      </c>
      <c r="B547" s="191" t="s">
        <v>10941</v>
      </c>
      <c r="C547" s="9" t="s">
        <v>8787</v>
      </c>
      <c r="D547" s="288"/>
      <c r="E547" s="289"/>
      <c r="F547" s="79">
        <v>19967.54</v>
      </c>
      <c r="G547" s="79">
        <f t="shared" si="18"/>
        <v>19967.54</v>
      </c>
      <c r="H547" s="9"/>
      <c r="I547" s="79">
        <f t="shared" si="17"/>
        <v>0</v>
      </c>
    </row>
    <row r="548" spans="1:9" hidden="1" outlineLevel="2" x14ac:dyDescent="0.25">
      <c r="A548" s="9" t="s">
        <v>8788</v>
      </c>
      <c r="B548" s="191" t="s">
        <v>10942</v>
      </c>
      <c r="C548" s="9" t="s">
        <v>8789</v>
      </c>
      <c r="D548" s="288"/>
      <c r="E548" s="289"/>
      <c r="F548" s="79">
        <v>7762.19</v>
      </c>
      <c r="G548" s="79">
        <f t="shared" si="18"/>
        <v>7762.19</v>
      </c>
      <c r="H548" s="9"/>
      <c r="I548" s="79">
        <f t="shared" si="17"/>
        <v>0</v>
      </c>
    </row>
    <row r="549" spans="1:9" hidden="1" outlineLevel="2" x14ac:dyDescent="0.25">
      <c r="A549" s="9" t="s">
        <v>8790</v>
      </c>
      <c r="B549" s="191" t="s">
        <v>10943</v>
      </c>
      <c r="C549" s="9" t="s">
        <v>8791</v>
      </c>
      <c r="D549" s="288"/>
      <c r="E549" s="289"/>
      <c r="F549" s="79">
        <v>8775.57</v>
      </c>
      <c r="G549" s="79">
        <f t="shared" si="18"/>
        <v>8775.57</v>
      </c>
      <c r="H549" s="9"/>
      <c r="I549" s="79">
        <f t="shared" si="17"/>
        <v>0</v>
      </c>
    </row>
    <row r="550" spans="1:9" hidden="1" outlineLevel="2" x14ac:dyDescent="0.25">
      <c r="A550" s="9" t="s">
        <v>8792</v>
      </c>
      <c r="B550" s="191" t="s">
        <v>10944</v>
      </c>
      <c r="C550" s="9" t="s">
        <v>8793</v>
      </c>
      <c r="D550" s="288"/>
      <c r="E550" s="289"/>
      <c r="F550" s="79">
        <v>9874.44</v>
      </c>
      <c r="G550" s="79">
        <f t="shared" si="18"/>
        <v>9874.44</v>
      </c>
      <c r="H550" s="9"/>
      <c r="I550" s="79">
        <f t="shared" si="17"/>
        <v>0</v>
      </c>
    </row>
    <row r="551" spans="1:9" hidden="1" outlineLevel="2" x14ac:dyDescent="0.25">
      <c r="A551" s="9" t="s">
        <v>8794</v>
      </c>
      <c r="B551" s="191" t="s">
        <v>10945</v>
      </c>
      <c r="C551" s="9" t="s">
        <v>8795</v>
      </c>
      <c r="D551" s="288"/>
      <c r="E551" s="289"/>
      <c r="F551" s="79">
        <v>11175.15</v>
      </c>
      <c r="G551" s="79">
        <f t="shared" si="18"/>
        <v>11175.15</v>
      </c>
      <c r="H551" s="9"/>
      <c r="I551" s="79">
        <f t="shared" si="17"/>
        <v>0</v>
      </c>
    </row>
    <row r="552" spans="1:9" hidden="1" outlineLevel="2" x14ac:dyDescent="0.25">
      <c r="A552" s="9" t="s">
        <v>8796</v>
      </c>
      <c r="B552" s="191" t="s">
        <v>10946</v>
      </c>
      <c r="C552" s="9" t="s">
        <v>8797</v>
      </c>
      <c r="D552" s="288"/>
      <c r="E552" s="289"/>
      <c r="F552" s="79">
        <v>12624.43</v>
      </c>
      <c r="G552" s="79">
        <f t="shared" si="18"/>
        <v>12624.43</v>
      </c>
      <c r="H552" s="9"/>
      <c r="I552" s="79">
        <f t="shared" si="17"/>
        <v>0</v>
      </c>
    </row>
    <row r="553" spans="1:9" hidden="1" outlineLevel="2" x14ac:dyDescent="0.25">
      <c r="A553" s="9" t="s">
        <v>8798</v>
      </c>
      <c r="B553" s="191" t="s">
        <v>10947</v>
      </c>
      <c r="C553" s="9" t="s">
        <v>8799</v>
      </c>
      <c r="D553" s="288"/>
      <c r="E553" s="289"/>
      <c r="F553" s="79">
        <v>13513.06</v>
      </c>
      <c r="G553" s="79">
        <f t="shared" si="18"/>
        <v>13513.06</v>
      </c>
      <c r="H553" s="9"/>
      <c r="I553" s="79">
        <f t="shared" si="17"/>
        <v>0</v>
      </c>
    </row>
    <row r="554" spans="1:9" hidden="1" outlineLevel="2" x14ac:dyDescent="0.25">
      <c r="A554" s="9" t="s">
        <v>8800</v>
      </c>
      <c r="B554" s="191" t="s">
        <v>10948</v>
      </c>
      <c r="C554" s="9" t="s">
        <v>8801</v>
      </c>
      <c r="D554" s="288"/>
      <c r="E554" s="289"/>
      <c r="F554" s="79">
        <v>14457.75</v>
      </c>
      <c r="G554" s="79">
        <f t="shared" si="18"/>
        <v>14457.75</v>
      </c>
      <c r="H554" s="9"/>
      <c r="I554" s="79">
        <f t="shared" si="17"/>
        <v>0</v>
      </c>
    </row>
    <row r="555" spans="1:9" hidden="1" outlineLevel="2" x14ac:dyDescent="0.25">
      <c r="A555" s="9" t="s">
        <v>8802</v>
      </c>
      <c r="B555" s="191" t="s">
        <v>10949</v>
      </c>
      <c r="C555" s="9" t="s">
        <v>8803</v>
      </c>
      <c r="D555" s="288"/>
      <c r="E555" s="289"/>
      <c r="F555" s="79">
        <v>16572.8</v>
      </c>
      <c r="G555" s="79">
        <f t="shared" si="18"/>
        <v>16572.8</v>
      </c>
      <c r="H555" s="9"/>
      <c r="I555" s="79">
        <f t="shared" si="17"/>
        <v>0</v>
      </c>
    </row>
    <row r="556" spans="1:9" hidden="1" outlineLevel="2" x14ac:dyDescent="0.25">
      <c r="A556" s="9" t="s">
        <v>8804</v>
      </c>
      <c r="B556" s="191" t="s">
        <v>10950</v>
      </c>
      <c r="C556" s="9" t="s">
        <v>8805</v>
      </c>
      <c r="D556" s="288"/>
      <c r="E556" s="289"/>
      <c r="F556" s="79">
        <v>18466.400000000001</v>
      </c>
      <c r="G556" s="79">
        <f t="shared" si="18"/>
        <v>18466.400000000001</v>
      </c>
      <c r="H556" s="9"/>
      <c r="I556" s="79">
        <f t="shared" si="17"/>
        <v>0</v>
      </c>
    </row>
    <row r="557" spans="1:9" hidden="1" outlineLevel="2" x14ac:dyDescent="0.25">
      <c r="A557" s="9" t="s">
        <v>8806</v>
      </c>
      <c r="B557" s="191" t="s">
        <v>10951</v>
      </c>
      <c r="C557" s="9" t="s">
        <v>8807</v>
      </c>
      <c r="D557" s="288"/>
      <c r="E557" s="289"/>
      <c r="F557" s="79">
        <v>20934.66</v>
      </c>
      <c r="G557" s="79">
        <f t="shared" si="18"/>
        <v>20934.66</v>
      </c>
      <c r="H557" s="9"/>
      <c r="I557" s="79">
        <f t="shared" si="17"/>
        <v>0</v>
      </c>
    </row>
    <row r="558" spans="1:9" hidden="1" outlineLevel="2" x14ac:dyDescent="0.25">
      <c r="A558" s="9" t="s">
        <v>8808</v>
      </c>
      <c r="B558" s="191" t="s">
        <v>10952</v>
      </c>
      <c r="C558" s="9" t="s">
        <v>8809</v>
      </c>
      <c r="D558" s="288"/>
      <c r="E558" s="289"/>
      <c r="F558" s="79">
        <v>23024.48</v>
      </c>
      <c r="G558" s="79">
        <f t="shared" si="18"/>
        <v>23024.48</v>
      </c>
      <c r="H558" s="9"/>
      <c r="I558" s="79">
        <f t="shared" si="17"/>
        <v>0</v>
      </c>
    </row>
    <row r="559" spans="1:9" ht="15.75" hidden="1" outlineLevel="2" thickBot="1" x14ac:dyDescent="0.3">
      <c r="A559" s="9" t="s">
        <v>8810</v>
      </c>
      <c r="B559" s="191" t="s">
        <v>10953</v>
      </c>
      <c r="C559" s="9" t="s">
        <v>8811</v>
      </c>
      <c r="D559" s="288"/>
      <c r="E559" s="289"/>
      <c r="F559" s="79">
        <v>24866.21</v>
      </c>
      <c r="G559" s="79">
        <f t="shared" si="18"/>
        <v>24866.21</v>
      </c>
      <c r="H559" s="9"/>
      <c r="I559" s="79">
        <f t="shared" si="17"/>
        <v>0</v>
      </c>
    </row>
    <row r="560" spans="1:9" ht="15.75" hidden="1" outlineLevel="1" collapsed="1" thickBot="1" x14ac:dyDescent="0.3">
      <c r="A560" s="9"/>
      <c r="B560" s="192"/>
      <c r="C560" s="152" t="s">
        <v>8812</v>
      </c>
      <c r="D560" s="290" t="s">
        <v>7264</v>
      </c>
      <c r="E560" s="291"/>
      <c r="F560" s="156"/>
      <c r="G560" s="119"/>
      <c r="H560" s="141"/>
      <c r="I560" s="17"/>
    </row>
    <row r="561" spans="1:9" hidden="1" outlineLevel="2" x14ac:dyDescent="0.25">
      <c r="A561" s="9" t="s">
        <v>8813</v>
      </c>
      <c r="B561" s="191" t="s">
        <v>10954</v>
      </c>
      <c r="C561" s="9" t="s">
        <v>8814</v>
      </c>
      <c r="D561" s="292"/>
      <c r="E561" s="293"/>
      <c r="F561" s="79">
        <v>7343.1</v>
      </c>
      <c r="G561" s="79">
        <f t="shared" si="18"/>
        <v>7343.1</v>
      </c>
      <c r="H561" s="9"/>
      <c r="I561" s="79">
        <f>H561*G561</f>
        <v>0</v>
      </c>
    </row>
    <row r="562" spans="1:9" hidden="1" outlineLevel="2" x14ac:dyDescent="0.25">
      <c r="A562" s="9" t="s">
        <v>8815</v>
      </c>
      <c r="B562" s="191" t="s">
        <v>10955</v>
      </c>
      <c r="C562" s="9" t="s">
        <v>8816</v>
      </c>
      <c r="D562" s="288"/>
      <c r="E562" s="289"/>
      <c r="F562" s="79">
        <v>7843.48</v>
      </c>
      <c r="G562" s="79">
        <f t="shared" si="18"/>
        <v>7843.48</v>
      </c>
      <c r="H562" s="9"/>
      <c r="I562" s="79">
        <f t="shared" ref="I562:I620" si="19">H562*G562</f>
        <v>0</v>
      </c>
    </row>
    <row r="563" spans="1:9" hidden="1" outlineLevel="2" x14ac:dyDescent="0.25">
      <c r="A563" s="9" t="s">
        <v>8817</v>
      </c>
      <c r="B563" s="191" t="s">
        <v>10956</v>
      </c>
      <c r="C563" s="9" t="s">
        <v>8818</v>
      </c>
      <c r="D563" s="288"/>
      <c r="E563" s="289"/>
      <c r="F563" s="79">
        <v>8367.7000000000007</v>
      </c>
      <c r="G563" s="79">
        <f t="shared" si="18"/>
        <v>8367.7000000000007</v>
      </c>
      <c r="H563" s="9"/>
      <c r="I563" s="79">
        <f t="shared" si="19"/>
        <v>0</v>
      </c>
    </row>
    <row r="564" spans="1:9" hidden="1" outlineLevel="2" x14ac:dyDescent="0.25">
      <c r="A564" s="9" t="s">
        <v>8819</v>
      </c>
      <c r="B564" s="191" t="s">
        <v>10957</v>
      </c>
      <c r="C564" s="9" t="s">
        <v>8820</v>
      </c>
      <c r="D564" s="288"/>
      <c r="E564" s="289"/>
      <c r="F564" s="79">
        <v>8935.36</v>
      </c>
      <c r="G564" s="79">
        <f t="shared" si="18"/>
        <v>8935.36</v>
      </c>
      <c r="H564" s="9"/>
      <c r="I564" s="79">
        <f t="shared" si="19"/>
        <v>0</v>
      </c>
    </row>
    <row r="565" spans="1:9" hidden="1" outlineLevel="2" x14ac:dyDescent="0.25">
      <c r="A565" s="9" t="s">
        <v>8821</v>
      </c>
      <c r="B565" s="191" t="s">
        <v>10958</v>
      </c>
      <c r="C565" s="9" t="s">
        <v>8822</v>
      </c>
      <c r="D565" s="288"/>
      <c r="E565" s="289"/>
      <c r="F565" s="79">
        <v>9536.64</v>
      </c>
      <c r="G565" s="79">
        <f t="shared" si="18"/>
        <v>9536.64</v>
      </c>
      <c r="H565" s="9"/>
      <c r="I565" s="79">
        <f t="shared" si="19"/>
        <v>0</v>
      </c>
    </row>
    <row r="566" spans="1:9" hidden="1" outlineLevel="2" x14ac:dyDescent="0.25">
      <c r="A566" s="9" t="s">
        <v>8823</v>
      </c>
      <c r="B566" s="191" t="s">
        <v>10959</v>
      </c>
      <c r="C566" s="9" t="s">
        <v>8824</v>
      </c>
      <c r="D566" s="288"/>
      <c r="E566" s="289"/>
      <c r="F566" s="79">
        <v>10135.14</v>
      </c>
      <c r="G566" s="79">
        <f t="shared" si="18"/>
        <v>10135.14</v>
      </c>
      <c r="H566" s="9"/>
      <c r="I566" s="79">
        <f t="shared" si="19"/>
        <v>0</v>
      </c>
    </row>
    <row r="567" spans="1:9" hidden="1" outlineLevel="2" x14ac:dyDescent="0.25">
      <c r="A567" s="9" t="s">
        <v>8825</v>
      </c>
      <c r="B567" s="191" t="s">
        <v>10960</v>
      </c>
      <c r="C567" s="9" t="s">
        <v>8826</v>
      </c>
      <c r="D567" s="288"/>
      <c r="E567" s="289"/>
      <c r="F567" s="79">
        <v>10733.64</v>
      </c>
      <c r="G567" s="79">
        <f t="shared" si="18"/>
        <v>10733.64</v>
      </c>
      <c r="H567" s="9"/>
      <c r="I567" s="79">
        <f t="shared" si="19"/>
        <v>0</v>
      </c>
    </row>
    <row r="568" spans="1:9" hidden="1" outlineLevel="2" x14ac:dyDescent="0.25">
      <c r="A568" s="9" t="s">
        <v>8827</v>
      </c>
      <c r="B568" s="191" t="s">
        <v>10961</v>
      </c>
      <c r="C568" s="9" t="s">
        <v>8828</v>
      </c>
      <c r="D568" s="288"/>
      <c r="E568" s="289"/>
      <c r="F568" s="79">
        <v>11960.06</v>
      </c>
      <c r="G568" s="79">
        <f t="shared" si="18"/>
        <v>11960.06</v>
      </c>
      <c r="H568" s="9"/>
      <c r="I568" s="79">
        <f t="shared" si="19"/>
        <v>0</v>
      </c>
    </row>
    <row r="569" spans="1:9" hidden="1" outlineLevel="2" x14ac:dyDescent="0.25">
      <c r="A569" s="9" t="s">
        <v>8829</v>
      </c>
      <c r="B569" s="191" t="s">
        <v>10962</v>
      </c>
      <c r="C569" s="9" t="s">
        <v>8830</v>
      </c>
      <c r="D569" s="288"/>
      <c r="E569" s="289"/>
      <c r="F569" s="79">
        <v>13180.88</v>
      </c>
      <c r="G569" s="79">
        <f t="shared" si="18"/>
        <v>13180.88</v>
      </c>
      <c r="H569" s="9"/>
      <c r="I569" s="79">
        <f t="shared" si="19"/>
        <v>0</v>
      </c>
    </row>
    <row r="570" spans="1:9" hidden="1" outlineLevel="2" x14ac:dyDescent="0.25">
      <c r="A570" s="9" t="s">
        <v>8831</v>
      </c>
      <c r="B570" s="191" t="s">
        <v>10963</v>
      </c>
      <c r="C570" s="9" t="s">
        <v>8832</v>
      </c>
      <c r="D570" s="288"/>
      <c r="E570" s="289"/>
      <c r="F570" s="79">
        <v>14839</v>
      </c>
      <c r="G570" s="79">
        <f t="shared" si="18"/>
        <v>14839</v>
      </c>
      <c r="H570" s="9"/>
      <c r="I570" s="79">
        <f t="shared" si="19"/>
        <v>0</v>
      </c>
    </row>
    <row r="571" spans="1:9" hidden="1" outlineLevel="2" x14ac:dyDescent="0.25">
      <c r="A571" s="9" t="s">
        <v>8833</v>
      </c>
      <c r="B571" s="191" t="s">
        <v>10964</v>
      </c>
      <c r="C571" s="9" t="s">
        <v>8834</v>
      </c>
      <c r="D571" s="288"/>
      <c r="E571" s="289"/>
      <c r="F571" s="79">
        <v>15710.8</v>
      </c>
      <c r="G571" s="79">
        <f t="shared" si="18"/>
        <v>15710.8</v>
      </c>
      <c r="H571" s="9"/>
      <c r="I571" s="79">
        <f t="shared" si="19"/>
        <v>0</v>
      </c>
    </row>
    <row r="572" spans="1:9" hidden="1" outlineLevel="2" x14ac:dyDescent="0.25">
      <c r="A572" s="9" t="s">
        <v>8835</v>
      </c>
      <c r="B572" s="191" t="s">
        <v>10965</v>
      </c>
      <c r="C572" s="9" t="s">
        <v>8836</v>
      </c>
      <c r="D572" s="288"/>
      <c r="E572" s="289"/>
      <c r="F572" s="79">
        <v>17338.080000000002</v>
      </c>
      <c r="G572" s="79">
        <f t="shared" si="18"/>
        <v>17338.080000000002</v>
      </c>
      <c r="H572" s="9"/>
      <c r="I572" s="79">
        <f t="shared" si="19"/>
        <v>0</v>
      </c>
    </row>
    <row r="573" spans="1:9" hidden="1" outlineLevel="2" x14ac:dyDescent="0.25">
      <c r="A573" s="9" t="s">
        <v>8837</v>
      </c>
      <c r="B573" s="191" t="s">
        <v>10966</v>
      </c>
      <c r="C573" s="9" t="s">
        <v>8838</v>
      </c>
      <c r="D573" s="288"/>
      <c r="E573" s="289"/>
      <c r="F573" s="79">
        <v>7721.54</v>
      </c>
      <c r="G573" s="79">
        <f t="shared" si="18"/>
        <v>7721.54</v>
      </c>
      <c r="H573" s="9"/>
      <c r="I573" s="79">
        <f t="shared" si="19"/>
        <v>0</v>
      </c>
    </row>
    <row r="574" spans="1:9" hidden="1" outlineLevel="2" x14ac:dyDescent="0.25">
      <c r="A574" s="9" t="s">
        <v>8839</v>
      </c>
      <c r="B574" s="191" t="s">
        <v>10967</v>
      </c>
      <c r="C574" s="9" t="s">
        <v>8840</v>
      </c>
      <c r="D574" s="288"/>
      <c r="E574" s="289"/>
      <c r="F574" s="79">
        <v>8290.6</v>
      </c>
      <c r="G574" s="79">
        <f t="shared" si="18"/>
        <v>8290.6</v>
      </c>
      <c r="H574" s="9"/>
      <c r="I574" s="79">
        <f t="shared" si="19"/>
        <v>0</v>
      </c>
    </row>
    <row r="575" spans="1:9" hidden="1" outlineLevel="2" x14ac:dyDescent="0.25">
      <c r="A575" s="9" t="s">
        <v>8841</v>
      </c>
      <c r="B575" s="191" t="s">
        <v>10968</v>
      </c>
      <c r="C575" s="9" t="s">
        <v>8842</v>
      </c>
      <c r="D575" s="288"/>
      <c r="E575" s="289"/>
      <c r="F575" s="79">
        <v>8903.1200000000008</v>
      </c>
      <c r="G575" s="79">
        <f t="shared" si="18"/>
        <v>8903.1200000000008</v>
      </c>
      <c r="H575" s="9"/>
      <c r="I575" s="79">
        <f t="shared" si="19"/>
        <v>0</v>
      </c>
    </row>
    <row r="576" spans="1:9" hidden="1" outlineLevel="2" x14ac:dyDescent="0.25">
      <c r="A576" s="9" t="s">
        <v>8843</v>
      </c>
      <c r="B576" s="191" t="s">
        <v>10969</v>
      </c>
      <c r="C576" s="9" t="s">
        <v>8844</v>
      </c>
      <c r="D576" s="288"/>
      <c r="E576" s="289"/>
      <c r="F576" s="79">
        <v>9557.68</v>
      </c>
      <c r="G576" s="79">
        <f t="shared" si="18"/>
        <v>9557.68</v>
      </c>
      <c r="H576" s="9"/>
      <c r="I576" s="79">
        <f t="shared" si="19"/>
        <v>0</v>
      </c>
    </row>
    <row r="577" spans="1:9" hidden="1" outlineLevel="2" x14ac:dyDescent="0.25">
      <c r="A577" s="9" t="s">
        <v>8845</v>
      </c>
      <c r="B577" s="191" t="s">
        <v>10970</v>
      </c>
      <c r="C577" s="9" t="s">
        <v>8846</v>
      </c>
      <c r="D577" s="288"/>
      <c r="E577" s="289"/>
      <c r="F577" s="79">
        <v>10244.459999999999</v>
      </c>
      <c r="G577" s="79">
        <f t="shared" si="18"/>
        <v>10244.459999999999</v>
      </c>
      <c r="H577" s="9"/>
      <c r="I577" s="79">
        <f t="shared" si="19"/>
        <v>0</v>
      </c>
    </row>
    <row r="578" spans="1:9" hidden="1" outlineLevel="2" x14ac:dyDescent="0.25">
      <c r="A578" s="9" t="s">
        <v>8847</v>
      </c>
      <c r="B578" s="191" t="s">
        <v>10971</v>
      </c>
      <c r="C578" s="9" t="s">
        <v>8848</v>
      </c>
      <c r="D578" s="288"/>
      <c r="E578" s="289"/>
      <c r="F578" s="79">
        <v>10985.92</v>
      </c>
      <c r="G578" s="79">
        <f t="shared" si="18"/>
        <v>10985.92</v>
      </c>
      <c r="H578" s="9"/>
      <c r="I578" s="79">
        <f t="shared" si="19"/>
        <v>0</v>
      </c>
    </row>
    <row r="579" spans="1:9" hidden="1" outlineLevel="2" x14ac:dyDescent="0.25">
      <c r="A579" s="9" t="s">
        <v>8849</v>
      </c>
      <c r="B579" s="191" t="s">
        <v>10972</v>
      </c>
      <c r="C579" s="9" t="s">
        <v>8850</v>
      </c>
      <c r="D579" s="288"/>
      <c r="E579" s="289"/>
      <c r="F579" s="79">
        <v>11738.6</v>
      </c>
      <c r="G579" s="79">
        <f t="shared" si="18"/>
        <v>11738.6</v>
      </c>
      <c r="H579" s="9"/>
      <c r="I579" s="79">
        <f t="shared" si="19"/>
        <v>0</v>
      </c>
    </row>
    <row r="580" spans="1:9" hidden="1" outlineLevel="2" x14ac:dyDescent="0.25">
      <c r="A580" s="9" t="s">
        <v>8851</v>
      </c>
      <c r="B580" s="191" t="s">
        <v>10973</v>
      </c>
      <c r="C580" s="9" t="s">
        <v>8852</v>
      </c>
      <c r="D580" s="288"/>
      <c r="E580" s="289"/>
      <c r="F580" s="79">
        <v>13245.34</v>
      </c>
      <c r="G580" s="79">
        <f t="shared" si="18"/>
        <v>13245.34</v>
      </c>
      <c r="H580" s="9"/>
      <c r="I580" s="79">
        <f t="shared" si="19"/>
        <v>0</v>
      </c>
    </row>
    <row r="581" spans="1:9" hidden="1" outlineLevel="2" x14ac:dyDescent="0.25">
      <c r="A581" s="9" t="s">
        <v>8853</v>
      </c>
      <c r="B581" s="191" t="s">
        <v>10974</v>
      </c>
      <c r="C581" s="9" t="s">
        <v>8854</v>
      </c>
      <c r="D581" s="288"/>
      <c r="E581" s="289"/>
      <c r="F581" s="79">
        <v>14740.88</v>
      </c>
      <c r="G581" s="79">
        <f t="shared" si="18"/>
        <v>14740.88</v>
      </c>
      <c r="H581" s="9"/>
      <c r="I581" s="79">
        <f t="shared" si="19"/>
        <v>0</v>
      </c>
    </row>
    <row r="582" spans="1:9" hidden="1" outlineLevel="2" x14ac:dyDescent="0.25">
      <c r="A582" s="9" t="s">
        <v>8855</v>
      </c>
      <c r="B582" s="191" t="s">
        <v>10975</v>
      </c>
      <c r="C582" s="9" t="s">
        <v>8856</v>
      </c>
      <c r="D582" s="288"/>
      <c r="E582" s="289"/>
      <c r="F582" s="79">
        <v>16728.38</v>
      </c>
      <c r="G582" s="79">
        <f t="shared" si="18"/>
        <v>16728.38</v>
      </c>
      <c r="H582" s="9"/>
      <c r="I582" s="79">
        <f t="shared" si="19"/>
        <v>0</v>
      </c>
    </row>
    <row r="583" spans="1:9" hidden="1" outlineLevel="2" x14ac:dyDescent="0.25">
      <c r="A583" s="9" t="s">
        <v>8857</v>
      </c>
      <c r="B583" s="191" t="s">
        <v>10976</v>
      </c>
      <c r="C583" s="9" t="s">
        <v>8858</v>
      </c>
      <c r="D583" s="288"/>
      <c r="E583" s="289"/>
      <c r="F583" s="79">
        <v>18278.580000000002</v>
      </c>
      <c r="G583" s="79">
        <f t="shared" si="18"/>
        <v>18278.580000000002</v>
      </c>
      <c r="H583" s="9"/>
      <c r="I583" s="79">
        <f t="shared" si="19"/>
        <v>0</v>
      </c>
    </row>
    <row r="584" spans="1:9" hidden="1" outlineLevel="2" x14ac:dyDescent="0.25">
      <c r="A584" s="9" t="s">
        <v>8859</v>
      </c>
      <c r="B584" s="191" t="s">
        <v>10977</v>
      </c>
      <c r="C584" s="9" t="s">
        <v>8860</v>
      </c>
      <c r="D584" s="288"/>
      <c r="E584" s="289"/>
      <c r="F584" s="79">
        <v>19824.560000000001</v>
      </c>
      <c r="G584" s="79">
        <f t="shared" ref="G584:G647" si="20">F584-F584*$D$197</f>
        <v>19824.560000000001</v>
      </c>
      <c r="H584" s="9"/>
      <c r="I584" s="79">
        <f t="shared" si="19"/>
        <v>0</v>
      </c>
    </row>
    <row r="585" spans="1:9" hidden="1" outlineLevel="2" x14ac:dyDescent="0.25">
      <c r="A585" s="9" t="s">
        <v>8861</v>
      </c>
      <c r="B585" s="191" t="s">
        <v>10978</v>
      </c>
      <c r="C585" s="9" t="s">
        <v>8862</v>
      </c>
      <c r="D585" s="288"/>
      <c r="E585" s="289"/>
      <c r="F585" s="79">
        <v>8859.66</v>
      </c>
      <c r="G585" s="79">
        <f t="shared" si="20"/>
        <v>8859.66</v>
      </c>
      <c r="H585" s="9"/>
      <c r="I585" s="79">
        <f t="shared" si="19"/>
        <v>0</v>
      </c>
    </row>
    <row r="586" spans="1:9" hidden="1" outlineLevel="2" x14ac:dyDescent="0.25">
      <c r="A586" s="9" t="s">
        <v>8863</v>
      </c>
      <c r="B586" s="191" t="s">
        <v>10979</v>
      </c>
      <c r="C586" s="9" t="s">
        <v>8864</v>
      </c>
      <c r="D586" s="288"/>
      <c r="E586" s="289"/>
      <c r="F586" s="79">
        <v>9568.8799999999992</v>
      </c>
      <c r="G586" s="79">
        <f t="shared" si="20"/>
        <v>9568.8799999999992</v>
      </c>
      <c r="H586" s="9"/>
      <c r="I586" s="79">
        <f t="shared" si="19"/>
        <v>0</v>
      </c>
    </row>
    <row r="587" spans="1:9" hidden="1" outlineLevel="2" x14ac:dyDescent="0.25">
      <c r="A587" s="9" t="s">
        <v>8865</v>
      </c>
      <c r="B587" s="191" t="s">
        <v>10980</v>
      </c>
      <c r="C587" s="9" t="s">
        <v>8866</v>
      </c>
      <c r="D587" s="288"/>
      <c r="E587" s="289"/>
      <c r="F587" s="79">
        <v>10318.76</v>
      </c>
      <c r="G587" s="79">
        <f t="shared" si="20"/>
        <v>10318.76</v>
      </c>
      <c r="H587" s="9"/>
      <c r="I587" s="79">
        <f t="shared" si="19"/>
        <v>0</v>
      </c>
    </row>
    <row r="588" spans="1:9" hidden="1" outlineLevel="2" x14ac:dyDescent="0.25">
      <c r="A588" s="9" t="s">
        <v>8867</v>
      </c>
      <c r="B588" s="191" t="s">
        <v>10981</v>
      </c>
      <c r="C588" s="9" t="s">
        <v>8868</v>
      </c>
      <c r="D588" s="288"/>
      <c r="E588" s="289"/>
      <c r="F588" s="79">
        <v>11117.68</v>
      </c>
      <c r="G588" s="79">
        <f t="shared" si="20"/>
        <v>11117.68</v>
      </c>
      <c r="H588" s="9"/>
      <c r="I588" s="79">
        <f t="shared" si="19"/>
        <v>0</v>
      </c>
    </row>
    <row r="589" spans="1:9" hidden="1" outlineLevel="2" x14ac:dyDescent="0.25">
      <c r="A589" s="9" t="s">
        <v>8869</v>
      </c>
      <c r="B589" s="191" t="s">
        <v>10982</v>
      </c>
      <c r="C589" s="9" t="s">
        <v>8870</v>
      </c>
      <c r="D589" s="288"/>
      <c r="E589" s="289"/>
      <c r="F589" s="79">
        <v>11988.1</v>
      </c>
      <c r="G589" s="79">
        <f t="shared" si="20"/>
        <v>11988.1</v>
      </c>
      <c r="H589" s="9"/>
      <c r="I589" s="79">
        <f t="shared" si="19"/>
        <v>0</v>
      </c>
    </row>
    <row r="590" spans="1:9" hidden="1" outlineLevel="2" x14ac:dyDescent="0.25">
      <c r="A590" s="9" t="s">
        <v>8871</v>
      </c>
      <c r="B590" s="191" t="s">
        <v>10983</v>
      </c>
      <c r="C590" s="9" t="s">
        <v>8872</v>
      </c>
      <c r="D590" s="288"/>
      <c r="E590" s="289"/>
      <c r="F590" s="79">
        <v>12917.36</v>
      </c>
      <c r="G590" s="79">
        <f t="shared" si="20"/>
        <v>12917.36</v>
      </c>
      <c r="H590" s="9"/>
      <c r="I590" s="79">
        <f t="shared" si="19"/>
        <v>0</v>
      </c>
    </row>
    <row r="591" spans="1:9" hidden="1" outlineLevel="2" x14ac:dyDescent="0.25">
      <c r="A591" s="9" t="s">
        <v>8873</v>
      </c>
      <c r="B591" s="191" t="s">
        <v>10984</v>
      </c>
      <c r="C591" s="9" t="s">
        <v>8874</v>
      </c>
      <c r="D591" s="288"/>
      <c r="E591" s="289"/>
      <c r="F591" s="79">
        <v>13824.22</v>
      </c>
      <c r="G591" s="79">
        <f t="shared" si="20"/>
        <v>13824.22</v>
      </c>
      <c r="H591" s="9"/>
      <c r="I591" s="79">
        <f t="shared" si="19"/>
        <v>0</v>
      </c>
    </row>
    <row r="592" spans="1:9" hidden="1" outlineLevel="2" x14ac:dyDescent="0.25">
      <c r="A592" s="9" t="s">
        <v>8875</v>
      </c>
      <c r="B592" s="191" t="s">
        <v>10985</v>
      </c>
      <c r="C592" s="9" t="s">
        <v>8876</v>
      </c>
      <c r="D592" s="288"/>
      <c r="E592" s="289"/>
      <c r="F592" s="79">
        <v>15679.96</v>
      </c>
      <c r="G592" s="79">
        <f t="shared" si="20"/>
        <v>15679.96</v>
      </c>
      <c r="H592" s="9"/>
      <c r="I592" s="79">
        <f t="shared" si="19"/>
        <v>0</v>
      </c>
    </row>
    <row r="593" spans="1:9" hidden="1" outlineLevel="2" x14ac:dyDescent="0.25">
      <c r="A593" s="9" t="s">
        <v>8877</v>
      </c>
      <c r="B593" s="191" t="s">
        <v>10986</v>
      </c>
      <c r="C593" s="9" t="s">
        <v>8878</v>
      </c>
      <c r="D593" s="288"/>
      <c r="E593" s="289"/>
      <c r="F593" s="79">
        <v>17500.68</v>
      </c>
      <c r="G593" s="79">
        <f t="shared" si="20"/>
        <v>17500.68</v>
      </c>
      <c r="H593" s="9"/>
      <c r="I593" s="79">
        <f t="shared" si="19"/>
        <v>0</v>
      </c>
    </row>
    <row r="594" spans="1:9" hidden="1" outlineLevel="2" x14ac:dyDescent="0.25">
      <c r="A594" s="9" t="s">
        <v>8879</v>
      </c>
      <c r="B594" s="191" t="s">
        <v>10987</v>
      </c>
      <c r="C594" s="9" t="s">
        <v>8880</v>
      </c>
      <c r="D594" s="288"/>
      <c r="E594" s="289"/>
      <c r="F594" s="79">
        <v>19911.48</v>
      </c>
      <c r="G594" s="79">
        <f t="shared" si="20"/>
        <v>19911.48</v>
      </c>
      <c r="H594" s="9"/>
      <c r="I594" s="79">
        <f t="shared" si="19"/>
        <v>0</v>
      </c>
    </row>
    <row r="595" spans="1:9" hidden="1" outlineLevel="2" x14ac:dyDescent="0.25">
      <c r="A595" s="9" t="s">
        <v>8881</v>
      </c>
      <c r="B595" s="191" t="s">
        <v>10988</v>
      </c>
      <c r="C595" s="9" t="s">
        <v>8882</v>
      </c>
      <c r="D595" s="288"/>
      <c r="E595" s="289"/>
      <c r="F595" s="79">
        <v>21819.08</v>
      </c>
      <c r="G595" s="79">
        <f t="shared" si="20"/>
        <v>21819.08</v>
      </c>
      <c r="H595" s="9"/>
      <c r="I595" s="79">
        <f t="shared" si="19"/>
        <v>0</v>
      </c>
    </row>
    <row r="596" spans="1:9" hidden="1" outlineLevel="2" x14ac:dyDescent="0.25">
      <c r="A596" s="9" t="s">
        <v>8883</v>
      </c>
      <c r="B596" s="191" t="s">
        <v>10989</v>
      </c>
      <c r="C596" s="9" t="s">
        <v>8884</v>
      </c>
      <c r="D596" s="288"/>
      <c r="E596" s="289"/>
      <c r="F596" s="79">
        <v>23709.88</v>
      </c>
      <c r="G596" s="79">
        <f t="shared" si="20"/>
        <v>23709.88</v>
      </c>
      <c r="H596" s="9"/>
      <c r="I596" s="79">
        <f t="shared" si="19"/>
        <v>0</v>
      </c>
    </row>
    <row r="597" spans="1:9" hidden="1" outlineLevel="2" x14ac:dyDescent="0.25">
      <c r="A597" s="9" t="s">
        <v>8885</v>
      </c>
      <c r="B597" s="191" t="s">
        <v>10990</v>
      </c>
      <c r="C597" s="9" t="s">
        <v>8886</v>
      </c>
      <c r="D597" s="288"/>
      <c r="E597" s="289"/>
      <c r="F597" s="79">
        <v>9393.68</v>
      </c>
      <c r="G597" s="79">
        <f t="shared" si="20"/>
        <v>9393.68</v>
      </c>
      <c r="H597" s="9"/>
      <c r="I597" s="79">
        <f t="shared" si="19"/>
        <v>0</v>
      </c>
    </row>
    <row r="598" spans="1:9" hidden="1" outlineLevel="2" x14ac:dyDescent="0.25">
      <c r="A598" s="9" t="s">
        <v>8887</v>
      </c>
      <c r="B598" s="191" t="s">
        <v>10991</v>
      </c>
      <c r="C598" s="9" t="s">
        <v>8888</v>
      </c>
      <c r="D598" s="288"/>
      <c r="E598" s="289"/>
      <c r="F598" s="79">
        <v>10157.57</v>
      </c>
      <c r="G598" s="79">
        <f t="shared" si="20"/>
        <v>10157.57</v>
      </c>
      <c r="H598" s="9"/>
      <c r="I598" s="79">
        <f t="shared" si="19"/>
        <v>0</v>
      </c>
    </row>
    <row r="599" spans="1:9" hidden="1" outlineLevel="2" x14ac:dyDescent="0.25">
      <c r="A599" s="9" t="s">
        <v>8889</v>
      </c>
      <c r="B599" s="191" t="s">
        <v>10992</v>
      </c>
      <c r="C599" s="9" t="s">
        <v>8890</v>
      </c>
      <c r="D599" s="288"/>
      <c r="E599" s="289"/>
      <c r="F599" s="79">
        <v>10976.12</v>
      </c>
      <c r="G599" s="79">
        <f t="shared" si="20"/>
        <v>10976.12</v>
      </c>
      <c r="H599" s="9"/>
      <c r="I599" s="79">
        <f t="shared" si="19"/>
        <v>0</v>
      </c>
    </row>
    <row r="600" spans="1:9" hidden="1" outlineLevel="2" x14ac:dyDescent="0.25">
      <c r="A600" s="9" t="s">
        <v>8891</v>
      </c>
      <c r="B600" s="191" t="s">
        <v>10993</v>
      </c>
      <c r="C600" s="9" t="s">
        <v>8892</v>
      </c>
      <c r="D600" s="288"/>
      <c r="E600" s="289"/>
      <c r="F600" s="79">
        <v>11870.35</v>
      </c>
      <c r="G600" s="79">
        <f t="shared" si="20"/>
        <v>11870.35</v>
      </c>
      <c r="H600" s="9"/>
      <c r="I600" s="79">
        <f t="shared" si="19"/>
        <v>0</v>
      </c>
    </row>
    <row r="601" spans="1:9" hidden="1" outlineLevel="2" x14ac:dyDescent="0.25">
      <c r="A601" s="9" t="s">
        <v>8893</v>
      </c>
      <c r="B601" s="191" t="s">
        <v>10994</v>
      </c>
      <c r="C601" s="9" t="s">
        <v>8894</v>
      </c>
      <c r="D601" s="288"/>
      <c r="E601" s="289"/>
      <c r="F601" s="79">
        <v>12830.47</v>
      </c>
      <c r="G601" s="79">
        <f t="shared" si="20"/>
        <v>12830.47</v>
      </c>
      <c r="H601" s="9"/>
      <c r="I601" s="79">
        <f t="shared" si="19"/>
        <v>0</v>
      </c>
    </row>
    <row r="602" spans="1:9" hidden="1" outlineLevel="2" x14ac:dyDescent="0.25">
      <c r="A602" s="9" t="s">
        <v>8895</v>
      </c>
      <c r="B602" s="191" t="s">
        <v>10995</v>
      </c>
      <c r="C602" s="9" t="s">
        <v>8896</v>
      </c>
      <c r="D602" s="288"/>
      <c r="E602" s="289"/>
      <c r="F602" s="79">
        <v>13846.64</v>
      </c>
      <c r="G602" s="79">
        <f t="shared" si="20"/>
        <v>13846.64</v>
      </c>
      <c r="H602" s="9"/>
      <c r="I602" s="79">
        <f t="shared" si="19"/>
        <v>0</v>
      </c>
    </row>
    <row r="603" spans="1:9" hidden="1" outlineLevel="2" x14ac:dyDescent="0.25">
      <c r="A603" s="9" t="s">
        <v>8897</v>
      </c>
      <c r="B603" s="191" t="s">
        <v>10996</v>
      </c>
      <c r="C603" s="9" t="s">
        <v>8898</v>
      </c>
      <c r="D603" s="288"/>
      <c r="E603" s="289"/>
      <c r="F603" s="79">
        <v>14850.21</v>
      </c>
      <c r="G603" s="79">
        <f t="shared" si="20"/>
        <v>14850.21</v>
      </c>
      <c r="H603" s="9"/>
      <c r="I603" s="79">
        <f t="shared" si="19"/>
        <v>0</v>
      </c>
    </row>
    <row r="604" spans="1:9" hidden="1" outlineLevel="2" x14ac:dyDescent="0.25">
      <c r="A604" s="9" t="s">
        <v>8899</v>
      </c>
      <c r="B604" s="191" t="s">
        <v>10997</v>
      </c>
      <c r="C604" s="9" t="s">
        <v>8900</v>
      </c>
      <c r="D604" s="288"/>
      <c r="E604" s="289"/>
      <c r="F604" s="79">
        <v>16912</v>
      </c>
      <c r="G604" s="79">
        <f t="shared" si="20"/>
        <v>16912</v>
      </c>
      <c r="H604" s="9"/>
      <c r="I604" s="79">
        <f t="shared" si="19"/>
        <v>0</v>
      </c>
    </row>
    <row r="605" spans="1:9" hidden="1" outlineLevel="2" x14ac:dyDescent="0.25">
      <c r="A605" s="9" t="s">
        <v>8901</v>
      </c>
      <c r="B605" s="191" t="s">
        <v>10998</v>
      </c>
      <c r="C605" s="9" t="s">
        <v>8902</v>
      </c>
      <c r="D605" s="288"/>
      <c r="E605" s="289"/>
      <c r="F605" s="79">
        <v>18940.150000000001</v>
      </c>
      <c r="G605" s="79">
        <f t="shared" si="20"/>
        <v>18940.150000000001</v>
      </c>
      <c r="H605" s="9"/>
      <c r="I605" s="79">
        <f t="shared" si="19"/>
        <v>0</v>
      </c>
    </row>
    <row r="606" spans="1:9" hidden="1" outlineLevel="2" x14ac:dyDescent="0.25">
      <c r="A606" s="9" t="s">
        <v>8903</v>
      </c>
      <c r="B606" s="191" t="s">
        <v>10999</v>
      </c>
      <c r="C606" s="9" t="s">
        <v>8904</v>
      </c>
      <c r="D606" s="288"/>
      <c r="E606" s="289"/>
      <c r="F606" s="79">
        <v>21613.040000000001</v>
      </c>
      <c r="G606" s="79">
        <f t="shared" si="20"/>
        <v>21613.040000000001</v>
      </c>
      <c r="H606" s="9"/>
      <c r="I606" s="79">
        <f t="shared" si="19"/>
        <v>0</v>
      </c>
    </row>
    <row r="607" spans="1:9" hidden="1" outlineLevel="2" x14ac:dyDescent="0.25">
      <c r="A607" s="9" t="s">
        <v>8905</v>
      </c>
      <c r="B607" s="191" t="s">
        <v>11000</v>
      </c>
      <c r="C607" s="9" t="s">
        <v>8906</v>
      </c>
      <c r="D607" s="288"/>
      <c r="E607" s="289"/>
      <c r="F607" s="79">
        <v>23730.9</v>
      </c>
      <c r="G607" s="79">
        <f t="shared" si="20"/>
        <v>23730.9</v>
      </c>
      <c r="H607" s="9"/>
      <c r="I607" s="79">
        <f t="shared" si="19"/>
        <v>0</v>
      </c>
    </row>
    <row r="608" spans="1:9" hidden="1" outlineLevel="2" x14ac:dyDescent="0.25">
      <c r="A608" s="9" t="s">
        <v>8907</v>
      </c>
      <c r="B608" s="191" t="s">
        <v>11001</v>
      </c>
      <c r="C608" s="9" t="s">
        <v>8908</v>
      </c>
      <c r="D608" s="288"/>
      <c r="E608" s="289"/>
      <c r="F608" s="79">
        <v>25815.11</v>
      </c>
      <c r="G608" s="79">
        <f t="shared" si="20"/>
        <v>25815.11</v>
      </c>
      <c r="H608" s="9"/>
      <c r="I608" s="79">
        <f t="shared" si="19"/>
        <v>0</v>
      </c>
    </row>
    <row r="609" spans="1:9" hidden="1" outlineLevel="2" x14ac:dyDescent="0.25">
      <c r="A609" s="9" t="s">
        <v>8909</v>
      </c>
      <c r="B609" s="191" t="s">
        <v>11002</v>
      </c>
      <c r="C609" s="9" t="s">
        <v>8910</v>
      </c>
      <c r="D609" s="288"/>
      <c r="E609" s="289"/>
      <c r="F609" s="79">
        <v>9830.99</v>
      </c>
      <c r="G609" s="79">
        <f t="shared" si="20"/>
        <v>9830.99</v>
      </c>
      <c r="H609" s="9"/>
      <c r="I609" s="79">
        <f t="shared" si="19"/>
        <v>0</v>
      </c>
    </row>
    <row r="610" spans="1:9" hidden="1" outlineLevel="2" x14ac:dyDescent="0.25">
      <c r="A610" s="9" t="s">
        <v>8911</v>
      </c>
      <c r="B610" s="191" t="s">
        <v>11003</v>
      </c>
      <c r="C610" s="9" t="s">
        <v>8912</v>
      </c>
      <c r="D610" s="288"/>
      <c r="E610" s="289"/>
      <c r="F610" s="79">
        <v>11161.13</v>
      </c>
      <c r="G610" s="79">
        <f t="shared" si="20"/>
        <v>11161.13</v>
      </c>
      <c r="H610" s="9"/>
      <c r="I610" s="79">
        <f t="shared" si="19"/>
        <v>0</v>
      </c>
    </row>
    <row r="611" spans="1:9" hidden="1" outlineLevel="2" x14ac:dyDescent="0.25">
      <c r="A611" s="9" t="s">
        <v>8913</v>
      </c>
      <c r="B611" s="191" t="s">
        <v>11004</v>
      </c>
      <c r="C611" s="9" t="s">
        <v>8914</v>
      </c>
      <c r="D611" s="288"/>
      <c r="E611" s="289"/>
      <c r="F611" s="79">
        <v>12602</v>
      </c>
      <c r="G611" s="79">
        <f t="shared" si="20"/>
        <v>12602</v>
      </c>
      <c r="H611" s="9"/>
      <c r="I611" s="79">
        <f t="shared" si="19"/>
        <v>0</v>
      </c>
    </row>
    <row r="612" spans="1:9" hidden="1" outlineLevel="2" x14ac:dyDescent="0.25">
      <c r="A612" s="9" t="s">
        <v>8915</v>
      </c>
      <c r="B612" s="191" t="s">
        <v>11005</v>
      </c>
      <c r="C612" s="9" t="s">
        <v>8916</v>
      </c>
      <c r="D612" s="288"/>
      <c r="E612" s="289"/>
      <c r="F612" s="79">
        <v>14303.57</v>
      </c>
      <c r="G612" s="79">
        <f t="shared" si="20"/>
        <v>14303.57</v>
      </c>
      <c r="H612" s="9"/>
      <c r="I612" s="79">
        <f t="shared" si="19"/>
        <v>0</v>
      </c>
    </row>
    <row r="613" spans="1:9" hidden="1" outlineLevel="2" x14ac:dyDescent="0.25">
      <c r="A613" s="9" t="s">
        <v>8917</v>
      </c>
      <c r="B613" s="191" t="s">
        <v>11006</v>
      </c>
      <c r="C613" s="9" t="s">
        <v>8918</v>
      </c>
      <c r="D613" s="288"/>
      <c r="E613" s="289"/>
      <c r="F613" s="79">
        <v>16202.77</v>
      </c>
      <c r="G613" s="79">
        <f t="shared" si="20"/>
        <v>16202.77</v>
      </c>
      <c r="H613" s="9"/>
      <c r="I613" s="79">
        <f t="shared" si="19"/>
        <v>0</v>
      </c>
    </row>
    <row r="614" spans="1:9" hidden="1" outlineLevel="2" x14ac:dyDescent="0.25">
      <c r="A614" s="9" t="s">
        <v>8919</v>
      </c>
      <c r="B614" s="191" t="s">
        <v>11007</v>
      </c>
      <c r="C614" s="9" t="s">
        <v>8920</v>
      </c>
      <c r="D614" s="288"/>
      <c r="E614" s="289"/>
      <c r="F614" s="79">
        <v>17359.11</v>
      </c>
      <c r="G614" s="79">
        <f t="shared" si="20"/>
        <v>17359.11</v>
      </c>
      <c r="H614" s="9"/>
      <c r="I614" s="79">
        <f t="shared" si="19"/>
        <v>0</v>
      </c>
    </row>
    <row r="615" spans="1:9" hidden="1" outlineLevel="2" x14ac:dyDescent="0.25">
      <c r="A615" s="9" t="s">
        <v>8921</v>
      </c>
      <c r="B615" s="191" t="s">
        <v>11008</v>
      </c>
      <c r="C615" s="9" t="s">
        <v>8922</v>
      </c>
      <c r="D615" s="288"/>
      <c r="E615" s="289"/>
      <c r="F615" s="79">
        <v>18603.759999999998</v>
      </c>
      <c r="G615" s="79">
        <f t="shared" si="20"/>
        <v>18603.759999999998</v>
      </c>
      <c r="H615" s="9"/>
      <c r="I615" s="79">
        <f t="shared" si="19"/>
        <v>0</v>
      </c>
    </row>
    <row r="616" spans="1:9" hidden="1" outlineLevel="2" x14ac:dyDescent="0.25">
      <c r="A616" s="9" t="s">
        <v>8923</v>
      </c>
      <c r="B616" s="191" t="s">
        <v>11009</v>
      </c>
      <c r="C616" s="9" t="s">
        <v>8924</v>
      </c>
      <c r="D616" s="288"/>
      <c r="E616" s="289"/>
      <c r="F616" s="79">
        <v>21371.96</v>
      </c>
      <c r="G616" s="79">
        <f t="shared" si="20"/>
        <v>21371.96</v>
      </c>
      <c r="H616" s="9"/>
      <c r="I616" s="79">
        <f t="shared" si="19"/>
        <v>0</v>
      </c>
    </row>
    <row r="617" spans="1:9" hidden="1" outlineLevel="2" x14ac:dyDescent="0.25">
      <c r="A617" s="9" t="s">
        <v>8925</v>
      </c>
      <c r="B617" s="191" t="s">
        <v>11010</v>
      </c>
      <c r="C617" s="9" t="s">
        <v>8926</v>
      </c>
      <c r="D617" s="288"/>
      <c r="E617" s="289"/>
      <c r="F617" s="79">
        <v>23850.03</v>
      </c>
      <c r="G617" s="79">
        <f t="shared" si="20"/>
        <v>23850.03</v>
      </c>
      <c r="H617" s="9"/>
      <c r="I617" s="79">
        <f t="shared" si="19"/>
        <v>0</v>
      </c>
    </row>
    <row r="618" spans="1:9" hidden="1" outlineLevel="2" x14ac:dyDescent="0.25">
      <c r="A618" s="9" t="s">
        <v>8927</v>
      </c>
      <c r="B618" s="191" t="s">
        <v>11011</v>
      </c>
      <c r="C618" s="9" t="s">
        <v>8928</v>
      </c>
      <c r="D618" s="288"/>
      <c r="E618" s="289"/>
      <c r="F618" s="79">
        <v>27083.58</v>
      </c>
      <c r="G618" s="79">
        <f t="shared" si="20"/>
        <v>27083.58</v>
      </c>
      <c r="H618" s="9"/>
      <c r="I618" s="79">
        <f t="shared" si="19"/>
        <v>0</v>
      </c>
    </row>
    <row r="619" spans="1:9" hidden="1" outlineLevel="2" x14ac:dyDescent="0.25">
      <c r="A619" s="9" t="s">
        <v>8929</v>
      </c>
      <c r="B619" s="191" t="s">
        <v>11012</v>
      </c>
      <c r="C619" s="9" t="s">
        <v>8930</v>
      </c>
      <c r="D619" s="288"/>
      <c r="E619" s="289"/>
      <c r="F619" s="79">
        <v>29820.95</v>
      </c>
      <c r="G619" s="79">
        <f t="shared" si="20"/>
        <v>29820.95</v>
      </c>
      <c r="H619" s="9"/>
      <c r="I619" s="79">
        <f t="shared" si="19"/>
        <v>0</v>
      </c>
    </row>
    <row r="620" spans="1:9" ht="15.75" hidden="1" outlineLevel="2" thickBot="1" x14ac:dyDescent="0.3">
      <c r="A620" s="9" t="s">
        <v>8931</v>
      </c>
      <c r="B620" s="191" t="s">
        <v>11013</v>
      </c>
      <c r="C620" s="9" t="s">
        <v>8932</v>
      </c>
      <c r="D620" s="288"/>
      <c r="E620" s="289"/>
      <c r="F620" s="79">
        <v>32233.15</v>
      </c>
      <c r="G620" s="79">
        <f t="shared" si="20"/>
        <v>32233.15</v>
      </c>
      <c r="H620" s="9"/>
      <c r="I620" s="79">
        <f t="shared" si="19"/>
        <v>0</v>
      </c>
    </row>
    <row r="621" spans="1:9" ht="15.75" hidden="1" outlineLevel="1" collapsed="1" thickBot="1" x14ac:dyDescent="0.3">
      <c r="A621" s="9"/>
      <c r="B621" s="192"/>
      <c r="C621" s="152" t="s">
        <v>8933</v>
      </c>
      <c r="D621" s="290" t="s">
        <v>7264</v>
      </c>
      <c r="E621" s="291"/>
      <c r="F621" s="156"/>
      <c r="G621" s="119"/>
      <c r="H621" s="141"/>
      <c r="I621" s="17"/>
    </row>
    <row r="622" spans="1:9" hidden="1" outlineLevel="2" x14ac:dyDescent="0.25">
      <c r="A622" s="9" t="s">
        <v>8934</v>
      </c>
      <c r="B622" s="191" t="s">
        <v>11014</v>
      </c>
      <c r="C622" s="9" t="s">
        <v>8935</v>
      </c>
      <c r="D622" s="294"/>
      <c r="E622" s="295"/>
      <c r="F622" s="79">
        <v>3980.62</v>
      </c>
      <c r="G622" s="79">
        <f t="shared" si="20"/>
        <v>3980.62</v>
      </c>
      <c r="H622" s="9"/>
      <c r="I622" s="79">
        <f>H622*G622</f>
        <v>0</v>
      </c>
    </row>
    <row r="623" spans="1:9" hidden="1" outlineLevel="2" x14ac:dyDescent="0.25">
      <c r="A623" s="9" t="s">
        <v>8936</v>
      </c>
      <c r="B623" s="191" t="s">
        <v>11015</v>
      </c>
      <c r="C623" s="9" t="s">
        <v>8937</v>
      </c>
      <c r="D623" s="296"/>
      <c r="E623" s="297"/>
      <c r="F623" s="79">
        <v>4115.16</v>
      </c>
      <c r="G623" s="79">
        <f t="shared" si="20"/>
        <v>4115.16</v>
      </c>
      <c r="H623" s="9"/>
      <c r="I623" s="79">
        <f t="shared" ref="I623:I680" si="21">H623*G623</f>
        <v>0</v>
      </c>
    </row>
    <row r="624" spans="1:9" hidden="1" outlineLevel="2" x14ac:dyDescent="0.25">
      <c r="A624" s="9" t="s">
        <v>8938</v>
      </c>
      <c r="B624" s="191" t="s">
        <v>11016</v>
      </c>
      <c r="C624" s="9" t="s">
        <v>8939</v>
      </c>
      <c r="D624" s="296"/>
      <c r="E624" s="297"/>
      <c r="F624" s="79">
        <v>4273.5600000000004</v>
      </c>
      <c r="G624" s="79">
        <f t="shared" si="20"/>
        <v>4273.5600000000004</v>
      </c>
      <c r="H624" s="9"/>
      <c r="I624" s="79">
        <f t="shared" si="21"/>
        <v>0</v>
      </c>
    </row>
    <row r="625" spans="1:9" hidden="1" outlineLevel="2" x14ac:dyDescent="0.25">
      <c r="A625" s="9" t="s">
        <v>8940</v>
      </c>
      <c r="B625" s="191" t="s">
        <v>11017</v>
      </c>
      <c r="C625" s="9" t="s">
        <v>8941</v>
      </c>
      <c r="D625" s="193"/>
      <c r="E625" s="193"/>
      <c r="F625" s="79">
        <v>4391.28</v>
      </c>
      <c r="G625" s="79">
        <f t="shared" si="20"/>
        <v>4391.28</v>
      </c>
      <c r="H625" s="9"/>
      <c r="I625" s="79">
        <f t="shared" si="21"/>
        <v>0</v>
      </c>
    </row>
    <row r="626" spans="1:9" hidden="1" outlineLevel="2" x14ac:dyDescent="0.25">
      <c r="A626" s="9" t="s">
        <v>8942</v>
      </c>
      <c r="B626" s="191" t="s">
        <v>11018</v>
      </c>
      <c r="C626" s="9" t="s">
        <v>8943</v>
      </c>
      <c r="D626" s="193"/>
      <c r="E626" s="193"/>
      <c r="F626" s="79">
        <v>4517.4399999999996</v>
      </c>
      <c r="G626" s="79">
        <f t="shared" si="20"/>
        <v>4517.4399999999996</v>
      </c>
      <c r="H626" s="9"/>
      <c r="I626" s="79">
        <f t="shared" si="21"/>
        <v>0</v>
      </c>
    </row>
    <row r="627" spans="1:9" hidden="1" outlineLevel="2" x14ac:dyDescent="0.25">
      <c r="A627" s="9" t="s">
        <v>8944</v>
      </c>
      <c r="B627" s="191" t="s">
        <v>11019</v>
      </c>
      <c r="C627" s="9" t="s">
        <v>8945</v>
      </c>
      <c r="D627" s="193"/>
      <c r="E627" s="193"/>
      <c r="F627" s="79">
        <v>4705.26</v>
      </c>
      <c r="G627" s="79">
        <f t="shared" si="20"/>
        <v>4705.26</v>
      </c>
      <c r="H627" s="9"/>
      <c r="I627" s="79">
        <f t="shared" si="21"/>
        <v>0</v>
      </c>
    </row>
    <row r="628" spans="1:9" hidden="1" outlineLevel="2" x14ac:dyDescent="0.25">
      <c r="A628" s="9" t="s">
        <v>8946</v>
      </c>
      <c r="B628" s="191" t="s">
        <v>11020</v>
      </c>
      <c r="C628" s="9" t="s">
        <v>8947</v>
      </c>
      <c r="D628" s="193"/>
      <c r="E628" s="193"/>
      <c r="F628" s="79">
        <v>4851.0200000000004</v>
      </c>
      <c r="G628" s="79">
        <f t="shared" si="20"/>
        <v>4851.0200000000004</v>
      </c>
      <c r="H628" s="9"/>
      <c r="I628" s="79">
        <f t="shared" si="21"/>
        <v>0</v>
      </c>
    </row>
    <row r="629" spans="1:9" hidden="1" outlineLevel="2" x14ac:dyDescent="0.25">
      <c r="A629" s="9" t="s">
        <v>8948</v>
      </c>
      <c r="B629" s="191" t="s">
        <v>11021</v>
      </c>
      <c r="C629" s="9" t="s">
        <v>8949</v>
      </c>
      <c r="D629" s="193"/>
      <c r="E629" s="193"/>
      <c r="F629" s="79">
        <v>5312.16</v>
      </c>
      <c r="G629" s="79">
        <f t="shared" si="20"/>
        <v>5312.16</v>
      </c>
      <c r="H629" s="9"/>
      <c r="I629" s="79">
        <f t="shared" si="21"/>
        <v>0</v>
      </c>
    </row>
    <row r="630" spans="1:9" hidden="1" outlineLevel="2" x14ac:dyDescent="0.25">
      <c r="A630" s="9" t="s">
        <v>8950</v>
      </c>
      <c r="B630" s="191" t="s">
        <v>11022</v>
      </c>
      <c r="C630" s="9" t="s">
        <v>8951</v>
      </c>
      <c r="D630" s="193"/>
      <c r="E630" s="193"/>
      <c r="F630" s="79">
        <v>6053.62</v>
      </c>
      <c r="G630" s="79">
        <f t="shared" si="20"/>
        <v>6053.62</v>
      </c>
      <c r="H630" s="9"/>
      <c r="I630" s="79">
        <f t="shared" si="21"/>
        <v>0</v>
      </c>
    </row>
    <row r="631" spans="1:9" hidden="1" outlineLevel="2" x14ac:dyDescent="0.25">
      <c r="A631" s="9" t="s">
        <v>8952</v>
      </c>
      <c r="B631" s="191" t="s">
        <v>11023</v>
      </c>
      <c r="C631" s="9" t="s">
        <v>8953</v>
      </c>
      <c r="D631" s="193"/>
      <c r="E631" s="193"/>
      <c r="F631" s="79">
        <v>6447.48</v>
      </c>
      <c r="G631" s="79">
        <f t="shared" si="20"/>
        <v>6447.48</v>
      </c>
      <c r="H631" s="9"/>
      <c r="I631" s="79">
        <f t="shared" si="21"/>
        <v>0</v>
      </c>
    </row>
    <row r="632" spans="1:9" hidden="1" outlineLevel="2" x14ac:dyDescent="0.25">
      <c r="A632" s="9" t="s">
        <v>8954</v>
      </c>
      <c r="B632" s="191" t="s">
        <v>11024</v>
      </c>
      <c r="C632" s="9" t="s">
        <v>8955</v>
      </c>
      <c r="D632" s="193"/>
      <c r="E632" s="193"/>
      <c r="F632" s="79">
        <v>7005.32</v>
      </c>
      <c r="G632" s="79">
        <f t="shared" si="20"/>
        <v>7005.32</v>
      </c>
      <c r="H632" s="9"/>
      <c r="I632" s="79">
        <f t="shared" si="21"/>
        <v>0</v>
      </c>
    </row>
    <row r="633" spans="1:9" hidden="1" outlineLevel="2" x14ac:dyDescent="0.25">
      <c r="A633" s="9" t="s">
        <v>8956</v>
      </c>
      <c r="B633" s="191" t="s">
        <v>11025</v>
      </c>
      <c r="C633" s="9" t="s">
        <v>8957</v>
      </c>
      <c r="D633" s="193"/>
      <c r="E633" s="193"/>
      <c r="F633" s="79">
        <v>7369.74</v>
      </c>
      <c r="G633" s="79">
        <f t="shared" si="20"/>
        <v>7369.74</v>
      </c>
      <c r="H633" s="9"/>
      <c r="I633" s="79">
        <f t="shared" si="21"/>
        <v>0</v>
      </c>
    </row>
    <row r="634" spans="1:9" hidden="1" outlineLevel="2" x14ac:dyDescent="0.25">
      <c r="A634" s="9" t="s">
        <v>8958</v>
      </c>
      <c r="B634" s="191" t="s">
        <v>11026</v>
      </c>
      <c r="C634" s="9" t="s">
        <v>8959</v>
      </c>
      <c r="D634" s="288"/>
      <c r="E634" s="289"/>
      <c r="F634" s="79">
        <v>4167.0200000000004</v>
      </c>
      <c r="G634" s="79">
        <f t="shared" si="20"/>
        <v>4167.0200000000004</v>
      </c>
      <c r="H634" s="9"/>
      <c r="I634" s="79">
        <f t="shared" si="21"/>
        <v>0</v>
      </c>
    </row>
    <row r="635" spans="1:9" hidden="1" outlineLevel="2" x14ac:dyDescent="0.25">
      <c r="A635" s="9" t="s">
        <v>8960</v>
      </c>
      <c r="B635" s="191" t="s">
        <v>11027</v>
      </c>
      <c r="C635" s="9" t="s">
        <v>8961</v>
      </c>
      <c r="D635" s="288"/>
      <c r="E635" s="289"/>
      <c r="F635" s="79">
        <v>4328.22</v>
      </c>
      <c r="G635" s="79">
        <f t="shared" si="20"/>
        <v>4328.22</v>
      </c>
      <c r="H635" s="9"/>
      <c r="I635" s="79">
        <f t="shared" si="21"/>
        <v>0</v>
      </c>
    </row>
    <row r="636" spans="1:9" hidden="1" outlineLevel="2" x14ac:dyDescent="0.25">
      <c r="A636" s="9" t="s">
        <v>8962</v>
      </c>
      <c r="B636" s="191" t="s">
        <v>11028</v>
      </c>
      <c r="C636" s="9" t="s">
        <v>8963</v>
      </c>
      <c r="D636" s="288"/>
      <c r="E636" s="289"/>
      <c r="F636" s="79">
        <v>4532.8599999999997</v>
      </c>
      <c r="G636" s="79">
        <f t="shared" si="20"/>
        <v>4532.8599999999997</v>
      </c>
      <c r="H636" s="9"/>
      <c r="I636" s="79">
        <f t="shared" si="21"/>
        <v>0</v>
      </c>
    </row>
    <row r="637" spans="1:9" hidden="1" outlineLevel="2" x14ac:dyDescent="0.25">
      <c r="A637" s="9" t="s">
        <v>8964</v>
      </c>
      <c r="B637" s="191" t="s">
        <v>11029</v>
      </c>
      <c r="C637" s="9" t="s">
        <v>8965</v>
      </c>
      <c r="D637" s="288"/>
      <c r="E637" s="289"/>
      <c r="F637" s="79">
        <v>4709.46</v>
      </c>
      <c r="G637" s="79">
        <f t="shared" si="20"/>
        <v>4709.46</v>
      </c>
      <c r="H637" s="9"/>
      <c r="I637" s="79">
        <f t="shared" si="21"/>
        <v>0</v>
      </c>
    </row>
    <row r="638" spans="1:9" hidden="1" outlineLevel="2" x14ac:dyDescent="0.25">
      <c r="A638" s="9" t="s">
        <v>8966</v>
      </c>
      <c r="B638" s="191" t="s">
        <v>11030</v>
      </c>
      <c r="C638" s="9" t="s">
        <v>8967</v>
      </c>
      <c r="D638" s="288"/>
      <c r="E638" s="289"/>
      <c r="F638" s="79">
        <v>4851.0200000000004</v>
      </c>
      <c r="G638" s="79">
        <f t="shared" si="20"/>
        <v>4851.0200000000004</v>
      </c>
      <c r="H638" s="9"/>
      <c r="I638" s="79">
        <f t="shared" si="21"/>
        <v>0</v>
      </c>
    </row>
    <row r="639" spans="1:9" hidden="1" outlineLevel="2" x14ac:dyDescent="0.25">
      <c r="A639" s="9" t="s">
        <v>8968</v>
      </c>
      <c r="B639" s="191" t="s">
        <v>11031</v>
      </c>
      <c r="C639" s="9" t="s">
        <v>8969</v>
      </c>
      <c r="D639" s="288"/>
      <c r="E639" s="289"/>
      <c r="F639" s="79">
        <v>5085.1000000000004</v>
      </c>
      <c r="G639" s="79">
        <f t="shared" si="20"/>
        <v>5085.1000000000004</v>
      </c>
      <c r="H639" s="9"/>
      <c r="I639" s="79">
        <f t="shared" si="21"/>
        <v>0</v>
      </c>
    </row>
    <row r="640" spans="1:9" hidden="1" outlineLevel="2" x14ac:dyDescent="0.25">
      <c r="A640" s="9" t="s">
        <v>8970</v>
      </c>
      <c r="B640" s="191" t="s">
        <v>11032</v>
      </c>
      <c r="C640" s="9" t="s">
        <v>8971</v>
      </c>
      <c r="D640" s="288"/>
      <c r="E640" s="289"/>
      <c r="F640" s="79">
        <v>5257.5</v>
      </c>
      <c r="G640" s="79">
        <f t="shared" si="20"/>
        <v>5257.5</v>
      </c>
      <c r="H640" s="9"/>
      <c r="I640" s="79">
        <f t="shared" si="21"/>
        <v>0</v>
      </c>
    </row>
    <row r="641" spans="1:9" hidden="1" outlineLevel="2" x14ac:dyDescent="0.25">
      <c r="A641" s="9" t="s">
        <v>8972</v>
      </c>
      <c r="B641" s="191" t="s">
        <v>11033</v>
      </c>
      <c r="C641" s="9" t="s">
        <v>8973</v>
      </c>
      <c r="D641" s="288"/>
      <c r="E641" s="289"/>
      <c r="F641" s="79">
        <v>5783.1</v>
      </c>
      <c r="G641" s="79">
        <f t="shared" si="20"/>
        <v>5783.1</v>
      </c>
      <c r="H641" s="9"/>
      <c r="I641" s="79">
        <f t="shared" si="21"/>
        <v>0</v>
      </c>
    </row>
    <row r="642" spans="1:9" hidden="1" outlineLevel="2" x14ac:dyDescent="0.25">
      <c r="A642" s="9" t="s">
        <v>8974</v>
      </c>
      <c r="B642" s="191" t="s">
        <v>11034</v>
      </c>
      <c r="C642" s="9" t="s">
        <v>8975</v>
      </c>
      <c r="D642" s="288"/>
      <c r="E642" s="289"/>
      <c r="F642" s="79">
        <v>6621.28</v>
      </c>
      <c r="G642" s="79">
        <f t="shared" si="20"/>
        <v>6621.28</v>
      </c>
      <c r="H642" s="9"/>
      <c r="I642" s="79">
        <f t="shared" si="21"/>
        <v>0</v>
      </c>
    </row>
    <row r="643" spans="1:9" hidden="1" outlineLevel="2" x14ac:dyDescent="0.25">
      <c r="A643" s="9" t="s">
        <v>8976</v>
      </c>
      <c r="B643" s="191" t="s">
        <v>11035</v>
      </c>
      <c r="C643" s="9" t="s">
        <v>8977</v>
      </c>
      <c r="D643" s="288"/>
      <c r="E643" s="289"/>
      <c r="F643" s="79">
        <v>7065.58</v>
      </c>
      <c r="G643" s="79">
        <f t="shared" si="20"/>
        <v>7065.58</v>
      </c>
      <c r="H643" s="9"/>
      <c r="I643" s="79">
        <f t="shared" si="21"/>
        <v>0</v>
      </c>
    </row>
    <row r="644" spans="1:9" hidden="1" outlineLevel="2" x14ac:dyDescent="0.25">
      <c r="A644" s="9" t="s">
        <v>8978</v>
      </c>
      <c r="B644" s="191" t="s">
        <v>11036</v>
      </c>
      <c r="C644" s="9" t="s">
        <v>8979</v>
      </c>
      <c r="D644" s="288"/>
      <c r="E644" s="289"/>
      <c r="F644" s="79">
        <v>7706.12</v>
      </c>
      <c r="G644" s="79">
        <f t="shared" si="20"/>
        <v>7706.12</v>
      </c>
      <c r="H644" s="9"/>
      <c r="I644" s="79">
        <f t="shared" si="21"/>
        <v>0</v>
      </c>
    </row>
    <row r="645" spans="1:9" hidden="1" outlineLevel="2" x14ac:dyDescent="0.25">
      <c r="A645" s="9" t="s">
        <v>8980</v>
      </c>
      <c r="B645" s="191" t="s">
        <v>11037</v>
      </c>
      <c r="C645" s="9" t="s">
        <v>8981</v>
      </c>
      <c r="D645" s="288"/>
      <c r="E645" s="289"/>
      <c r="F645" s="79">
        <v>8146.24</v>
      </c>
      <c r="G645" s="79">
        <f t="shared" si="20"/>
        <v>8146.24</v>
      </c>
      <c r="H645" s="9"/>
      <c r="I645" s="79">
        <f t="shared" si="21"/>
        <v>0</v>
      </c>
    </row>
    <row r="646" spans="1:9" hidden="1" outlineLevel="2" x14ac:dyDescent="0.25">
      <c r="A646" s="9" t="s">
        <v>8982</v>
      </c>
      <c r="B646" s="191" t="s">
        <v>11038</v>
      </c>
      <c r="C646" s="9" t="s">
        <v>8983</v>
      </c>
      <c r="D646" s="288"/>
      <c r="E646" s="289"/>
      <c r="F646" s="79">
        <v>4388.4799999999996</v>
      </c>
      <c r="G646" s="79">
        <f t="shared" si="20"/>
        <v>4388.4799999999996</v>
      </c>
      <c r="H646" s="9"/>
      <c r="I646" s="79">
        <f t="shared" si="21"/>
        <v>0</v>
      </c>
    </row>
    <row r="647" spans="1:9" hidden="1" outlineLevel="2" x14ac:dyDescent="0.25">
      <c r="A647" s="9" t="s">
        <v>8984</v>
      </c>
      <c r="B647" s="191" t="s">
        <v>11039</v>
      </c>
      <c r="C647" s="9" t="s">
        <v>8985</v>
      </c>
      <c r="D647" s="288"/>
      <c r="E647" s="289"/>
      <c r="F647" s="79">
        <v>4608.54</v>
      </c>
      <c r="G647" s="79">
        <f t="shared" si="20"/>
        <v>4608.54</v>
      </c>
      <c r="H647" s="9"/>
      <c r="I647" s="79">
        <f t="shared" si="21"/>
        <v>0</v>
      </c>
    </row>
    <row r="648" spans="1:9" hidden="1" outlineLevel="2" x14ac:dyDescent="0.25">
      <c r="A648" s="9" t="s">
        <v>8986</v>
      </c>
      <c r="B648" s="191" t="s">
        <v>11040</v>
      </c>
      <c r="C648" s="9" t="s">
        <v>8987</v>
      </c>
      <c r="D648" s="288"/>
      <c r="E648" s="289"/>
      <c r="F648" s="79">
        <v>4783.74</v>
      </c>
      <c r="G648" s="79">
        <f t="shared" ref="G648:G711" si="22">F648-F648*$D$197</f>
        <v>4783.74</v>
      </c>
      <c r="H648" s="9"/>
      <c r="I648" s="79">
        <f t="shared" si="21"/>
        <v>0</v>
      </c>
    </row>
    <row r="649" spans="1:9" hidden="1" outlineLevel="2" x14ac:dyDescent="0.25">
      <c r="A649" s="9" t="s">
        <v>8988</v>
      </c>
      <c r="B649" s="191" t="s">
        <v>11041</v>
      </c>
      <c r="C649" s="9" t="s">
        <v>8989</v>
      </c>
      <c r="D649" s="288"/>
      <c r="E649" s="289"/>
      <c r="F649" s="79">
        <v>4968.76</v>
      </c>
      <c r="G649" s="79">
        <f t="shared" si="22"/>
        <v>4968.76</v>
      </c>
      <c r="H649" s="9"/>
      <c r="I649" s="79">
        <f t="shared" si="21"/>
        <v>0</v>
      </c>
    </row>
    <row r="650" spans="1:9" hidden="1" outlineLevel="2" x14ac:dyDescent="0.25">
      <c r="A650" s="9" t="s">
        <v>8990</v>
      </c>
      <c r="B650" s="191" t="s">
        <v>11042</v>
      </c>
      <c r="C650" s="9" t="s">
        <v>8991</v>
      </c>
      <c r="D650" s="288"/>
      <c r="E650" s="289"/>
      <c r="F650" s="79">
        <v>5194.42</v>
      </c>
      <c r="G650" s="79">
        <f t="shared" si="22"/>
        <v>5194.42</v>
      </c>
      <c r="H650" s="9"/>
      <c r="I650" s="79">
        <f t="shared" si="21"/>
        <v>0</v>
      </c>
    </row>
    <row r="651" spans="1:9" hidden="1" outlineLevel="2" x14ac:dyDescent="0.25">
      <c r="A651" s="9" t="s">
        <v>8992</v>
      </c>
      <c r="B651" s="191" t="s">
        <v>11043</v>
      </c>
      <c r="C651" s="9" t="s">
        <v>8993</v>
      </c>
      <c r="D651" s="288"/>
      <c r="E651" s="289"/>
      <c r="F651" s="79">
        <v>5427.08</v>
      </c>
      <c r="G651" s="79">
        <f t="shared" si="22"/>
        <v>5427.08</v>
      </c>
      <c r="H651" s="9"/>
      <c r="I651" s="79">
        <f t="shared" si="21"/>
        <v>0</v>
      </c>
    </row>
    <row r="652" spans="1:9" hidden="1" outlineLevel="2" x14ac:dyDescent="0.25">
      <c r="A652" s="9" t="s">
        <v>8994</v>
      </c>
      <c r="B652" s="191" t="s">
        <v>11044</v>
      </c>
      <c r="C652" s="9" t="s">
        <v>8995</v>
      </c>
      <c r="D652" s="288"/>
      <c r="E652" s="289"/>
      <c r="F652" s="79">
        <v>5725.64</v>
      </c>
      <c r="G652" s="79">
        <f t="shared" si="22"/>
        <v>5725.64</v>
      </c>
      <c r="H652" s="9"/>
      <c r="I652" s="79">
        <f t="shared" si="21"/>
        <v>0</v>
      </c>
    </row>
    <row r="653" spans="1:9" hidden="1" outlineLevel="2" x14ac:dyDescent="0.25">
      <c r="A653" s="9" t="s">
        <v>8996</v>
      </c>
      <c r="B653" s="191" t="s">
        <v>11045</v>
      </c>
      <c r="C653" s="9" t="s">
        <v>8997</v>
      </c>
      <c r="D653" s="288"/>
      <c r="E653" s="289"/>
      <c r="F653" s="79">
        <v>6900.2</v>
      </c>
      <c r="G653" s="79">
        <f t="shared" si="22"/>
        <v>6900.2</v>
      </c>
      <c r="H653" s="9"/>
      <c r="I653" s="79">
        <f t="shared" si="21"/>
        <v>0</v>
      </c>
    </row>
    <row r="654" spans="1:9" hidden="1" outlineLevel="2" x14ac:dyDescent="0.25">
      <c r="A654" s="9" t="s">
        <v>8998</v>
      </c>
      <c r="B654" s="191" t="s">
        <v>11046</v>
      </c>
      <c r="C654" s="9" t="s">
        <v>8999</v>
      </c>
      <c r="D654" s="288"/>
      <c r="E654" s="289"/>
      <c r="F654" s="79">
        <v>7491.68</v>
      </c>
      <c r="G654" s="79">
        <f t="shared" si="22"/>
        <v>7491.68</v>
      </c>
      <c r="H654" s="9"/>
      <c r="I654" s="79">
        <f t="shared" si="21"/>
        <v>0</v>
      </c>
    </row>
    <row r="655" spans="1:9" hidden="1" outlineLevel="2" x14ac:dyDescent="0.25">
      <c r="A655" s="9" t="s">
        <v>9000</v>
      </c>
      <c r="B655" s="191" t="s">
        <v>11047</v>
      </c>
      <c r="C655" s="9" t="s">
        <v>9001</v>
      </c>
      <c r="D655" s="288"/>
      <c r="E655" s="289"/>
      <c r="F655" s="79">
        <v>8074.76</v>
      </c>
      <c r="G655" s="79">
        <f t="shared" si="22"/>
        <v>8074.76</v>
      </c>
      <c r="H655" s="9"/>
      <c r="I655" s="79">
        <f t="shared" si="21"/>
        <v>0</v>
      </c>
    </row>
    <row r="656" spans="1:9" hidden="1" outlineLevel="2" x14ac:dyDescent="0.25">
      <c r="A656" s="9" t="s">
        <v>9002</v>
      </c>
      <c r="B656" s="191" t="s">
        <v>11048</v>
      </c>
      <c r="C656" s="9" t="s">
        <v>9003</v>
      </c>
      <c r="D656" s="288"/>
      <c r="E656" s="289"/>
      <c r="F656" s="79">
        <v>8691.48</v>
      </c>
      <c r="G656" s="79">
        <f t="shared" si="22"/>
        <v>8691.48</v>
      </c>
      <c r="H656" s="9"/>
      <c r="I656" s="79">
        <f t="shared" si="21"/>
        <v>0</v>
      </c>
    </row>
    <row r="657" spans="1:9" hidden="1" outlineLevel="2" x14ac:dyDescent="0.25">
      <c r="A657" s="9" t="s">
        <v>9004</v>
      </c>
      <c r="B657" s="191" t="s">
        <v>11049</v>
      </c>
      <c r="C657" s="9" t="s">
        <v>9005</v>
      </c>
      <c r="D657" s="288"/>
      <c r="E657" s="289"/>
      <c r="F657" s="79">
        <v>4667.41</v>
      </c>
      <c r="G657" s="79">
        <f t="shared" si="22"/>
        <v>4667.41</v>
      </c>
      <c r="H657" s="9"/>
      <c r="I657" s="79">
        <f t="shared" si="21"/>
        <v>0</v>
      </c>
    </row>
    <row r="658" spans="1:9" hidden="1" outlineLevel="2" x14ac:dyDescent="0.25">
      <c r="A658" s="9" t="s">
        <v>9006</v>
      </c>
      <c r="B658" s="191" t="s">
        <v>11050</v>
      </c>
      <c r="C658" s="9" t="s">
        <v>9007</v>
      </c>
      <c r="D658" s="288"/>
      <c r="E658" s="289"/>
      <c r="F658" s="79">
        <v>4776.7299999999996</v>
      </c>
      <c r="G658" s="79">
        <f t="shared" si="22"/>
        <v>4776.7299999999996</v>
      </c>
      <c r="H658" s="9"/>
      <c r="I658" s="79">
        <f t="shared" si="21"/>
        <v>0</v>
      </c>
    </row>
    <row r="659" spans="1:9" hidden="1" outlineLevel="2" x14ac:dyDescent="0.25">
      <c r="A659" s="9" t="s">
        <v>9008</v>
      </c>
      <c r="B659" s="191" t="s">
        <v>11051</v>
      </c>
      <c r="C659" s="9" t="s">
        <v>9009</v>
      </c>
      <c r="D659" s="288"/>
      <c r="E659" s="289"/>
      <c r="F659" s="79">
        <v>5026.22</v>
      </c>
      <c r="G659" s="79">
        <f t="shared" si="22"/>
        <v>5026.22</v>
      </c>
      <c r="H659" s="9"/>
      <c r="I659" s="79">
        <f t="shared" si="21"/>
        <v>0</v>
      </c>
    </row>
    <row r="660" spans="1:9" hidden="1" outlineLevel="2" x14ac:dyDescent="0.25">
      <c r="A660" s="9" t="s">
        <v>9010</v>
      </c>
      <c r="B660" s="191" t="s">
        <v>11052</v>
      </c>
      <c r="C660" s="9" t="s">
        <v>9011</v>
      </c>
      <c r="D660" s="288"/>
      <c r="E660" s="289"/>
      <c r="F660" s="79">
        <v>5278.52</v>
      </c>
      <c r="G660" s="79">
        <f t="shared" si="22"/>
        <v>5278.52</v>
      </c>
      <c r="H660" s="9"/>
      <c r="I660" s="79">
        <f t="shared" si="21"/>
        <v>0</v>
      </c>
    </row>
    <row r="661" spans="1:9" hidden="1" outlineLevel="2" x14ac:dyDescent="0.25">
      <c r="A661" s="9" t="s">
        <v>9012</v>
      </c>
      <c r="B661" s="191" t="s">
        <v>11053</v>
      </c>
      <c r="C661" s="9" t="s">
        <v>9013</v>
      </c>
      <c r="D661" s="288"/>
      <c r="E661" s="289"/>
      <c r="F661" s="79">
        <v>5512.59</v>
      </c>
      <c r="G661" s="79">
        <f t="shared" si="22"/>
        <v>5512.59</v>
      </c>
      <c r="H661" s="9"/>
      <c r="I661" s="79">
        <f t="shared" si="21"/>
        <v>0</v>
      </c>
    </row>
    <row r="662" spans="1:9" hidden="1" outlineLevel="2" x14ac:dyDescent="0.25">
      <c r="A662" s="9" t="s">
        <v>9014</v>
      </c>
      <c r="B662" s="191" t="s">
        <v>11054</v>
      </c>
      <c r="C662" s="9" t="s">
        <v>9015</v>
      </c>
      <c r="D662" s="288"/>
      <c r="E662" s="289"/>
      <c r="F662" s="79">
        <v>5760.67</v>
      </c>
      <c r="G662" s="79">
        <f t="shared" si="22"/>
        <v>5760.67</v>
      </c>
      <c r="H662" s="9"/>
      <c r="I662" s="79">
        <f t="shared" si="21"/>
        <v>0</v>
      </c>
    </row>
    <row r="663" spans="1:9" hidden="1" outlineLevel="2" x14ac:dyDescent="0.25">
      <c r="A663" s="9" t="s">
        <v>9016</v>
      </c>
      <c r="B663" s="191" t="s">
        <v>11055</v>
      </c>
      <c r="C663" s="9" t="s">
        <v>9017</v>
      </c>
      <c r="D663" s="288"/>
      <c r="E663" s="289"/>
      <c r="F663" s="79">
        <v>6029.79</v>
      </c>
      <c r="G663" s="79">
        <f t="shared" si="22"/>
        <v>6029.79</v>
      </c>
      <c r="H663" s="9"/>
      <c r="I663" s="79">
        <f t="shared" si="21"/>
        <v>0</v>
      </c>
    </row>
    <row r="664" spans="1:9" hidden="1" outlineLevel="2" x14ac:dyDescent="0.25">
      <c r="A664" s="9" t="s">
        <v>9018</v>
      </c>
      <c r="B664" s="191" t="s">
        <v>11056</v>
      </c>
      <c r="C664" s="9" t="s">
        <v>9019</v>
      </c>
      <c r="D664" s="288"/>
      <c r="E664" s="289"/>
      <c r="F664" s="79">
        <v>6663.32</v>
      </c>
      <c r="G664" s="79">
        <f t="shared" si="22"/>
        <v>6663.32</v>
      </c>
      <c r="H664" s="9"/>
      <c r="I664" s="79">
        <f t="shared" si="21"/>
        <v>0</v>
      </c>
    </row>
    <row r="665" spans="1:9" hidden="1" outlineLevel="2" x14ac:dyDescent="0.25">
      <c r="A665" s="9" t="s">
        <v>9020</v>
      </c>
      <c r="B665" s="191" t="s">
        <v>11057</v>
      </c>
      <c r="C665" s="9" t="s">
        <v>9021</v>
      </c>
      <c r="D665" s="288"/>
      <c r="E665" s="289"/>
      <c r="F665" s="79">
        <v>7308.07</v>
      </c>
      <c r="G665" s="79">
        <f t="shared" si="22"/>
        <v>7308.07</v>
      </c>
      <c r="H665" s="9"/>
      <c r="I665" s="79">
        <f t="shared" si="21"/>
        <v>0</v>
      </c>
    </row>
    <row r="666" spans="1:9" hidden="1" outlineLevel="2" x14ac:dyDescent="0.25">
      <c r="A666" s="9" t="s">
        <v>9022</v>
      </c>
      <c r="B666" s="191" t="s">
        <v>11058</v>
      </c>
      <c r="C666" s="9" t="s">
        <v>9023</v>
      </c>
      <c r="D666" s="288"/>
      <c r="E666" s="289"/>
      <c r="F666" s="79">
        <v>8149.04</v>
      </c>
      <c r="G666" s="79">
        <f t="shared" si="22"/>
        <v>8149.04</v>
      </c>
      <c r="H666" s="9"/>
      <c r="I666" s="79">
        <f t="shared" si="21"/>
        <v>0</v>
      </c>
    </row>
    <row r="667" spans="1:9" hidden="1" outlineLevel="2" x14ac:dyDescent="0.25">
      <c r="A667" s="9" t="s">
        <v>9024</v>
      </c>
      <c r="B667" s="191" t="s">
        <v>11059</v>
      </c>
      <c r="C667" s="9" t="s">
        <v>9025</v>
      </c>
      <c r="D667" s="288"/>
      <c r="E667" s="289"/>
      <c r="F667" s="79">
        <v>8928.34</v>
      </c>
      <c r="G667" s="79">
        <f t="shared" si="22"/>
        <v>8928.34</v>
      </c>
      <c r="H667" s="9"/>
      <c r="I667" s="79">
        <f t="shared" si="21"/>
        <v>0</v>
      </c>
    </row>
    <row r="668" spans="1:9" hidden="1" outlineLevel="2" x14ac:dyDescent="0.25">
      <c r="A668" s="9" t="s">
        <v>9026</v>
      </c>
      <c r="B668" s="191" t="s">
        <v>11060</v>
      </c>
      <c r="C668" s="9" t="s">
        <v>9027</v>
      </c>
      <c r="D668" s="288"/>
      <c r="E668" s="289"/>
      <c r="F668" s="79">
        <v>9517.0300000000007</v>
      </c>
      <c r="G668" s="79">
        <f t="shared" si="22"/>
        <v>9517.0300000000007</v>
      </c>
      <c r="H668" s="9"/>
      <c r="I668" s="79">
        <f t="shared" si="21"/>
        <v>0</v>
      </c>
    </row>
    <row r="669" spans="1:9" hidden="1" outlineLevel="2" x14ac:dyDescent="0.25">
      <c r="A669" s="9" t="s">
        <v>9028</v>
      </c>
      <c r="B669" s="191" t="s">
        <v>11061</v>
      </c>
      <c r="C669" s="9" t="s">
        <v>9029</v>
      </c>
      <c r="D669" s="288"/>
      <c r="E669" s="289"/>
      <c r="F669" s="79">
        <v>5478.95</v>
      </c>
      <c r="G669" s="79">
        <f t="shared" si="22"/>
        <v>5478.95</v>
      </c>
      <c r="H669" s="9"/>
      <c r="I669" s="79">
        <f t="shared" si="21"/>
        <v>0</v>
      </c>
    </row>
    <row r="670" spans="1:9" hidden="1" outlineLevel="2" x14ac:dyDescent="0.25">
      <c r="A670" s="9" t="s">
        <v>9030</v>
      </c>
      <c r="B670" s="191" t="s">
        <v>11062</v>
      </c>
      <c r="C670" s="9" t="s">
        <v>9031</v>
      </c>
      <c r="D670" s="288"/>
      <c r="E670" s="289"/>
      <c r="F670" s="79">
        <v>5808.33</v>
      </c>
      <c r="G670" s="79">
        <f t="shared" si="22"/>
        <v>5808.33</v>
      </c>
      <c r="H670" s="9"/>
      <c r="I670" s="79">
        <f t="shared" si="21"/>
        <v>0</v>
      </c>
    </row>
    <row r="671" spans="1:9" hidden="1" outlineLevel="2" x14ac:dyDescent="0.25">
      <c r="A671" s="9" t="s">
        <v>9032</v>
      </c>
      <c r="B671" s="191" t="s">
        <v>11063</v>
      </c>
      <c r="C671" s="9" t="s">
        <v>9033</v>
      </c>
      <c r="D671" s="288"/>
      <c r="E671" s="289"/>
      <c r="F671" s="79">
        <v>6178.36</v>
      </c>
      <c r="G671" s="79">
        <f t="shared" si="22"/>
        <v>6178.36</v>
      </c>
      <c r="H671" s="9"/>
      <c r="I671" s="79">
        <f t="shared" si="21"/>
        <v>0</v>
      </c>
    </row>
    <row r="672" spans="1:9" hidden="1" outlineLevel="2" x14ac:dyDescent="0.25">
      <c r="A672" s="9" t="s">
        <v>9034</v>
      </c>
      <c r="B672" s="191" t="s">
        <v>11064</v>
      </c>
      <c r="C672" s="9" t="s">
        <v>9035</v>
      </c>
      <c r="D672" s="288"/>
      <c r="E672" s="289"/>
      <c r="F672" s="79">
        <v>6559.6</v>
      </c>
      <c r="G672" s="79">
        <f t="shared" si="22"/>
        <v>6559.6</v>
      </c>
      <c r="H672" s="9"/>
      <c r="I672" s="79">
        <f t="shared" si="21"/>
        <v>0</v>
      </c>
    </row>
    <row r="673" spans="1:9" hidden="1" outlineLevel="2" x14ac:dyDescent="0.25">
      <c r="A673" s="9" t="s">
        <v>9036</v>
      </c>
      <c r="B673" s="191" t="s">
        <v>11065</v>
      </c>
      <c r="C673" s="9" t="s">
        <v>9037</v>
      </c>
      <c r="D673" s="288"/>
      <c r="E673" s="289"/>
      <c r="F673" s="79">
        <v>6946.45</v>
      </c>
      <c r="G673" s="79">
        <f t="shared" si="22"/>
        <v>6946.45</v>
      </c>
      <c r="H673" s="9"/>
      <c r="I673" s="79">
        <f t="shared" si="21"/>
        <v>0</v>
      </c>
    </row>
    <row r="674" spans="1:9" hidden="1" outlineLevel="2" x14ac:dyDescent="0.25">
      <c r="A674" s="9" t="s">
        <v>9038</v>
      </c>
      <c r="B674" s="191" t="s">
        <v>11066</v>
      </c>
      <c r="C674" s="9" t="s">
        <v>9039</v>
      </c>
      <c r="D674" s="288"/>
      <c r="E674" s="289"/>
      <c r="F674" s="79">
        <v>7273.03</v>
      </c>
      <c r="G674" s="79">
        <f t="shared" si="22"/>
        <v>7273.03</v>
      </c>
      <c r="H674" s="9"/>
      <c r="I674" s="79">
        <f t="shared" si="21"/>
        <v>0</v>
      </c>
    </row>
    <row r="675" spans="1:9" hidden="1" outlineLevel="2" x14ac:dyDescent="0.25">
      <c r="A675" s="9" t="s">
        <v>9040</v>
      </c>
      <c r="B675" s="191" t="s">
        <v>11067</v>
      </c>
      <c r="C675" s="9" t="s">
        <v>9041</v>
      </c>
      <c r="D675" s="288"/>
      <c r="E675" s="289"/>
      <c r="F675" s="79">
        <v>7762.19</v>
      </c>
      <c r="G675" s="79">
        <f t="shared" si="22"/>
        <v>7762.19</v>
      </c>
      <c r="H675" s="9"/>
      <c r="I675" s="79">
        <f t="shared" si="21"/>
        <v>0</v>
      </c>
    </row>
    <row r="676" spans="1:9" hidden="1" outlineLevel="2" x14ac:dyDescent="0.25">
      <c r="A676" s="9" t="s">
        <v>9042</v>
      </c>
      <c r="B676" s="191" t="s">
        <v>11068</v>
      </c>
      <c r="C676" s="9" t="s">
        <v>9043</v>
      </c>
      <c r="D676" s="288"/>
      <c r="E676" s="289"/>
      <c r="F676" s="79">
        <v>8796.59</v>
      </c>
      <c r="G676" s="79">
        <f t="shared" si="22"/>
        <v>8796.59</v>
      </c>
      <c r="H676" s="9"/>
      <c r="I676" s="79">
        <f t="shared" si="21"/>
        <v>0</v>
      </c>
    </row>
    <row r="677" spans="1:9" hidden="1" outlineLevel="2" x14ac:dyDescent="0.25">
      <c r="A677" s="9" t="s">
        <v>9044</v>
      </c>
      <c r="B677" s="191" t="s">
        <v>11069</v>
      </c>
      <c r="C677" s="9" t="s">
        <v>9045</v>
      </c>
      <c r="D677" s="288"/>
      <c r="E677" s="289"/>
      <c r="F677" s="79">
        <v>9833.7900000000009</v>
      </c>
      <c r="G677" s="79">
        <f t="shared" si="22"/>
        <v>9833.7900000000009</v>
      </c>
      <c r="H677" s="9"/>
      <c r="I677" s="79">
        <f t="shared" si="21"/>
        <v>0</v>
      </c>
    </row>
    <row r="678" spans="1:9" hidden="1" outlineLevel="2" x14ac:dyDescent="0.25">
      <c r="A678" s="9" t="s">
        <v>9046</v>
      </c>
      <c r="B678" s="191" t="s">
        <v>11070</v>
      </c>
      <c r="C678" s="9" t="s">
        <v>9047</v>
      </c>
      <c r="D678" s="288"/>
      <c r="E678" s="289"/>
      <c r="F678" s="79">
        <v>10873.8</v>
      </c>
      <c r="G678" s="79">
        <f t="shared" si="22"/>
        <v>10873.8</v>
      </c>
      <c r="H678" s="9"/>
      <c r="I678" s="79">
        <f t="shared" si="21"/>
        <v>0</v>
      </c>
    </row>
    <row r="679" spans="1:9" hidden="1" outlineLevel="2" x14ac:dyDescent="0.25">
      <c r="A679" s="9" t="s">
        <v>9048</v>
      </c>
      <c r="B679" s="191" t="s">
        <v>11071</v>
      </c>
      <c r="C679" s="9" t="s">
        <v>9049</v>
      </c>
      <c r="D679" s="288"/>
      <c r="E679" s="289"/>
      <c r="F679" s="79">
        <v>11930.62</v>
      </c>
      <c r="G679" s="79">
        <f t="shared" si="22"/>
        <v>11930.62</v>
      </c>
      <c r="H679" s="9"/>
      <c r="I679" s="79">
        <f t="shared" si="21"/>
        <v>0</v>
      </c>
    </row>
    <row r="680" spans="1:9" ht="15.75" hidden="1" outlineLevel="2" thickBot="1" x14ac:dyDescent="0.3">
      <c r="A680" s="9" t="s">
        <v>9050</v>
      </c>
      <c r="B680" s="191" t="s">
        <v>11072</v>
      </c>
      <c r="C680" s="9" t="s">
        <v>9051</v>
      </c>
      <c r="D680" s="288"/>
      <c r="E680" s="289"/>
      <c r="F680" s="79">
        <v>12941.19</v>
      </c>
      <c r="G680" s="79">
        <f t="shared" si="22"/>
        <v>12941.19</v>
      </c>
      <c r="H680" s="9"/>
      <c r="I680" s="79">
        <f t="shared" si="21"/>
        <v>0</v>
      </c>
    </row>
    <row r="681" spans="1:9" ht="15.75" hidden="1" outlineLevel="1" collapsed="1" thickBot="1" x14ac:dyDescent="0.3">
      <c r="A681" s="9"/>
      <c r="B681" s="192"/>
      <c r="C681" s="152" t="s">
        <v>9052</v>
      </c>
      <c r="D681" s="290" t="s">
        <v>7264</v>
      </c>
      <c r="E681" s="291"/>
      <c r="F681" s="156"/>
      <c r="G681" s="119"/>
      <c r="H681" s="141"/>
      <c r="I681" s="17"/>
    </row>
    <row r="682" spans="1:9" hidden="1" outlineLevel="2" x14ac:dyDescent="0.25">
      <c r="A682" s="9" t="s">
        <v>9053</v>
      </c>
      <c r="B682" s="191" t="s">
        <v>11073</v>
      </c>
      <c r="C682" s="9" t="s">
        <v>9054</v>
      </c>
      <c r="D682" s="292"/>
      <c r="E682" s="293"/>
      <c r="F682" s="79">
        <v>4342.24</v>
      </c>
      <c r="G682" s="79">
        <f t="shared" si="22"/>
        <v>4342.24</v>
      </c>
      <c r="H682" s="9"/>
      <c r="I682" s="79">
        <f>H682*G682</f>
        <v>0</v>
      </c>
    </row>
    <row r="683" spans="1:9" hidden="1" outlineLevel="2" x14ac:dyDescent="0.25">
      <c r="A683" s="9" t="s">
        <v>9055</v>
      </c>
      <c r="B683" s="191" t="s">
        <v>11074</v>
      </c>
      <c r="C683" s="9" t="s">
        <v>9056</v>
      </c>
      <c r="D683" s="288"/>
      <c r="E683" s="289"/>
      <c r="F683" s="79">
        <v>4362.72</v>
      </c>
      <c r="G683" s="79">
        <f t="shared" si="22"/>
        <v>4362.72</v>
      </c>
      <c r="H683" s="9"/>
      <c r="I683" s="79">
        <f t="shared" ref="I683:I741" si="23">H683*G683</f>
        <v>0</v>
      </c>
    </row>
    <row r="684" spans="1:9" hidden="1" outlineLevel="2" x14ac:dyDescent="0.25">
      <c r="A684" s="9" t="s">
        <v>9057</v>
      </c>
      <c r="B684" s="191" t="s">
        <v>11075</v>
      </c>
      <c r="C684" s="9" t="s">
        <v>9058</v>
      </c>
      <c r="D684" s="288"/>
      <c r="E684" s="289"/>
      <c r="F684" s="79">
        <v>4543.71</v>
      </c>
      <c r="G684" s="79">
        <f t="shared" si="22"/>
        <v>4543.71</v>
      </c>
      <c r="H684" s="9"/>
      <c r="I684" s="79">
        <f t="shared" si="23"/>
        <v>0</v>
      </c>
    </row>
    <row r="685" spans="1:9" hidden="1" outlineLevel="2" x14ac:dyDescent="0.25">
      <c r="A685" s="9" t="s">
        <v>9059</v>
      </c>
      <c r="B685" s="191" t="s">
        <v>11076</v>
      </c>
      <c r="C685" s="9" t="s">
        <v>9060</v>
      </c>
      <c r="D685" s="288"/>
      <c r="E685" s="289"/>
      <c r="F685" s="79">
        <v>4820.18</v>
      </c>
      <c r="G685" s="79">
        <f t="shared" si="22"/>
        <v>4820.18</v>
      </c>
      <c r="H685" s="9"/>
      <c r="I685" s="79">
        <f t="shared" si="23"/>
        <v>0</v>
      </c>
    </row>
    <row r="686" spans="1:9" hidden="1" outlineLevel="2" x14ac:dyDescent="0.25">
      <c r="A686" s="9" t="s">
        <v>9061</v>
      </c>
      <c r="B686" s="191" t="s">
        <v>11077</v>
      </c>
      <c r="C686" s="9" t="s">
        <v>9062</v>
      </c>
      <c r="D686" s="288"/>
      <c r="E686" s="289"/>
      <c r="F686" s="79">
        <v>4986.9799999999996</v>
      </c>
      <c r="G686" s="79">
        <f t="shared" si="22"/>
        <v>4986.9799999999996</v>
      </c>
      <c r="H686" s="9"/>
      <c r="I686" s="79">
        <f t="shared" si="23"/>
        <v>0</v>
      </c>
    </row>
    <row r="687" spans="1:9" hidden="1" outlineLevel="2" x14ac:dyDescent="0.25">
      <c r="A687" s="9" t="s">
        <v>9063</v>
      </c>
      <c r="B687" s="191" t="s">
        <v>11078</v>
      </c>
      <c r="C687" s="9" t="s">
        <v>9064</v>
      </c>
      <c r="D687" s="288"/>
      <c r="E687" s="289"/>
      <c r="F687" s="79">
        <v>5204.22</v>
      </c>
      <c r="G687" s="79">
        <f t="shared" si="22"/>
        <v>5204.22</v>
      </c>
      <c r="H687" s="9"/>
      <c r="I687" s="79">
        <f t="shared" si="23"/>
        <v>0</v>
      </c>
    </row>
    <row r="688" spans="1:9" hidden="1" outlineLevel="2" x14ac:dyDescent="0.25">
      <c r="A688" s="9" t="s">
        <v>9065</v>
      </c>
      <c r="B688" s="191" t="s">
        <v>11079</v>
      </c>
      <c r="C688" s="9" t="s">
        <v>9066</v>
      </c>
      <c r="D688" s="288"/>
      <c r="E688" s="289"/>
      <c r="F688" s="79">
        <v>5376.62</v>
      </c>
      <c r="G688" s="79">
        <f t="shared" si="22"/>
        <v>5376.62</v>
      </c>
      <c r="H688" s="9"/>
      <c r="I688" s="79">
        <f t="shared" si="23"/>
        <v>0</v>
      </c>
    </row>
    <row r="689" spans="1:9" hidden="1" outlineLevel="2" x14ac:dyDescent="0.25">
      <c r="A689" s="9" t="s">
        <v>9067</v>
      </c>
      <c r="B689" s="191" t="s">
        <v>11080</v>
      </c>
      <c r="C689" s="9" t="s">
        <v>9068</v>
      </c>
      <c r="D689" s="288"/>
      <c r="E689" s="289"/>
      <c r="F689" s="79">
        <v>5923.26</v>
      </c>
      <c r="G689" s="79">
        <f t="shared" si="22"/>
        <v>5923.26</v>
      </c>
      <c r="H689" s="9"/>
      <c r="I689" s="79">
        <f t="shared" si="23"/>
        <v>0</v>
      </c>
    </row>
    <row r="690" spans="1:9" hidden="1" outlineLevel="2" x14ac:dyDescent="0.25">
      <c r="A690" s="9" t="s">
        <v>9069</v>
      </c>
      <c r="B690" s="191" t="s">
        <v>11081</v>
      </c>
      <c r="C690" s="9" t="s">
        <v>9070</v>
      </c>
      <c r="D690" s="288"/>
      <c r="E690" s="289"/>
      <c r="F690" s="79">
        <v>6807.68</v>
      </c>
      <c r="G690" s="79">
        <f t="shared" si="22"/>
        <v>6807.68</v>
      </c>
      <c r="H690" s="9"/>
      <c r="I690" s="79">
        <f t="shared" si="23"/>
        <v>0</v>
      </c>
    </row>
    <row r="691" spans="1:9" hidden="1" outlineLevel="2" x14ac:dyDescent="0.25">
      <c r="A691" s="9" t="s">
        <v>9071</v>
      </c>
      <c r="B691" s="191" t="s">
        <v>11082</v>
      </c>
      <c r="C691" s="9" t="s">
        <v>9072</v>
      </c>
      <c r="D691" s="288"/>
      <c r="E691" s="289"/>
      <c r="F691" s="79">
        <v>7267.42</v>
      </c>
      <c r="G691" s="79">
        <f t="shared" si="22"/>
        <v>7267.42</v>
      </c>
      <c r="H691" s="9"/>
      <c r="I691" s="79">
        <f t="shared" si="23"/>
        <v>0</v>
      </c>
    </row>
    <row r="692" spans="1:9" hidden="1" outlineLevel="2" x14ac:dyDescent="0.25">
      <c r="A692" s="9" t="s">
        <v>9073</v>
      </c>
      <c r="B692" s="191" t="s">
        <v>11083</v>
      </c>
      <c r="C692" s="9" t="s">
        <v>9074</v>
      </c>
      <c r="D692" s="288"/>
      <c r="E692" s="289"/>
      <c r="F692" s="79">
        <v>7943</v>
      </c>
      <c r="G692" s="79">
        <f t="shared" si="22"/>
        <v>7943</v>
      </c>
      <c r="H692" s="9"/>
      <c r="I692" s="79">
        <f t="shared" si="23"/>
        <v>0</v>
      </c>
    </row>
    <row r="693" spans="1:9" hidden="1" outlineLevel="2" x14ac:dyDescent="0.25">
      <c r="A693" s="9" t="s">
        <v>9075</v>
      </c>
      <c r="B693" s="191" t="s">
        <v>11084</v>
      </c>
      <c r="C693" s="9" t="s">
        <v>9076</v>
      </c>
      <c r="D693" s="288"/>
      <c r="E693" s="289"/>
      <c r="F693" s="79">
        <v>8378.9</v>
      </c>
      <c r="G693" s="79">
        <f t="shared" si="22"/>
        <v>8378.9</v>
      </c>
      <c r="H693" s="9"/>
      <c r="I693" s="79">
        <f t="shared" si="23"/>
        <v>0</v>
      </c>
    </row>
    <row r="694" spans="1:9" hidden="1" outlineLevel="2" x14ac:dyDescent="0.25">
      <c r="A694" s="9" t="s">
        <v>9077</v>
      </c>
      <c r="B694" s="191" t="s">
        <v>11085</v>
      </c>
      <c r="C694" s="9" t="s">
        <v>9078</v>
      </c>
      <c r="D694" s="288"/>
      <c r="E694" s="289"/>
      <c r="F694" s="79">
        <v>4559.4799999999996</v>
      </c>
      <c r="G694" s="79">
        <f t="shared" si="22"/>
        <v>4559.4799999999996</v>
      </c>
      <c r="H694" s="9"/>
      <c r="I694" s="79">
        <f t="shared" si="23"/>
        <v>0</v>
      </c>
    </row>
    <row r="695" spans="1:9" hidden="1" outlineLevel="2" x14ac:dyDescent="0.25">
      <c r="A695" s="9" t="s">
        <v>9079</v>
      </c>
      <c r="B695" s="191" t="s">
        <v>11086</v>
      </c>
      <c r="C695" s="9" t="s">
        <v>9080</v>
      </c>
      <c r="D695" s="288"/>
      <c r="E695" s="289"/>
      <c r="F695" s="79">
        <v>4745.8999999999996</v>
      </c>
      <c r="G695" s="79">
        <f t="shared" si="22"/>
        <v>4745.8999999999996</v>
      </c>
      <c r="H695" s="9"/>
      <c r="I695" s="79">
        <f t="shared" si="23"/>
        <v>0</v>
      </c>
    </row>
    <row r="696" spans="1:9" hidden="1" outlineLevel="2" x14ac:dyDescent="0.25">
      <c r="A696" s="9" t="s">
        <v>9081</v>
      </c>
      <c r="B696" s="191" t="s">
        <v>11087</v>
      </c>
      <c r="C696" s="9" t="s">
        <v>9082</v>
      </c>
      <c r="D696" s="288"/>
      <c r="E696" s="289"/>
      <c r="F696" s="79">
        <v>4986.9799999999996</v>
      </c>
      <c r="G696" s="79">
        <f t="shared" si="22"/>
        <v>4986.9799999999996</v>
      </c>
      <c r="H696" s="9"/>
      <c r="I696" s="79">
        <f t="shared" si="23"/>
        <v>0</v>
      </c>
    </row>
    <row r="697" spans="1:9" hidden="1" outlineLevel="2" x14ac:dyDescent="0.25">
      <c r="A697" s="9" t="s">
        <v>9083</v>
      </c>
      <c r="B697" s="191" t="s">
        <v>11088</v>
      </c>
      <c r="C697" s="9" t="s">
        <v>9084</v>
      </c>
      <c r="D697" s="288"/>
      <c r="E697" s="289"/>
      <c r="F697" s="79">
        <v>5191.62</v>
      </c>
      <c r="G697" s="79">
        <f t="shared" si="22"/>
        <v>5191.62</v>
      </c>
      <c r="H697" s="9"/>
      <c r="I697" s="79">
        <f t="shared" si="23"/>
        <v>0</v>
      </c>
    </row>
    <row r="698" spans="1:9" hidden="1" outlineLevel="2" x14ac:dyDescent="0.25">
      <c r="A698" s="9" t="s">
        <v>9085</v>
      </c>
      <c r="B698" s="191" t="s">
        <v>11089</v>
      </c>
      <c r="C698" s="9" t="s">
        <v>9086</v>
      </c>
      <c r="D698" s="288"/>
      <c r="E698" s="289"/>
      <c r="F698" s="79">
        <v>5376.62</v>
      </c>
      <c r="G698" s="79">
        <f t="shared" si="22"/>
        <v>5376.62</v>
      </c>
      <c r="H698" s="9"/>
      <c r="I698" s="79">
        <f t="shared" si="23"/>
        <v>0</v>
      </c>
    </row>
    <row r="699" spans="1:9" hidden="1" outlineLevel="2" x14ac:dyDescent="0.25">
      <c r="A699" s="9" t="s">
        <v>9087</v>
      </c>
      <c r="B699" s="191" t="s">
        <v>11090</v>
      </c>
      <c r="C699" s="9" t="s">
        <v>9088</v>
      </c>
      <c r="D699" s="288"/>
      <c r="E699" s="289"/>
      <c r="F699" s="79">
        <v>5651.34</v>
      </c>
      <c r="G699" s="79">
        <f t="shared" si="22"/>
        <v>5651.34</v>
      </c>
      <c r="H699" s="9"/>
      <c r="I699" s="79">
        <f t="shared" si="23"/>
        <v>0</v>
      </c>
    </row>
    <row r="700" spans="1:9" hidden="1" outlineLevel="2" x14ac:dyDescent="0.25">
      <c r="A700" s="9" t="s">
        <v>9089</v>
      </c>
      <c r="B700" s="191" t="s">
        <v>11091</v>
      </c>
      <c r="C700" s="9" t="s">
        <v>9090</v>
      </c>
      <c r="D700" s="288"/>
      <c r="E700" s="289"/>
      <c r="F700" s="79">
        <v>5857.38</v>
      </c>
      <c r="G700" s="79">
        <f t="shared" si="22"/>
        <v>5857.38</v>
      </c>
      <c r="H700" s="9"/>
      <c r="I700" s="79">
        <f t="shared" si="23"/>
        <v>0</v>
      </c>
    </row>
    <row r="701" spans="1:9" hidden="1" outlineLevel="2" x14ac:dyDescent="0.25">
      <c r="A701" s="9" t="s">
        <v>9091</v>
      </c>
      <c r="B701" s="191" t="s">
        <v>11092</v>
      </c>
      <c r="C701" s="9" t="s">
        <v>9092</v>
      </c>
      <c r="D701" s="288"/>
      <c r="E701" s="289"/>
      <c r="F701" s="79">
        <v>6479.7</v>
      </c>
      <c r="G701" s="79">
        <f t="shared" si="22"/>
        <v>6479.7</v>
      </c>
      <c r="H701" s="9"/>
      <c r="I701" s="79">
        <f t="shared" si="23"/>
        <v>0</v>
      </c>
    </row>
    <row r="702" spans="1:9" hidden="1" outlineLevel="2" x14ac:dyDescent="0.25">
      <c r="A702" s="9" t="s">
        <v>9093</v>
      </c>
      <c r="B702" s="191" t="s">
        <v>11093</v>
      </c>
      <c r="C702" s="9" t="s">
        <v>9094</v>
      </c>
      <c r="D702" s="288"/>
      <c r="E702" s="289"/>
      <c r="F702" s="79">
        <v>7472.06</v>
      </c>
      <c r="G702" s="79">
        <f t="shared" si="22"/>
        <v>7472.06</v>
      </c>
      <c r="H702" s="9"/>
      <c r="I702" s="79">
        <f t="shared" si="23"/>
        <v>0</v>
      </c>
    </row>
    <row r="703" spans="1:9" hidden="1" outlineLevel="2" x14ac:dyDescent="0.25">
      <c r="A703" s="9" t="s">
        <v>9095</v>
      </c>
      <c r="B703" s="191" t="s">
        <v>11094</v>
      </c>
      <c r="C703" s="9" t="s">
        <v>9096</v>
      </c>
      <c r="D703" s="288"/>
      <c r="E703" s="289"/>
      <c r="F703" s="79">
        <v>7994.86</v>
      </c>
      <c r="G703" s="79">
        <f t="shared" si="22"/>
        <v>7994.86</v>
      </c>
      <c r="H703" s="9"/>
      <c r="I703" s="79">
        <f t="shared" si="23"/>
        <v>0</v>
      </c>
    </row>
    <row r="704" spans="1:9" hidden="1" outlineLevel="2" x14ac:dyDescent="0.25">
      <c r="A704" s="9" t="s">
        <v>9097</v>
      </c>
      <c r="B704" s="191" t="s">
        <v>11095</v>
      </c>
      <c r="C704" s="9" t="s">
        <v>9098</v>
      </c>
      <c r="D704" s="288"/>
      <c r="E704" s="289"/>
      <c r="F704" s="79">
        <v>8772.76</v>
      </c>
      <c r="G704" s="79">
        <f t="shared" si="22"/>
        <v>8772.76</v>
      </c>
      <c r="H704" s="9"/>
      <c r="I704" s="79">
        <f t="shared" si="23"/>
        <v>0</v>
      </c>
    </row>
    <row r="705" spans="1:9" hidden="1" outlineLevel="2" x14ac:dyDescent="0.25">
      <c r="A705" s="9" t="s">
        <v>9099</v>
      </c>
      <c r="B705" s="191" t="s">
        <v>11096</v>
      </c>
      <c r="C705" s="9" t="s">
        <v>9100</v>
      </c>
      <c r="D705" s="288"/>
      <c r="E705" s="289"/>
      <c r="F705" s="79">
        <v>9295.58</v>
      </c>
      <c r="G705" s="79">
        <f t="shared" si="22"/>
        <v>9295.58</v>
      </c>
      <c r="H705" s="9"/>
      <c r="I705" s="79">
        <f t="shared" si="23"/>
        <v>0</v>
      </c>
    </row>
    <row r="706" spans="1:9" hidden="1" outlineLevel="2" x14ac:dyDescent="0.25">
      <c r="A706" s="9" t="s">
        <v>9101</v>
      </c>
      <c r="B706" s="191" t="s">
        <v>11097</v>
      </c>
      <c r="C706" s="9" t="s">
        <v>9102</v>
      </c>
      <c r="D706" s="288"/>
      <c r="E706" s="289"/>
      <c r="F706" s="79">
        <v>4820.18</v>
      </c>
      <c r="G706" s="79">
        <f t="shared" si="22"/>
        <v>4820.18</v>
      </c>
      <c r="H706" s="9"/>
      <c r="I706" s="79">
        <f t="shared" si="23"/>
        <v>0</v>
      </c>
    </row>
    <row r="707" spans="1:9" hidden="1" outlineLevel="2" x14ac:dyDescent="0.25">
      <c r="A707" s="9" t="s">
        <v>9103</v>
      </c>
      <c r="B707" s="191" t="s">
        <v>11098</v>
      </c>
      <c r="C707" s="9" t="s">
        <v>9104</v>
      </c>
      <c r="D707" s="288"/>
      <c r="E707" s="289"/>
      <c r="F707" s="79">
        <v>4922.0200000000004</v>
      </c>
      <c r="G707" s="79">
        <f t="shared" si="22"/>
        <v>4922.0200000000004</v>
      </c>
      <c r="H707" s="9"/>
      <c r="I707" s="79">
        <f t="shared" si="23"/>
        <v>0</v>
      </c>
    </row>
    <row r="708" spans="1:9" hidden="1" outlineLevel="2" x14ac:dyDescent="0.25">
      <c r="A708" s="9" t="s">
        <v>9105</v>
      </c>
      <c r="B708" s="191" t="s">
        <v>11099</v>
      </c>
      <c r="C708" s="9" t="s">
        <v>9106</v>
      </c>
      <c r="D708" s="288"/>
      <c r="E708" s="289"/>
      <c r="F708" s="79">
        <v>5126.12</v>
      </c>
      <c r="G708" s="79">
        <f t="shared" si="22"/>
        <v>5126.12</v>
      </c>
      <c r="H708" s="9"/>
      <c r="I708" s="79">
        <f t="shared" si="23"/>
        <v>0</v>
      </c>
    </row>
    <row r="709" spans="1:9" hidden="1" outlineLevel="2" x14ac:dyDescent="0.25">
      <c r="A709" s="9" t="s">
        <v>9107</v>
      </c>
      <c r="B709" s="191" t="s">
        <v>11100</v>
      </c>
      <c r="C709" s="9" t="s">
        <v>9108</v>
      </c>
      <c r="D709" s="288"/>
      <c r="E709" s="289"/>
      <c r="F709" s="79">
        <v>5337.06</v>
      </c>
      <c r="G709" s="79">
        <f t="shared" si="22"/>
        <v>5337.06</v>
      </c>
      <c r="H709" s="9"/>
      <c r="I709" s="79">
        <f t="shared" si="23"/>
        <v>0</v>
      </c>
    </row>
    <row r="710" spans="1:9" hidden="1" outlineLevel="2" x14ac:dyDescent="0.25">
      <c r="A710" s="9" t="s">
        <v>9109</v>
      </c>
      <c r="B710" s="191" t="s">
        <v>11101</v>
      </c>
      <c r="C710" s="9" t="s">
        <v>9110</v>
      </c>
      <c r="D710" s="288"/>
      <c r="E710" s="289"/>
      <c r="F710" s="79">
        <v>5614.65</v>
      </c>
      <c r="G710" s="79">
        <f t="shared" si="22"/>
        <v>5614.65</v>
      </c>
      <c r="H710" s="9"/>
      <c r="I710" s="79">
        <f t="shared" si="23"/>
        <v>0</v>
      </c>
    </row>
    <row r="711" spans="1:9" hidden="1" outlineLevel="2" x14ac:dyDescent="0.25">
      <c r="A711" s="9" t="s">
        <v>9111</v>
      </c>
      <c r="B711" s="191" t="s">
        <v>11102</v>
      </c>
      <c r="C711" s="9" t="s">
        <v>9112</v>
      </c>
      <c r="D711" s="288"/>
      <c r="E711" s="289"/>
      <c r="F711" s="79">
        <v>5877.31</v>
      </c>
      <c r="G711" s="79">
        <f t="shared" si="22"/>
        <v>5877.31</v>
      </c>
      <c r="H711" s="9"/>
      <c r="I711" s="79">
        <f t="shared" si="23"/>
        <v>0</v>
      </c>
    </row>
    <row r="712" spans="1:9" hidden="1" outlineLevel="2" x14ac:dyDescent="0.25">
      <c r="A712" s="9" t="s">
        <v>9113</v>
      </c>
      <c r="B712" s="191" t="s">
        <v>11103</v>
      </c>
      <c r="C712" s="9" t="s">
        <v>9114</v>
      </c>
      <c r="D712" s="288"/>
      <c r="E712" s="289"/>
      <c r="F712" s="79">
        <v>6217.5</v>
      </c>
      <c r="G712" s="79">
        <f t="shared" ref="G712:G775" si="24">F712-F712*$D$197</f>
        <v>6217.5</v>
      </c>
      <c r="H712" s="9"/>
      <c r="I712" s="79">
        <f t="shared" si="23"/>
        <v>0</v>
      </c>
    </row>
    <row r="713" spans="1:9" hidden="1" outlineLevel="2" x14ac:dyDescent="0.25">
      <c r="A713" s="9" t="s">
        <v>9115</v>
      </c>
      <c r="B713" s="191" t="s">
        <v>11104</v>
      </c>
      <c r="C713" s="9" t="s">
        <v>9116</v>
      </c>
      <c r="D713" s="288"/>
      <c r="E713" s="289"/>
      <c r="F713" s="79">
        <v>6884.29</v>
      </c>
      <c r="G713" s="79">
        <f t="shared" si="24"/>
        <v>6884.29</v>
      </c>
      <c r="H713" s="9"/>
      <c r="I713" s="79">
        <f t="shared" si="23"/>
        <v>0</v>
      </c>
    </row>
    <row r="714" spans="1:9" hidden="1" outlineLevel="2" x14ac:dyDescent="0.25">
      <c r="A714" s="9" t="s">
        <v>9117</v>
      </c>
      <c r="B714" s="191" t="s">
        <v>11105</v>
      </c>
      <c r="C714" s="9" t="s">
        <v>9118</v>
      </c>
      <c r="D714" s="288"/>
      <c r="E714" s="289"/>
      <c r="F714" s="79">
        <v>7574.21</v>
      </c>
      <c r="G714" s="79">
        <f t="shared" si="24"/>
        <v>7574.21</v>
      </c>
      <c r="H714" s="9"/>
      <c r="I714" s="79">
        <f t="shared" si="23"/>
        <v>0</v>
      </c>
    </row>
    <row r="715" spans="1:9" hidden="1" outlineLevel="2" x14ac:dyDescent="0.25">
      <c r="A715" s="9" t="s">
        <v>9119</v>
      </c>
      <c r="B715" s="191" t="s">
        <v>11106</v>
      </c>
      <c r="C715" s="9" t="s">
        <v>9120</v>
      </c>
      <c r="D715" s="288"/>
      <c r="E715" s="289"/>
      <c r="F715" s="79">
        <v>8250.52</v>
      </c>
      <c r="G715" s="79">
        <f t="shared" si="24"/>
        <v>8250.52</v>
      </c>
      <c r="H715" s="9"/>
      <c r="I715" s="79">
        <f t="shared" si="23"/>
        <v>0</v>
      </c>
    </row>
    <row r="716" spans="1:9" hidden="1" outlineLevel="2" x14ac:dyDescent="0.25">
      <c r="A716" s="9" t="s">
        <v>9121</v>
      </c>
      <c r="B716" s="191" t="s">
        <v>11107</v>
      </c>
      <c r="C716" s="9" t="s">
        <v>9122</v>
      </c>
      <c r="D716" s="288"/>
      <c r="E716" s="289"/>
      <c r="F716" s="79">
        <v>8940.4599999999991</v>
      </c>
      <c r="G716" s="79">
        <f t="shared" si="24"/>
        <v>8940.4599999999991</v>
      </c>
      <c r="H716" s="9"/>
      <c r="I716" s="79">
        <f t="shared" si="23"/>
        <v>0</v>
      </c>
    </row>
    <row r="717" spans="1:9" hidden="1" outlineLevel="2" x14ac:dyDescent="0.25">
      <c r="A717" s="9" t="s">
        <v>9123</v>
      </c>
      <c r="B717" s="191" t="s">
        <v>11108</v>
      </c>
      <c r="C717" s="9" t="s">
        <v>9124</v>
      </c>
      <c r="D717" s="288"/>
      <c r="E717" s="289"/>
      <c r="F717" s="79">
        <v>9938.92</v>
      </c>
      <c r="G717" s="79">
        <f t="shared" si="24"/>
        <v>9938.92</v>
      </c>
      <c r="H717" s="9"/>
      <c r="I717" s="79">
        <f t="shared" si="23"/>
        <v>0</v>
      </c>
    </row>
    <row r="718" spans="1:9" hidden="1" outlineLevel="2" x14ac:dyDescent="0.25">
      <c r="A718" s="9" t="s">
        <v>9125</v>
      </c>
      <c r="B718" s="191" t="s">
        <v>11109</v>
      </c>
      <c r="C718" s="9" t="s">
        <v>9126</v>
      </c>
      <c r="D718" s="288"/>
      <c r="E718" s="289"/>
      <c r="F718" s="79">
        <v>5148.16</v>
      </c>
      <c r="G718" s="79">
        <f t="shared" si="24"/>
        <v>5148.16</v>
      </c>
      <c r="H718" s="9"/>
      <c r="I718" s="79">
        <f t="shared" si="23"/>
        <v>0</v>
      </c>
    </row>
    <row r="719" spans="1:9" hidden="1" outlineLevel="2" x14ac:dyDescent="0.25">
      <c r="A719" s="9" t="s">
        <v>9127</v>
      </c>
      <c r="B719" s="191" t="s">
        <v>11110</v>
      </c>
      <c r="C719" s="9" t="s">
        <v>9128</v>
      </c>
      <c r="D719" s="288"/>
      <c r="E719" s="289"/>
      <c r="F719" s="79">
        <v>5291.13</v>
      </c>
      <c r="G719" s="79">
        <f t="shared" si="24"/>
        <v>5291.13</v>
      </c>
      <c r="H719" s="9"/>
      <c r="I719" s="79">
        <f t="shared" si="23"/>
        <v>0</v>
      </c>
    </row>
    <row r="720" spans="1:9" hidden="1" outlineLevel="2" x14ac:dyDescent="0.25">
      <c r="A720" s="9" t="s">
        <v>9129</v>
      </c>
      <c r="B720" s="191" t="s">
        <v>11111</v>
      </c>
      <c r="C720" s="9" t="s">
        <v>9130</v>
      </c>
      <c r="D720" s="288"/>
      <c r="E720" s="289"/>
      <c r="F720" s="79">
        <v>5563.05</v>
      </c>
      <c r="G720" s="79">
        <f t="shared" si="24"/>
        <v>5563.05</v>
      </c>
      <c r="H720" s="9"/>
      <c r="I720" s="79">
        <f t="shared" si="23"/>
        <v>0</v>
      </c>
    </row>
    <row r="721" spans="1:9" hidden="1" outlineLevel="2" x14ac:dyDescent="0.25">
      <c r="A721" s="9" t="s">
        <v>9131</v>
      </c>
      <c r="B721" s="191" t="s">
        <v>11112</v>
      </c>
      <c r="C721" s="9" t="s">
        <v>9132</v>
      </c>
      <c r="D721" s="288"/>
      <c r="E721" s="289"/>
      <c r="F721" s="79">
        <v>5857.39</v>
      </c>
      <c r="G721" s="79">
        <f t="shared" si="24"/>
        <v>5857.39</v>
      </c>
      <c r="H721" s="9"/>
      <c r="I721" s="79">
        <f t="shared" si="23"/>
        <v>0</v>
      </c>
    </row>
    <row r="722" spans="1:9" hidden="1" outlineLevel="2" x14ac:dyDescent="0.25">
      <c r="A722" s="9" t="s">
        <v>9133</v>
      </c>
      <c r="B722" s="191" t="s">
        <v>11113</v>
      </c>
      <c r="C722" s="9" t="s">
        <v>9134</v>
      </c>
      <c r="D722" s="288"/>
      <c r="E722" s="289"/>
      <c r="F722" s="79">
        <v>6153.13</v>
      </c>
      <c r="G722" s="79">
        <f t="shared" si="24"/>
        <v>6153.13</v>
      </c>
      <c r="H722" s="9"/>
      <c r="I722" s="79">
        <f t="shared" si="23"/>
        <v>0</v>
      </c>
    </row>
    <row r="723" spans="1:9" hidden="1" outlineLevel="2" x14ac:dyDescent="0.25">
      <c r="A723" s="9" t="s">
        <v>9135</v>
      </c>
      <c r="B723" s="191" t="s">
        <v>11114</v>
      </c>
      <c r="C723" s="9" t="s">
        <v>9136</v>
      </c>
      <c r="D723" s="288"/>
      <c r="E723" s="289"/>
      <c r="F723" s="79">
        <v>6448.87</v>
      </c>
      <c r="G723" s="79">
        <f t="shared" si="24"/>
        <v>6448.87</v>
      </c>
      <c r="H723" s="9"/>
      <c r="I723" s="79">
        <f t="shared" si="23"/>
        <v>0</v>
      </c>
    </row>
    <row r="724" spans="1:9" hidden="1" outlineLevel="2" x14ac:dyDescent="0.25">
      <c r="A724" s="9" t="s">
        <v>9137</v>
      </c>
      <c r="B724" s="191" t="s">
        <v>11115</v>
      </c>
      <c r="C724" s="9" t="s">
        <v>9138</v>
      </c>
      <c r="D724" s="288"/>
      <c r="E724" s="289"/>
      <c r="F724" s="79">
        <v>6765.64</v>
      </c>
      <c r="G724" s="79">
        <f t="shared" si="24"/>
        <v>6765.64</v>
      </c>
      <c r="H724" s="9"/>
      <c r="I724" s="79">
        <f t="shared" si="23"/>
        <v>0</v>
      </c>
    </row>
    <row r="725" spans="1:9" hidden="1" outlineLevel="2" x14ac:dyDescent="0.25">
      <c r="A725" s="9" t="s">
        <v>9139</v>
      </c>
      <c r="B725" s="191" t="s">
        <v>11116</v>
      </c>
      <c r="C725" s="9" t="s">
        <v>9140</v>
      </c>
      <c r="D725" s="288"/>
      <c r="E725" s="289"/>
      <c r="F725" s="79">
        <v>7516.91</v>
      </c>
      <c r="G725" s="79">
        <f t="shared" si="24"/>
        <v>7516.91</v>
      </c>
      <c r="H725" s="9"/>
      <c r="I725" s="79">
        <f t="shared" si="23"/>
        <v>0</v>
      </c>
    </row>
    <row r="726" spans="1:9" hidden="1" outlineLevel="2" x14ac:dyDescent="0.25">
      <c r="A726" s="9" t="s">
        <v>9141</v>
      </c>
      <c r="B726" s="191" t="s">
        <v>11117</v>
      </c>
      <c r="C726" s="9" t="s">
        <v>9142</v>
      </c>
      <c r="D726" s="288"/>
      <c r="E726" s="289"/>
      <c r="F726" s="79">
        <v>8283.6</v>
      </c>
      <c r="G726" s="79">
        <f t="shared" si="24"/>
        <v>8283.6</v>
      </c>
      <c r="H726" s="9"/>
      <c r="I726" s="79">
        <f t="shared" si="23"/>
        <v>0</v>
      </c>
    </row>
    <row r="727" spans="1:9" hidden="1" outlineLevel="2" x14ac:dyDescent="0.25">
      <c r="A727" s="9" t="s">
        <v>9143</v>
      </c>
      <c r="B727" s="191" t="s">
        <v>11118</v>
      </c>
      <c r="C727" s="9" t="s">
        <v>9144</v>
      </c>
      <c r="D727" s="288"/>
      <c r="E727" s="289"/>
      <c r="F727" s="79">
        <v>9274.5499999999993</v>
      </c>
      <c r="G727" s="79">
        <f t="shared" si="24"/>
        <v>9274.5499999999993</v>
      </c>
      <c r="H727" s="9"/>
      <c r="I727" s="79">
        <f t="shared" si="23"/>
        <v>0</v>
      </c>
    </row>
    <row r="728" spans="1:9" hidden="1" outlineLevel="2" x14ac:dyDescent="0.25">
      <c r="A728" s="9" t="s">
        <v>9145</v>
      </c>
      <c r="B728" s="191" t="s">
        <v>11119</v>
      </c>
      <c r="C728" s="9" t="s">
        <v>9146</v>
      </c>
      <c r="D728" s="288"/>
      <c r="E728" s="289"/>
      <c r="F728" s="79">
        <v>10212.23</v>
      </c>
      <c r="G728" s="79">
        <f t="shared" si="24"/>
        <v>10212.23</v>
      </c>
      <c r="H728" s="9"/>
      <c r="I728" s="79">
        <f t="shared" si="23"/>
        <v>0</v>
      </c>
    </row>
    <row r="729" spans="1:9" hidden="1" outlineLevel="2" x14ac:dyDescent="0.25">
      <c r="A729" s="9" t="s">
        <v>9147</v>
      </c>
      <c r="B729" s="191" t="s">
        <v>11120</v>
      </c>
      <c r="C729" s="9" t="s">
        <v>9148</v>
      </c>
      <c r="D729" s="288"/>
      <c r="E729" s="289"/>
      <c r="F729" s="79">
        <v>10910.24</v>
      </c>
      <c r="G729" s="79">
        <f t="shared" si="24"/>
        <v>10910.24</v>
      </c>
      <c r="H729" s="9"/>
      <c r="I729" s="79">
        <f t="shared" si="23"/>
        <v>0</v>
      </c>
    </row>
    <row r="730" spans="1:9" hidden="1" outlineLevel="2" x14ac:dyDescent="0.25">
      <c r="A730" s="9" t="s">
        <v>9149</v>
      </c>
      <c r="B730" s="191" t="s">
        <v>11121</v>
      </c>
      <c r="C730" s="9" t="s">
        <v>9150</v>
      </c>
      <c r="D730" s="288"/>
      <c r="E730" s="289"/>
      <c r="F730" s="79">
        <v>6098.47</v>
      </c>
      <c r="G730" s="79">
        <f t="shared" si="24"/>
        <v>6098.47</v>
      </c>
      <c r="H730" s="9"/>
      <c r="I730" s="79">
        <f t="shared" si="23"/>
        <v>0</v>
      </c>
    </row>
    <row r="731" spans="1:9" hidden="1" outlineLevel="2" x14ac:dyDescent="0.25">
      <c r="A731" s="9" t="s">
        <v>9151</v>
      </c>
      <c r="B731" s="191" t="s">
        <v>11122</v>
      </c>
      <c r="C731" s="9" t="s">
        <v>9152</v>
      </c>
      <c r="D731" s="288"/>
      <c r="E731" s="289"/>
      <c r="F731" s="79">
        <v>6479.71</v>
      </c>
      <c r="G731" s="79">
        <f t="shared" si="24"/>
        <v>6479.71</v>
      </c>
      <c r="H731" s="9"/>
      <c r="I731" s="79">
        <f t="shared" si="23"/>
        <v>0</v>
      </c>
    </row>
    <row r="732" spans="1:9" hidden="1" outlineLevel="2" x14ac:dyDescent="0.25">
      <c r="A732" s="9" t="s">
        <v>9153</v>
      </c>
      <c r="B732" s="191" t="s">
        <v>11123</v>
      </c>
      <c r="C732" s="9" t="s">
        <v>9154</v>
      </c>
      <c r="D732" s="288"/>
      <c r="E732" s="289"/>
      <c r="F732" s="79">
        <v>6917.01</v>
      </c>
      <c r="G732" s="79">
        <f t="shared" si="24"/>
        <v>6917.01</v>
      </c>
      <c r="H732" s="9"/>
      <c r="I732" s="79">
        <f t="shared" si="23"/>
        <v>0</v>
      </c>
    </row>
    <row r="733" spans="1:9" hidden="1" outlineLevel="2" x14ac:dyDescent="0.25">
      <c r="A733" s="9" t="s">
        <v>9155</v>
      </c>
      <c r="B733" s="191" t="s">
        <v>11124</v>
      </c>
      <c r="C733" s="9" t="s">
        <v>9156</v>
      </c>
      <c r="D733" s="288"/>
      <c r="E733" s="289"/>
      <c r="F733" s="79">
        <v>7365.53</v>
      </c>
      <c r="G733" s="79">
        <f t="shared" si="24"/>
        <v>7365.53</v>
      </c>
      <c r="H733" s="9"/>
      <c r="I733" s="79">
        <f t="shared" si="23"/>
        <v>0</v>
      </c>
    </row>
    <row r="734" spans="1:9" hidden="1" outlineLevel="2" x14ac:dyDescent="0.25">
      <c r="A734" s="9" t="s">
        <v>9157</v>
      </c>
      <c r="B734" s="191" t="s">
        <v>11125</v>
      </c>
      <c r="C734" s="9" t="s">
        <v>9158</v>
      </c>
      <c r="D734" s="288"/>
      <c r="E734" s="289"/>
      <c r="F734" s="79">
        <v>7843.49</v>
      </c>
      <c r="G734" s="79">
        <f t="shared" si="24"/>
        <v>7843.49</v>
      </c>
      <c r="H734" s="9"/>
      <c r="I734" s="79">
        <f t="shared" si="23"/>
        <v>0</v>
      </c>
    </row>
    <row r="735" spans="1:9" hidden="1" outlineLevel="2" x14ac:dyDescent="0.25">
      <c r="A735" s="9" t="s">
        <v>9159</v>
      </c>
      <c r="B735" s="191" t="s">
        <v>11126</v>
      </c>
      <c r="C735" s="9" t="s">
        <v>9160</v>
      </c>
      <c r="D735" s="288"/>
      <c r="E735" s="289"/>
      <c r="F735" s="79">
        <v>8226.1299999999992</v>
      </c>
      <c r="G735" s="79">
        <f t="shared" si="24"/>
        <v>8226.1299999999992</v>
      </c>
      <c r="H735" s="9"/>
      <c r="I735" s="79">
        <f t="shared" si="23"/>
        <v>0</v>
      </c>
    </row>
    <row r="736" spans="1:9" hidden="1" outlineLevel="2" x14ac:dyDescent="0.25">
      <c r="A736" s="9" t="s">
        <v>9161</v>
      </c>
      <c r="B736" s="191" t="s">
        <v>11127</v>
      </c>
      <c r="C736" s="9" t="s">
        <v>9162</v>
      </c>
      <c r="D736" s="288"/>
      <c r="E736" s="289"/>
      <c r="F736" s="79">
        <v>8805</v>
      </c>
      <c r="G736" s="79">
        <f t="shared" si="24"/>
        <v>8805</v>
      </c>
      <c r="H736" s="9"/>
      <c r="I736" s="79">
        <f t="shared" si="23"/>
        <v>0</v>
      </c>
    </row>
    <row r="737" spans="1:9" hidden="1" outlineLevel="2" x14ac:dyDescent="0.25">
      <c r="A737" s="9" t="s">
        <v>9163</v>
      </c>
      <c r="B737" s="191" t="s">
        <v>11128</v>
      </c>
      <c r="C737" s="9" t="s">
        <v>9164</v>
      </c>
      <c r="D737" s="288"/>
      <c r="E737" s="289"/>
      <c r="F737" s="79">
        <v>10027.219999999999</v>
      </c>
      <c r="G737" s="79">
        <f t="shared" si="24"/>
        <v>10027.219999999999</v>
      </c>
      <c r="H737" s="9"/>
      <c r="I737" s="79">
        <f t="shared" si="23"/>
        <v>0</v>
      </c>
    </row>
    <row r="738" spans="1:9" hidden="1" outlineLevel="2" x14ac:dyDescent="0.25">
      <c r="A738" s="9" t="s">
        <v>9165</v>
      </c>
      <c r="B738" s="191" t="s">
        <v>11129</v>
      </c>
      <c r="C738" s="9" t="s">
        <v>9166</v>
      </c>
      <c r="D738" s="288"/>
      <c r="E738" s="289"/>
      <c r="F738" s="79">
        <v>11259.25</v>
      </c>
      <c r="G738" s="79">
        <f t="shared" si="24"/>
        <v>11259.25</v>
      </c>
      <c r="H738" s="9"/>
      <c r="I738" s="79">
        <f t="shared" si="23"/>
        <v>0</v>
      </c>
    </row>
    <row r="739" spans="1:9" hidden="1" outlineLevel="2" x14ac:dyDescent="0.25">
      <c r="A739" s="9" t="s">
        <v>9167</v>
      </c>
      <c r="B739" s="191" t="s">
        <v>11130</v>
      </c>
      <c r="C739" s="9" t="s">
        <v>9168</v>
      </c>
      <c r="D739" s="288"/>
      <c r="E739" s="289"/>
      <c r="F739" s="79">
        <v>12481.46</v>
      </c>
      <c r="G739" s="79">
        <f t="shared" si="24"/>
        <v>12481.46</v>
      </c>
      <c r="H739" s="9"/>
      <c r="I739" s="79">
        <f t="shared" si="23"/>
        <v>0</v>
      </c>
    </row>
    <row r="740" spans="1:9" hidden="1" outlineLevel="2" x14ac:dyDescent="0.25">
      <c r="A740" s="9" t="s">
        <v>9169</v>
      </c>
      <c r="B740" s="191" t="s">
        <v>11131</v>
      </c>
      <c r="C740" s="9" t="s">
        <v>9170</v>
      </c>
      <c r="D740" s="288"/>
      <c r="E740" s="289"/>
      <c r="F740" s="79">
        <v>13759.74</v>
      </c>
      <c r="G740" s="79">
        <f t="shared" si="24"/>
        <v>13759.74</v>
      </c>
      <c r="H740" s="9"/>
      <c r="I740" s="79">
        <f t="shared" si="23"/>
        <v>0</v>
      </c>
    </row>
    <row r="741" spans="1:9" ht="15.75" hidden="1" outlineLevel="2" thickBot="1" x14ac:dyDescent="0.3">
      <c r="A741" s="9" t="s">
        <v>9171</v>
      </c>
      <c r="B741" s="191" t="s">
        <v>11132</v>
      </c>
      <c r="C741" s="9" t="s">
        <v>9172</v>
      </c>
      <c r="D741" s="288"/>
      <c r="E741" s="289"/>
      <c r="F741" s="79">
        <v>14956.73</v>
      </c>
      <c r="G741" s="79">
        <f t="shared" si="24"/>
        <v>14956.73</v>
      </c>
      <c r="H741" s="9"/>
      <c r="I741" s="79">
        <f t="shared" si="23"/>
        <v>0</v>
      </c>
    </row>
    <row r="742" spans="1:9" ht="15.75" hidden="1" outlineLevel="1" collapsed="1" thickBot="1" x14ac:dyDescent="0.3">
      <c r="A742" s="9"/>
      <c r="B742" s="192"/>
      <c r="C742" s="152" t="s">
        <v>9173</v>
      </c>
      <c r="D742" s="290" t="s">
        <v>7264</v>
      </c>
      <c r="E742" s="291"/>
      <c r="F742" s="156"/>
      <c r="G742" s="119"/>
      <c r="H742" s="141"/>
      <c r="I742" s="17"/>
    </row>
    <row r="743" spans="1:9" hidden="1" outlineLevel="2" x14ac:dyDescent="0.25">
      <c r="A743" s="9" t="s">
        <v>9174</v>
      </c>
      <c r="B743" s="191" t="s">
        <v>11133</v>
      </c>
      <c r="C743" s="9" t="s">
        <v>9175</v>
      </c>
      <c r="D743" s="292"/>
      <c r="E743" s="293"/>
      <c r="F743" s="79">
        <v>4743.1000000000004</v>
      </c>
      <c r="G743" s="79">
        <f t="shared" si="24"/>
        <v>4743.1000000000004</v>
      </c>
      <c r="H743" s="9"/>
      <c r="I743" s="79">
        <f>H743*G743</f>
        <v>0</v>
      </c>
    </row>
    <row r="744" spans="1:9" hidden="1" outlineLevel="2" x14ac:dyDescent="0.25">
      <c r="A744" s="9" t="s">
        <v>9176</v>
      </c>
      <c r="B744" s="191" t="s">
        <v>11134</v>
      </c>
      <c r="C744" s="9" t="s">
        <v>9177</v>
      </c>
      <c r="D744" s="288"/>
      <c r="E744" s="289"/>
      <c r="F744" s="79">
        <v>5156.58</v>
      </c>
      <c r="G744" s="79">
        <f t="shared" si="24"/>
        <v>5156.58</v>
      </c>
      <c r="H744" s="9"/>
      <c r="I744" s="79">
        <f t="shared" ref="I744:I802" si="25">H744*G744</f>
        <v>0</v>
      </c>
    </row>
    <row r="745" spans="1:9" hidden="1" outlineLevel="2" x14ac:dyDescent="0.25">
      <c r="A745" s="9" t="s">
        <v>9178</v>
      </c>
      <c r="B745" s="191" t="s">
        <v>11135</v>
      </c>
      <c r="C745" s="9" t="s">
        <v>9179</v>
      </c>
      <c r="D745" s="288"/>
      <c r="E745" s="289"/>
      <c r="F745" s="79">
        <v>5400.46</v>
      </c>
      <c r="G745" s="79">
        <f t="shared" si="24"/>
        <v>5400.46</v>
      </c>
      <c r="H745" s="9"/>
      <c r="I745" s="79">
        <f t="shared" si="25"/>
        <v>0</v>
      </c>
    </row>
    <row r="746" spans="1:9" hidden="1" outlineLevel="2" x14ac:dyDescent="0.25">
      <c r="A746" s="9" t="s">
        <v>9180</v>
      </c>
      <c r="B746" s="191" t="s">
        <v>11136</v>
      </c>
      <c r="C746" s="9" t="s">
        <v>9181</v>
      </c>
      <c r="D746" s="288"/>
      <c r="E746" s="289"/>
      <c r="F746" s="79">
        <v>5832.16</v>
      </c>
      <c r="G746" s="79">
        <f t="shared" si="24"/>
        <v>5832.16</v>
      </c>
      <c r="H746" s="9"/>
      <c r="I746" s="79">
        <f t="shared" si="25"/>
        <v>0</v>
      </c>
    </row>
    <row r="747" spans="1:9" hidden="1" outlineLevel="2" x14ac:dyDescent="0.25">
      <c r="A747" s="9" t="s">
        <v>9182</v>
      </c>
      <c r="B747" s="191" t="s">
        <v>11137</v>
      </c>
      <c r="C747" s="9" t="s">
        <v>9183</v>
      </c>
      <c r="D747" s="288"/>
      <c r="E747" s="289"/>
      <c r="F747" s="79">
        <v>6118.08</v>
      </c>
      <c r="G747" s="79">
        <f t="shared" si="24"/>
        <v>6118.08</v>
      </c>
      <c r="H747" s="9"/>
      <c r="I747" s="79">
        <f t="shared" si="25"/>
        <v>0</v>
      </c>
    </row>
    <row r="748" spans="1:9" hidden="1" outlineLevel="2" x14ac:dyDescent="0.25">
      <c r="A748" s="9" t="s">
        <v>9184</v>
      </c>
      <c r="B748" s="191" t="s">
        <v>11138</v>
      </c>
      <c r="C748" s="9" t="s">
        <v>9185</v>
      </c>
      <c r="D748" s="288"/>
      <c r="E748" s="289"/>
      <c r="F748" s="79">
        <v>6517.56</v>
      </c>
      <c r="G748" s="79">
        <f t="shared" si="24"/>
        <v>6517.56</v>
      </c>
      <c r="H748" s="9"/>
      <c r="I748" s="79">
        <f t="shared" si="25"/>
        <v>0</v>
      </c>
    </row>
    <row r="749" spans="1:9" hidden="1" outlineLevel="2" x14ac:dyDescent="0.25">
      <c r="A749" s="9" t="s">
        <v>9186</v>
      </c>
      <c r="B749" s="191" t="s">
        <v>11139</v>
      </c>
      <c r="C749" s="9" t="s">
        <v>9187</v>
      </c>
      <c r="D749" s="288"/>
      <c r="E749" s="289"/>
      <c r="F749" s="79">
        <v>6830.12</v>
      </c>
      <c r="G749" s="79">
        <f t="shared" si="24"/>
        <v>6830.12</v>
      </c>
      <c r="H749" s="9"/>
      <c r="I749" s="79">
        <f t="shared" si="25"/>
        <v>0</v>
      </c>
    </row>
    <row r="750" spans="1:9" hidden="1" outlineLevel="2" x14ac:dyDescent="0.25">
      <c r="A750" s="9" t="s">
        <v>9188</v>
      </c>
      <c r="B750" s="191" t="s">
        <v>11140</v>
      </c>
      <c r="C750" s="9" t="s">
        <v>9189</v>
      </c>
      <c r="D750" s="288"/>
      <c r="E750" s="289"/>
      <c r="F750" s="79">
        <v>7514.1</v>
      </c>
      <c r="G750" s="79">
        <f t="shared" si="24"/>
        <v>7514.1</v>
      </c>
      <c r="H750" s="9"/>
      <c r="I750" s="79">
        <f t="shared" si="25"/>
        <v>0</v>
      </c>
    </row>
    <row r="751" spans="1:9" hidden="1" outlineLevel="2" x14ac:dyDescent="0.25">
      <c r="A751" s="9" t="s">
        <v>9190</v>
      </c>
      <c r="B751" s="191" t="s">
        <v>11141</v>
      </c>
      <c r="C751" s="9" t="s">
        <v>9191</v>
      </c>
      <c r="D751" s="288"/>
      <c r="E751" s="289"/>
      <c r="F751" s="79">
        <v>8223.32</v>
      </c>
      <c r="G751" s="79">
        <f t="shared" si="24"/>
        <v>8223.32</v>
      </c>
      <c r="H751" s="9"/>
      <c r="I751" s="79">
        <f t="shared" si="25"/>
        <v>0</v>
      </c>
    </row>
    <row r="752" spans="1:9" hidden="1" outlineLevel="2" x14ac:dyDescent="0.25">
      <c r="A752" s="9" t="s">
        <v>9192</v>
      </c>
      <c r="B752" s="191" t="s">
        <v>11142</v>
      </c>
      <c r="C752" s="9" t="s">
        <v>9193</v>
      </c>
      <c r="D752" s="288"/>
      <c r="E752" s="289"/>
      <c r="F752" s="79">
        <v>8933.9599999999991</v>
      </c>
      <c r="G752" s="79">
        <f t="shared" si="24"/>
        <v>8933.9599999999991</v>
      </c>
      <c r="H752" s="9"/>
      <c r="I752" s="79">
        <f t="shared" si="25"/>
        <v>0</v>
      </c>
    </row>
    <row r="753" spans="1:9" hidden="1" outlineLevel="2" x14ac:dyDescent="0.25">
      <c r="A753" s="9" t="s">
        <v>9194</v>
      </c>
      <c r="B753" s="191" t="s">
        <v>11143</v>
      </c>
      <c r="C753" s="9" t="s">
        <v>9195</v>
      </c>
      <c r="D753" s="288"/>
      <c r="E753" s="289"/>
      <c r="F753" s="79">
        <v>9636.16</v>
      </c>
      <c r="G753" s="79">
        <f t="shared" si="24"/>
        <v>9636.16</v>
      </c>
      <c r="H753" s="9"/>
      <c r="I753" s="79">
        <f t="shared" si="25"/>
        <v>0</v>
      </c>
    </row>
    <row r="754" spans="1:9" hidden="1" outlineLevel="2" x14ac:dyDescent="0.25">
      <c r="A754" s="9" t="s">
        <v>9196</v>
      </c>
      <c r="B754" s="191" t="s">
        <v>11144</v>
      </c>
      <c r="C754" s="9" t="s">
        <v>9197</v>
      </c>
      <c r="D754" s="288"/>
      <c r="E754" s="289"/>
      <c r="F754" s="79">
        <v>10335.58</v>
      </c>
      <c r="G754" s="79">
        <f t="shared" si="24"/>
        <v>10335.58</v>
      </c>
      <c r="H754" s="9"/>
      <c r="I754" s="79">
        <f t="shared" si="25"/>
        <v>0</v>
      </c>
    </row>
    <row r="755" spans="1:9" hidden="1" outlineLevel="2" x14ac:dyDescent="0.25">
      <c r="A755" s="9" t="s">
        <v>9198</v>
      </c>
      <c r="B755" s="191" t="s">
        <v>11145</v>
      </c>
      <c r="C755" s="9" t="s">
        <v>9199</v>
      </c>
      <c r="D755" s="288"/>
      <c r="E755" s="289"/>
      <c r="F755" s="79">
        <v>5079.4799999999996</v>
      </c>
      <c r="G755" s="79">
        <f t="shared" si="24"/>
        <v>5079.4799999999996</v>
      </c>
      <c r="H755" s="9"/>
      <c r="I755" s="79">
        <f t="shared" si="25"/>
        <v>0</v>
      </c>
    </row>
    <row r="756" spans="1:9" hidden="1" outlineLevel="2" x14ac:dyDescent="0.25">
      <c r="A756" s="9" t="s">
        <v>9200</v>
      </c>
      <c r="B756" s="191" t="s">
        <v>11146</v>
      </c>
      <c r="C756" s="9" t="s">
        <v>9201</v>
      </c>
      <c r="D756" s="288"/>
      <c r="E756" s="289"/>
      <c r="F756" s="79">
        <v>5408.86</v>
      </c>
      <c r="G756" s="79">
        <f t="shared" si="24"/>
        <v>5408.86</v>
      </c>
      <c r="H756" s="9"/>
      <c r="I756" s="79">
        <f t="shared" si="25"/>
        <v>0</v>
      </c>
    </row>
    <row r="757" spans="1:9" hidden="1" outlineLevel="2" x14ac:dyDescent="0.25">
      <c r="A757" s="9" t="s">
        <v>9202</v>
      </c>
      <c r="B757" s="191" t="s">
        <v>11147</v>
      </c>
      <c r="C757" s="9" t="s">
        <v>9203</v>
      </c>
      <c r="D757" s="288"/>
      <c r="E757" s="289"/>
      <c r="F757" s="79">
        <v>5735.44</v>
      </c>
      <c r="G757" s="79">
        <f t="shared" si="24"/>
        <v>5735.44</v>
      </c>
      <c r="H757" s="9"/>
      <c r="I757" s="79">
        <f t="shared" si="25"/>
        <v>0</v>
      </c>
    </row>
    <row r="758" spans="1:9" hidden="1" outlineLevel="2" x14ac:dyDescent="0.25">
      <c r="A758" s="9" t="s">
        <v>9204</v>
      </c>
      <c r="B758" s="191" t="s">
        <v>11148</v>
      </c>
      <c r="C758" s="9" t="s">
        <v>9205</v>
      </c>
      <c r="D758" s="288"/>
      <c r="E758" s="289"/>
      <c r="F758" s="79">
        <v>6188.16</v>
      </c>
      <c r="G758" s="79">
        <f t="shared" si="24"/>
        <v>6188.16</v>
      </c>
      <c r="H758" s="9"/>
      <c r="I758" s="79">
        <f t="shared" si="25"/>
        <v>0</v>
      </c>
    </row>
    <row r="759" spans="1:9" hidden="1" outlineLevel="2" x14ac:dyDescent="0.25">
      <c r="A759" s="9" t="s">
        <v>9206</v>
      </c>
      <c r="B759" s="191" t="s">
        <v>11149</v>
      </c>
      <c r="C759" s="9" t="s">
        <v>9207</v>
      </c>
      <c r="D759" s="288"/>
      <c r="E759" s="289"/>
      <c r="F759" s="79">
        <v>6576.42</v>
      </c>
      <c r="G759" s="79">
        <f t="shared" si="24"/>
        <v>6576.42</v>
      </c>
      <c r="H759" s="9"/>
      <c r="I759" s="79">
        <f t="shared" si="25"/>
        <v>0</v>
      </c>
    </row>
    <row r="760" spans="1:9" hidden="1" outlineLevel="2" x14ac:dyDescent="0.25">
      <c r="A760" s="9" t="s">
        <v>9208</v>
      </c>
      <c r="B760" s="191" t="s">
        <v>11150</v>
      </c>
      <c r="C760" s="9" t="s">
        <v>9209</v>
      </c>
      <c r="D760" s="288"/>
      <c r="E760" s="289"/>
      <c r="F760" s="79">
        <v>7002.52</v>
      </c>
      <c r="G760" s="79">
        <f t="shared" si="24"/>
        <v>7002.52</v>
      </c>
      <c r="H760" s="9"/>
      <c r="I760" s="79">
        <f t="shared" si="25"/>
        <v>0</v>
      </c>
    </row>
    <row r="761" spans="1:9" hidden="1" outlineLevel="2" x14ac:dyDescent="0.25">
      <c r="A761" s="9" t="s">
        <v>9210</v>
      </c>
      <c r="B761" s="191" t="s">
        <v>11151</v>
      </c>
      <c r="C761" s="9" t="s">
        <v>9211</v>
      </c>
      <c r="D761" s="288"/>
      <c r="E761" s="289"/>
      <c r="F761" s="79">
        <v>7425.8</v>
      </c>
      <c r="G761" s="79">
        <f t="shared" si="24"/>
        <v>7425.8</v>
      </c>
      <c r="H761" s="9"/>
      <c r="I761" s="79">
        <f t="shared" si="25"/>
        <v>0</v>
      </c>
    </row>
    <row r="762" spans="1:9" hidden="1" outlineLevel="2" x14ac:dyDescent="0.25">
      <c r="A762" s="9" t="s">
        <v>9212</v>
      </c>
      <c r="B762" s="191" t="s">
        <v>11152</v>
      </c>
      <c r="C762" s="9" t="s">
        <v>9213</v>
      </c>
      <c r="D762" s="288"/>
      <c r="E762" s="289"/>
      <c r="F762" s="79">
        <v>8282.2000000000007</v>
      </c>
      <c r="G762" s="79">
        <f t="shared" si="24"/>
        <v>8282.2000000000007</v>
      </c>
      <c r="H762" s="9"/>
      <c r="I762" s="79">
        <f t="shared" si="25"/>
        <v>0</v>
      </c>
    </row>
    <row r="763" spans="1:9" hidden="1" outlineLevel="2" x14ac:dyDescent="0.25">
      <c r="A763" s="9" t="s">
        <v>9214</v>
      </c>
      <c r="B763" s="191" t="s">
        <v>11153</v>
      </c>
      <c r="C763" s="9" t="s">
        <v>9215</v>
      </c>
      <c r="D763" s="288"/>
      <c r="E763" s="289"/>
      <c r="F763" s="79">
        <v>9149.7999999999993</v>
      </c>
      <c r="G763" s="79">
        <f t="shared" si="24"/>
        <v>9149.7999999999993</v>
      </c>
      <c r="H763" s="9"/>
      <c r="I763" s="79">
        <f t="shared" si="25"/>
        <v>0</v>
      </c>
    </row>
    <row r="764" spans="1:9" hidden="1" outlineLevel="2" x14ac:dyDescent="0.25">
      <c r="A764" s="9" t="s">
        <v>9216</v>
      </c>
      <c r="B764" s="191" t="s">
        <v>11154</v>
      </c>
      <c r="C764" s="9" t="s">
        <v>9217</v>
      </c>
      <c r="D764" s="288"/>
      <c r="E764" s="289"/>
      <c r="F764" s="79">
        <v>9277.34</v>
      </c>
      <c r="G764" s="79">
        <f t="shared" si="24"/>
        <v>9277.34</v>
      </c>
      <c r="H764" s="9"/>
      <c r="I764" s="79">
        <f t="shared" si="25"/>
        <v>0</v>
      </c>
    </row>
    <row r="765" spans="1:9" hidden="1" outlineLevel="2" x14ac:dyDescent="0.25">
      <c r="A765" s="9" t="s">
        <v>9218</v>
      </c>
      <c r="B765" s="191" t="s">
        <v>11155</v>
      </c>
      <c r="C765" s="9" t="s">
        <v>9219</v>
      </c>
      <c r="D765" s="288"/>
      <c r="E765" s="289"/>
      <c r="F765" s="79">
        <v>10854.18</v>
      </c>
      <c r="G765" s="79">
        <f t="shared" si="24"/>
        <v>10854.18</v>
      </c>
      <c r="H765" s="9"/>
      <c r="I765" s="79">
        <f t="shared" si="25"/>
        <v>0</v>
      </c>
    </row>
    <row r="766" spans="1:9" hidden="1" outlineLevel="2" x14ac:dyDescent="0.25">
      <c r="A766" s="9" t="s">
        <v>9220</v>
      </c>
      <c r="B766" s="191" t="s">
        <v>11156</v>
      </c>
      <c r="C766" s="9" t="s">
        <v>9221</v>
      </c>
      <c r="D766" s="288"/>
      <c r="E766" s="289"/>
      <c r="F766" s="79">
        <v>11718.98</v>
      </c>
      <c r="G766" s="79">
        <f t="shared" si="24"/>
        <v>11718.98</v>
      </c>
      <c r="H766" s="9"/>
      <c r="I766" s="79">
        <f t="shared" si="25"/>
        <v>0</v>
      </c>
    </row>
    <row r="767" spans="1:9" hidden="1" outlineLevel="2" x14ac:dyDescent="0.25">
      <c r="A767" s="9" t="s">
        <v>9222</v>
      </c>
      <c r="B767" s="191" t="s">
        <v>11157</v>
      </c>
      <c r="C767" s="9" t="s">
        <v>9223</v>
      </c>
      <c r="D767" s="288"/>
      <c r="E767" s="289"/>
      <c r="F767" s="79">
        <v>5616.3</v>
      </c>
      <c r="G767" s="79">
        <f t="shared" si="24"/>
        <v>5616.3</v>
      </c>
      <c r="H767" s="9"/>
      <c r="I767" s="79">
        <f t="shared" si="25"/>
        <v>0</v>
      </c>
    </row>
    <row r="768" spans="1:9" hidden="1" outlineLevel="2" x14ac:dyDescent="0.25">
      <c r="A768" s="9" t="s">
        <v>9224</v>
      </c>
      <c r="B768" s="191" t="s">
        <v>11158</v>
      </c>
      <c r="C768" s="9" t="s">
        <v>9225</v>
      </c>
      <c r="D768" s="288"/>
      <c r="E768" s="289"/>
      <c r="F768" s="79">
        <v>6866.56</v>
      </c>
      <c r="G768" s="79">
        <f t="shared" si="24"/>
        <v>6866.56</v>
      </c>
      <c r="H768" s="9"/>
      <c r="I768" s="79">
        <f t="shared" si="25"/>
        <v>0</v>
      </c>
    </row>
    <row r="769" spans="1:9" hidden="1" outlineLevel="2" x14ac:dyDescent="0.25">
      <c r="A769" s="9" t="s">
        <v>9226</v>
      </c>
      <c r="B769" s="191" t="s">
        <v>11159</v>
      </c>
      <c r="C769" s="9" t="s">
        <v>9227</v>
      </c>
      <c r="D769" s="288"/>
      <c r="E769" s="289"/>
      <c r="F769" s="79">
        <v>7334.7</v>
      </c>
      <c r="G769" s="79">
        <f t="shared" si="24"/>
        <v>7334.7</v>
      </c>
      <c r="H769" s="9"/>
      <c r="I769" s="79">
        <f t="shared" si="25"/>
        <v>0</v>
      </c>
    </row>
    <row r="770" spans="1:9" hidden="1" outlineLevel="2" x14ac:dyDescent="0.25">
      <c r="A770" s="9" t="s">
        <v>9228</v>
      </c>
      <c r="B770" s="191" t="s">
        <v>11160</v>
      </c>
      <c r="C770" s="9" t="s">
        <v>9229</v>
      </c>
      <c r="D770" s="288"/>
      <c r="E770" s="289"/>
      <c r="F770" s="79">
        <v>7920.58</v>
      </c>
      <c r="G770" s="79">
        <f t="shared" si="24"/>
        <v>7920.58</v>
      </c>
      <c r="H770" s="9"/>
      <c r="I770" s="79">
        <f t="shared" si="25"/>
        <v>0</v>
      </c>
    </row>
    <row r="771" spans="1:9" hidden="1" outlineLevel="2" x14ac:dyDescent="0.25">
      <c r="A771" s="9" t="s">
        <v>9230</v>
      </c>
      <c r="B771" s="191" t="s">
        <v>11161</v>
      </c>
      <c r="C771" s="9" t="s">
        <v>9231</v>
      </c>
      <c r="D771" s="288"/>
      <c r="E771" s="289"/>
      <c r="F771" s="79">
        <v>8468.6200000000008</v>
      </c>
      <c r="G771" s="79">
        <f t="shared" si="24"/>
        <v>8468.6200000000008</v>
      </c>
      <c r="H771" s="9"/>
      <c r="I771" s="79">
        <f t="shared" si="25"/>
        <v>0</v>
      </c>
    </row>
    <row r="772" spans="1:9" hidden="1" outlineLevel="2" x14ac:dyDescent="0.25">
      <c r="A772" s="9" t="s">
        <v>9232</v>
      </c>
      <c r="B772" s="191" t="s">
        <v>11162</v>
      </c>
      <c r="C772" s="9" t="s">
        <v>9233</v>
      </c>
      <c r="D772" s="288"/>
      <c r="E772" s="289"/>
      <c r="F772" s="79">
        <v>9040.48</v>
      </c>
      <c r="G772" s="79">
        <f t="shared" si="24"/>
        <v>9040.48</v>
      </c>
      <c r="H772" s="9"/>
      <c r="I772" s="79">
        <f t="shared" si="25"/>
        <v>0</v>
      </c>
    </row>
    <row r="773" spans="1:9" hidden="1" outlineLevel="2" x14ac:dyDescent="0.25">
      <c r="A773" s="9" t="s">
        <v>9234</v>
      </c>
      <c r="B773" s="191" t="s">
        <v>11163</v>
      </c>
      <c r="C773" s="9" t="s">
        <v>9235</v>
      </c>
      <c r="D773" s="288"/>
      <c r="E773" s="289"/>
      <c r="F773" s="79">
        <v>9602.52</v>
      </c>
      <c r="G773" s="79">
        <f t="shared" si="24"/>
        <v>9602.52</v>
      </c>
      <c r="H773" s="9"/>
      <c r="I773" s="79">
        <f t="shared" si="25"/>
        <v>0</v>
      </c>
    </row>
    <row r="774" spans="1:9" hidden="1" outlineLevel="2" x14ac:dyDescent="0.25">
      <c r="A774" s="9" t="s">
        <v>9236</v>
      </c>
      <c r="B774" s="191" t="s">
        <v>11164</v>
      </c>
      <c r="C774" s="9" t="s">
        <v>9237</v>
      </c>
      <c r="D774" s="288"/>
      <c r="E774" s="289"/>
      <c r="F774" s="79">
        <v>10736.44</v>
      </c>
      <c r="G774" s="79">
        <f t="shared" si="24"/>
        <v>10736.44</v>
      </c>
      <c r="H774" s="9"/>
      <c r="I774" s="79">
        <f t="shared" si="25"/>
        <v>0</v>
      </c>
    </row>
    <row r="775" spans="1:9" hidden="1" outlineLevel="2" x14ac:dyDescent="0.25">
      <c r="A775" s="9" t="s">
        <v>9238</v>
      </c>
      <c r="B775" s="191" t="s">
        <v>11165</v>
      </c>
      <c r="C775" s="9" t="s">
        <v>9239</v>
      </c>
      <c r="D775" s="288"/>
      <c r="E775" s="289"/>
      <c r="F775" s="79">
        <v>11888.58</v>
      </c>
      <c r="G775" s="79">
        <f t="shared" si="24"/>
        <v>11888.58</v>
      </c>
      <c r="H775" s="9"/>
      <c r="I775" s="79">
        <f t="shared" si="25"/>
        <v>0</v>
      </c>
    </row>
    <row r="776" spans="1:9" hidden="1" outlineLevel="2" x14ac:dyDescent="0.25">
      <c r="A776" s="9" t="s">
        <v>9240</v>
      </c>
      <c r="B776" s="191" t="s">
        <v>11166</v>
      </c>
      <c r="C776" s="9" t="s">
        <v>9241</v>
      </c>
      <c r="D776" s="288"/>
      <c r="E776" s="289"/>
      <c r="F776" s="79">
        <v>13026.7</v>
      </c>
      <c r="G776" s="79">
        <f t="shared" ref="G776:G839" si="26">F776-F776*$D$197</f>
        <v>13026.7</v>
      </c>
      <c r="H776" s="9"/>
      <c r="I776" s="79">
        <f t="shared" si="25"/>
        <v>0</v>
      </c>
    </row>
    <row r="777" spans="1:9" hidden="1" outlineLevel="2" x14ac:dyDescent="0.25">
      <c r="A777" s="9" t="s">
        <v>9242</v>
      </c>
      <c r="B777" s="191" t="s">
        <v>11167</v>
      </c>
      <c r="C777" s="9" t="s">
        <v>9243</v>
      </c>
      <c r="D777" s="288"/>
      <c r="E777" s="289"/>
      <c r="F777" s="79">
        <v>14162</v>
      </c>
      <c r="G777" s="79">
        <f t="shared" si="26"/>
        <v>14162</v>
      </c>
      <c r="H777" s="9"/>
      <c r="I777" s="79">
        <f t="shared" si="25"/>
        <v>0</v>
      </c>
    </row>
    <row r="778" spans="1:9" hidden="1" outlineLevel="2" x14ac:dyDescent="0.25">
      <c r="A778" s="9" t="s">
        <v>9244</v>
      </c>
      <c r="B778" s="191" t="s">
        <v>11168</v>
      </c>
      <c r="C778" s="9" t="s">
        <v>9245</v>
      </c>
      <c r="D778" s="288"/>
      <c r="E778" s="289"/>
      <c r="F778" s="79">
        <v>15308.54</v>
      </c>
      <c r="G778" s="79">
        <f t="shared" si="26"/>
        <v>15308.54</v>
      </c>
      <c r="H778" s="9"/>
      <c r="I778" s="79">
        <f t="shared" si="25"/>
        <v>0</v>
      </c>
    </row>
    <row r="779" spans="1:9" hidden="1" outlineLevel="2" x14ac:dyDescent="0.25">
      <c r="A779" s="9" t="s">
        <v>9246</v>
      </c>
      <c r="B779" s="191" t="s">
        <v>11169</v>
      </c>
      <c r="C779" s="9" t="s">
        <v>9247</v>
      </c>
      <c r="D779" s="288"/>
      <c r="E779" s="289"/>
      <c r="F779" s="79">
        <v>5862.99</v>
      </c>
      <c r="G779" s="79">
        <f t="shared" si="26"/>
        <v>5862.99</v>
      </c>
      <c r="H779" s="9"/>
      <c r="I779" s="79">
        <f t="shared" si="25"/>
        <v>0</v>
      </c>
    </row>
    <row r="780" spans="1:9" hidden="1" outlineLevel="2" x14ac:dyDescent="0.25">
      <c r="A780" s="9" t="s">
        <v>9248</v>
      </c>
      <c r="B780" s="191" t="s">
        <v>11170</v>
      </c>
      <c r="C780" s="9" t="s">
        <v>9249</v>
      </c>
      <c r="D780" s="288"/>
      <c r="E780" s="289"/>
      <c r="F780" s="79">
        <v>6384.4</v>
      </c>
      <c r="G780" s="79">
        <f t="shared" si="26"/>
        <v>6384.4</v>
      </c>
      <c r="H780" s="9"/>
      <c r="I780" s="79">
        <f t="shared" si="25"/>
        <v>0</v>
      </c>
    </row>
    <row r="781" spans="1:9" hidden="1" outlineLevel="2" x14ac:dyDescent="0.25">
      <c r="A781" s="9" t="s">
        <v>9250</v>
      </c>
      <c r="B781" s="191" t="s">
        <v>11171</v>
      </c>
      <c r="C781" s="9" t="s">
        <v>9251</v>
      </c>
      <c r="D781" s="288"/>
      <c r="E781" s="289"/>
      <c r="F781" s="79">
        <v>6858.15</v>
      </c>
      <c r="G781" s="79">
        <f t="shared" si="26"/>
        <v>6858.15</v>
      </c>
      <c r="H781" s="9"/>
      <c r="I781" s="79">
        <f t="shared" si="25"/>
        <v>0</v>
      </c>
    </row>
    <row r="782" spans="1:9" hidden="1" outlineLevel="2" x14ac:dyDescent="0.25">
      <c r="A782" s="9" t="s">
        <v>9252</v>
      </c>
      <c r="B782" s="191" t="s">
        <v>11172</v>
      </c>
      <c r="C782" s="9" t="s">
        <v>9253</v>
      </c>
      <c r="D782" s="288"/>
      <c r="E782" s="289"/>
      <c r="F782" s="79">
        <v>7431.41</v>
      </c>
      <c r="G782" s="79">
        <f t="shared" si="26"/>
        <v>7431.41</v>
      </c>
      <c r="H782" s="9"/>
      <c r="I782" s="79">
        <f t="shared" si="25"/>
        <v>0</v>
      </c>
    </row>
    <row r="783" spans="1:9" hidden="1" outlineLevel="2" x14ac:dyDescent="0.25">
      <c r="A783" s="9" t="s">
        <v>9254</v>
      </c>
      <c r="B783" s="191" t="s">
        <v>11173</v>
      </c>
      <c r="C783" s="9" t="s">
        <v>9255</v>
      </c>
      <c r="D783" s="288"/>
      <c r="E783" s="289"/>
      <c r="F783" s="79">
        <v>8013.08</v>
      </c>
      <c r="G783" s="79">
        <f t="shared" si="26"/>
        <v>8013.08</v>
      </c>
      <c r="H783" s="9"/>
      <c r="I783" s="79">
        <f t="shared" si="25"/>
        <v>0</v>
      </c>
    </row>
    <row r="784" spans="1:9" hidden="1" outlineLevel="2" x14ac:dyDescent="0.25">
      <c r="A784" s="9" t="s">
        <v>9256</v>
      </c>
      <c r="B784" s="191" t="s">
        <v>11174</v>
      </c>
      <c r="C784" s="9" t="s">
        <v>9257</v>
      </c>
      <c r="D784" s="288"/>
      <c r="E784" s="289"/>
      <c r="F784" s="79">
        <v>8591.9599999999991</v>
      </c>
      <c r="G784" s="79">
        <f t="shared" si="26"/>
        <v>8591.9599999999991</v>
      </c>
      <c r="H784" s="9"/>
      <c r="I784" s="79">
        <f t="shared" si="25"/>
        <v>0</v>
      </c>
    </row>
    <row r="785" spans="1:9" hidden="1" outlineLevel="2" x14ac:dyDescent="0.25">
      <c r="A785" s="9" t="s">
        <v>9258</v>
      </c>
      <c r="B785" s="191" t="s">
        <v>11175</v>
      </c>
      <c r="C785" s="9" t="s">
        <v>9259</v>
      </c>
      <c r="D785" s="288"/>
      <c r="E785" s="289"/>
      <c r="F785" s="79">
        <v>9170.83</v>
      </c>
      <c r="G785" s="79">
        <f t="shared" si="26"/>
        <v>9170.83</v>
      </c>
      <c r="H785" s="9"/>
      <c r="I785" s="79">
        <f t="shared" si="25"/>
        <v>0</v>
      </c>
    </row>
    <row r="786" spans="1:9" hidden="1" outlineLevel="2" x14ac:dyDescent="0.25">
      <c r="A786" s="9" t="s">
        <v>9260</v>
      </c>
      <c r="B786" s="191" t="s">
        <v>11176</v>
      </c>
      <c r="C786" s="9" t="s">
        <v>9261</v>
      </c>
      <c r="D786" s="288"/>
      <c r="E786" s="289"/>
      <c r="F786" s="79">
        <v>10324.36</v>
      </c>
      <c r="G786" s="79">
        <f t="shared" si="26"/>
        <v>10324.36</v>
      </c>
      <c r="H786" s="9"/>
      <c r="I786" s="79">
        <f t="shared" si="25"/>
        <v>0</v>
      </c>
    </row>
    <row r="787" spans="1:9" hidden="1" outlineLevel="2" x14ac:dyDescent="0.25">
      <c r="A787" s="9" t="s">
        <v>9262</v>
      </c>
      <c r="B787" s="191" t="s">
        <v>11177</v>
      </c>
      <c r="C787" s="9" t="s">
        <v>9263</v>
      </c>
      <c r="D787" s="288"/>
      <c r="E787" s="289"/>
      <c r="F787" s="79">
        <v>11483.51</v>
      </c>
      <c r="G787" s="79">
        <f t="shared" si="26"/>
        <v>11483.51</v>
      </c>
      <c r="H787" s="9"/>
      <c r="I787" s="79">
        <f t="shared" si="25"/>
        <v>0</v>
      </c>
    </row>
    <row r="788" spans="1:9" hidden="1" outlineLevel="2" x14ac:dyDescent="0.25">
      <c r="A788" s="9" t="s">
        <v>9264</v>
      </c>
      <c r="B788" s="191" t="s">
        <v>11178</v>
      </c>
      <c r="C788" s="9" t="s">
        <v>9265</v>
      </c>
      <c r="D788" s="288"/>
      <c r="E788" s="289"/>
      <c r="F788" s="79">
        <v>12642.65</v>
      </c>
      <c r="G788" s="79">
        <f t="shared" si="26"/>
        <v>12642.65</v>
      </c>
      <c r="H788" s="9"/>
      <c r="I788" s="79">
        <f t="shared" si="25"/>
        <v>0</v>
      </c>
    </row>
    <row r="789" spans="1:9" hidden="1" outlineLevel="2" x14ac:dyDescent="0.25">
      <c r="A789" s="9" t="s">
        <v>9266</v>
      </c>
      <c r="B789" s="191" t="s">
        <v>11179</v>
      </c>
      <c r="C789" s="9" t="s">
        <v>9267</v>
      </c>
      <c r="D789" s="288"/>
      <c r="E789" s="289"/>
      <c r="F789" s="79">
        <v>13803.19</v>
      </c>
      <c r="G789" s="79">
        <f t="shared" si="26"/>
        <v>13803.19</v>
      </c>
      <c r="H789" s="9"/>
      <c r="I789" s="79">
        <f t="shared" si="25"/>
        <v>0</v>
      </c>
    </row>
    <row r="790" spans="1:9" hidden="1" outlineLevel="2" x14ac:dyDescent="0.25">
      <c r="A790" s="9" t="s">
        <v>9268</v>
      </c>
      <c r="B790" s="191" t="s">
        <v>11180</v>
      </c>
      <c r="C790" s="9" t="s">
        <v>9269</v>
      </c>
      <c r="D790" s="288"/>
      <c r="E790" s="289"/>
      <c r="F790" s="79">
        <v>14955.33</v>
      </c>
      <c r="G790" s="79">
        <f t="shared" si="26"/>
        <v>14955.33</v>
      </c>
      <c r="H790" s="9"/>
      <c r="I790" s="79">
        <f t="shared" si="25"/>
        <v>0</v>
      </c>
    </row>
    <row r="791" spans="1:9" hidden="1" outlineLevel="2" x14ac:dyDescent="0.25">
      <c r="A791" s="9" t="s">
        <v>9270</v>
      </c>
      <c r="B791" s="191" t="s">
        <v>11181</v>
      </c>
      <c r="C791" s="9" t="s">
        <v>9271</v>
      </c>
      <c r="D791" s="288"/>
      <c r="E791" s="289"/>
      <c r="F791" s="79">
        <v>7507.1</v>
      </c>
      <c r="G791" s="79">
        <f t="shared" si="26"/>
        <v>7507.1</v>
      </c>
      <c r="H791" s="9"/>
      <c r="I791" s="79">
        <f t="shared" si="25"/>
        <v>0</v>
      </c>
    </row>
    <row r="792" spans="1:9" hidden="1" outlineLevel="2" x14ac:dyDescent="0.25">
      <c r="A792" s="9" t="s">
        <v>9272</v>
      </c>
      <c r="B792" s="191" t="s">
        <v>11182</v>
      </c>
      <c r="C792" s="9" t="s">
        <v>9273</v>
      </c>
      <c r="D792" s="288"/>
      <c r="E792" s="289"/>
      <c r="F792" s="79">
        <v>8244.35</v>
      </c>
      <c r="G792" s="79">
        <f t="shared" si="26"/>
        <v>8244.35</v>
      </c>
      <c r="H792" s="9"/>
      <c r="I792" s="79">
        <f t="shared" si="25"/>
        <v>0</v>
      </c>
    </row>
    <row r="793" spans="1:9" hidden="1" outlineLevel="2" x14ac:dyDescent="0.25">
      <c r="A793" s="9" t="s">
        <v>9274</v>
      </c>
      <c r="B793" s="191" t="s">
        <v>11183</v>
      </c>
      <c r="C793" s="9" t="s">
        <v>9275</v>
      </c>
      <c r="D793" s="288"/>
      <c r="E793" s="289"/>
      <c r="F793" s="79">
        <v>9023.66</v>
      </c>
      <c r="G793" s="79">
        <f t="shared" si="26"/>
        <v>9023.66</v>
      </c>
      <c r="H793" s="9"/>
      <c r="I793" s="79">
        <f t="shared" si="25"/>
        <v>0</v>
      </c>
    </row>
    <row r="794" spans="1:9" hidden="1" outlineLevel="2" x14ac:dyDescent="0.25">
      <c r="A794" s="9" t="s">
        <v>9276</v>
      </c>
      <c r="B794" s="191" t="s">
        <v>11184</v>
      </c>
      <c r="C794" s="9" t="s">
        <v>9277</v>
      </c>
      <c r="D794" s="288"/>
      <c r="E794" s="289"/>
      <c r="F794" s="79">
        <v>9993.58</v>
      </c>
      <c r="G794" s="79">
        <f t="shared" si="26"/>
        <v>9993.58</v>
      </c>
      <c r="H794" s="9"/>
      <c r="I794" s="79">
        <f t="shared" si="25"/>
        <v>0</v>
      </c>
    </row>
    <row r="795" spans="1:9" hidden="1" outlineLevel="2" x14ac:dyDescent="0.25">
      <c r="A795" s="9" t="s">
        <v>9278</v>
      </c>
      <c r="B795" s="191" t="s">
        <v>11185</v>
      </c>
      <c r="C795" s="9" t="s">
        <v>9279</v>
      </c>
      <c r="D795" s="288"/>
      <c r="E795" s="289"/>
      <c r="F795" s="79">
        <v>10956.49</v>
      </c>
      <c r="G795" s="79">
        <f t="shared" si="26"/>
        <v>10956.49</v>
      </c>
      <c r="H795" s="9"/>
      <c r="I795" s="79">
        <f t="shared" si="25"/>
        <v>0</v>
      </c>
    </row>
    <row r="796" spans="1:9" hidden="1" outlineLevel="2" x14ac:dyDescent="0.25">
      <c r="A796" s="9" t="s">
        <v>9280</v>
      </c>
      <c r="B796" s="191" t="s">
        <v>11186</v>
      </c>
      <c r="C796" s="9" t="s">
        <v>9281</v>
      </c>
      <c r="D796" s="288"/>
      <c r="E796" s="289"/>
      <c r="F796" s="79">
        <v>11932.03</v>
      </c>
      <c r="G796" s="79">
        <f t="shared" si="26"/>
        <v>11932.03</v>
      </c>
      <c r="H796" s="9"/>
      <c r="I796" s="79">
        <f t="shared" si="25"/>
        <v>0</v>
      </c>
    </row>
    <row r="797" spans="1:9" hidden="1" outlineLevel="2" x14ac:dyDescent="0.25">
      <c r="A797" s="9" t="s">
        <v>9282</v>
      </c>
      <c r="B797" s="191" t="s">
        <v>11187</v>
      </c>
      <c r="C797" s="9" t="s">
        <v>9283</v>
      </c>
      <c r="D797" s="288"/>
      <c r="E797" s="289"/>
      <c r="F797" s="79">
        <v>12911.76</v>
      </c>
      <c r="G797" s="79">
        <f t="shared" si="26"/>
        <v>12911.76</v>
      </c>
      <c r="H797" s="9"/>
      <c r="I797" s="79">
        <f t="shared" si="25"/>
        <v>0</v>
      </c>
    </row>
    <row r="798" spans="1:9" hidden="1" outlineLevel="2" x14ac:dyDescent="0.25">
      <c r="A798" s="9" t="s">
        <v>9284</v>
      </c>
      <c r="B798" s="191" t="s">
        <v>11188</v>
      </c>
      <c r="C798" s="9" t="s">
        <v>9285</v>
      </c>
      <c r="D798" s="288"/>
      <c r="E798" s="289"/>
      <c r="F798" s="79">
        <v>14850.21</v>
      </c>
      <c r="G798" s="79">
        <f t="shared" si="26"/>
        <v>14850.21</v>
      </c>
      <c r="H798" s="9"/>
      <c r="I798" s="79">
        <f t="shared" si="25"/>
        <v>0</v>
      </c>
    </row>
    <row r="799" spans="1:9" hidden="1" outlineLevel="2" x14ac:dyDescent="0.25">
      <c r="A799" s="9" t="s">
        <v>9286</v>
      </c>
      <c r="B799" s="191" t="s">
        <v>11189</v>
      </c>
      <c r="C799" s="9" t="s">
        <v>9287</v>
      </c>
      <c r="D799" s="288"/>
      <c r="E799" s="289"/>
      <c r="F799" s="79">
        <v>16788.650000000001</v>
      </c>
      <c r="G799" s="79">
        <f t="shared" si="26"/>
        <v>16788.650000000001</v>
      </c>
      <c r="H799" s="9"/>
      <c r="I799" s="79">
        <f t="shared" si="25"/>
        <v>0</v>
      </c>
    </row>
    <row r="800" spans="1:9" hidden="1" outlineLevel="2" x14ac:dyDescent="0.25">
      <c r="A800" s="9" t="s">
        <v>9288</v>
      </c>
      <c r="B800" s="191" t="s">
        <v>11190</v>
      </c>
      <c r="C800" s="9" t="s">
        <v>9289</v>
      </c>
      <c r="D800" s="288"/>
      <c r="E800" s="289"/>
      <c r="F800" s="79">
        <v>18718.689999999999</v>
      </c>
      <c r="G800" s="79">
        <f t="shared" si="26"/>
        <v>18718.689999999999</v>
      </c>
      <c r="H800" s="9"/>
      <c r="I800" s="79">
        <f t="shared" si="25"/>
        <v>0</v>
      </c>
    </row>
    <row r="801" spans="1:9" hidden="1" outlineLevel="2" x14ac:dyDescent="0.25">
      <c r="A801" s="9" t="s">
        <v>9290</v>
      </c>
      <c r="B801" s="191" t="s">
        <v>11191</v>
      </c>
      <c r="C801" s="9" t="s">
        <v>9291</v>
      </c>
      <c r="D801" s="288"/>
      <c r="E801" s="289"/>
      <c r="F801" s="79">
        <v>20669.75</v>
      </c>
      <c r="G801" s="79">
        <f t="shared" si="26"/>
        <v>20669.75</v>
      </c>
      <c r="H801" s="9"/>
      <c r="I801" s="79">
        <f t="shared" si="25"/>
        <v>0</v>
      </c>
    </row>
    <row r="802" spans="1:9" ht="15.75" hidden="1" outlineLevel="2" thickBot="1" x14ac:dyDescent="0.3">
      <c r="A802" s="9" t="s">
        <v>9292</v>
      </c>
      <c r="B802" s="191" t="s">
        <v>11192</v>
      </c>
      <c r="C802" s="9" t="s">
        <v>9293</v>
      </c>
      <c r="D802" s="288"/>
      <c r="E802" s="289"/>
      <c r="F802" s="79">
        <v>22625.01</v>
      </c>
      <c r="G802" s="79">
        <f t="shared" si="26"/>
        <v>22625.01</v>
      </c>
      <c r="H802" s="9"/>
      <c r="I802" s="79">
        <f t="shared" si="25"/>
        <v>0</v>
      </c>
    </row>
    <row r="803" spans="1:9" ht="15.75" hidden="1" outlineLevel="1" collapsed="1" thickBot="1" x14ac:dyDescent="0.3">
      <c r="A803" s="9"/>
      <c r="B803" s="192"/>
      <c r="C803" s="152" t="s">
        <v>9294</v>
      </c>
      <c r="D803" s="290" t="s">
        <v>7264</v>
      </c>
      <c r="E803" s="291"/>
      <c r="F803" s="156"/>
      <c r="G803" s="119"/>
      <c r="H803" s="141"/>
      <c r="I803" s="17"/>
    </row>
    <row r="804" spans="1:9" hidden="1" outlineLevel="2" x14ac:dyDescent="0.25">
      <c r="A804" s="9" t="s">
        <v>9295</v>
      </c>
      <c r="B804" s="191" t="s">
        <v>11193</v>
      </c>
      <c r="C804" s="9" t="s">
        <v>9296</v>
      </c>
      <c r="D804" s="292"/>
      <c r="E804" s="293"/>
      <c r="F804" s="79">
        <v>5378.04</v>
      </c>
      <c r="G804" s="79">
        <f t="shared" si="26"/>
        <v>5378.04</v>
      </c>
      <c r="H804" s="9"/>
      <c r="I804" s="79">
        <f>G804*H804</f>
        <v>0</v>
      </c>
    </row>
    <row r="805" spans="1:9" hidden="1" outlineLevel="2" x14ac:dyDescent="0.25">
      <c r="A805" s="9" t="s">
        <v>9297</v>
      </c>
      <c r="B805" s="191" t="s">
        <v>11194</v>
      </c>
      <c r="C805" s="9" t="s">
        <v>9298</v>
      </c>
      <c r="D805" s="288"/>
      <c r="E805" s="289"/>
      <c r="F805" s="79">
        <v>5826.56</v>
      </c>
      <c r="G805" s="79">
        <f t="shared" si="26"/>
        <v>5826.56</v>
      </c>
      <c r="H805" s="9"/>
      <c r="I805" s="79">
        <f t="shared" ref="I805:I863" si="27">G805*H805</f>
        <v>0</v>
      </c>
    </row>
    <row r="806" spans="1:9" hidden="1" outlineLevel="2" x14ac:dyDescent="0.25">
      <c r="A806" s="9" t="s">
        <v>9299</v>
      </c>
      <c r="B806" s="191" t="s">
        <v>11195</v>
      </c>
      <c r="C806" s="9" t="s">
        <v>9300</v>
      </c>
      <c r="D806" s="288"/>
      <c r="E806" s="289"/>
      <c r="F806" s="79">
        <v>6084.44</v>
      </c>
      <c r="G806" s="79">
        <f t="shared" si="26"/>
        <v>6084.44</v>
      </c>
      <c r="H806" s="9"/>
      <c r="I806" s="79">
        <f t="shared" si="27"/>
        <v>0</v>
      </c>
    </row>
    <row r="807" spans="1:9" hidden="1" outlineLevel="2" x14ac:dyDescent="0.25">
      <c r="A807" s="9" t="s">
        <v>9301</v>
      </c>
      <c r="B807" s="191" t="s">
        <v>11196</v>
      </c>
      <c r="C807" s="9" t="s">
        <v>9302</v>
      </c>
      <c r="D807" s="288"/>
      <c r="E807" s="289"/>
      <c r="F807" s="79">
        <v>6600.24</v>
      </c>
      <c r="G807" s="79">
        <f t="shared" si="26"/>
        <v>6600.24</v>
      </c>
      <c r="H807" s="9"/>
      <c r="I807" s="79">
        <f t="shared" si="27"/>
        <v>0</v>
      </c>
    </row>
    <row r="808" spans="1:9" hidden="1" outlineLevel="2" x14ac:dyDescent="0.25">
      <c r="A808" s="9" t="s">
        <v>9303</v>
      </c>
      <c r="B808" s="191" t="s">
        <v>11197</v>
      </c>
      <c r="C808" s="9" t="s">
        <v>9304</v>
      </c>
      <c r="D808" s="288"/>
      <c r="E808" s="289"/>
      <c r="F808" s="79">
        <v>6939.44</v>
      </c>
      <c r="G808" s="79">
        <f t="shared" si="26"/>
        <v>6939.44</v>
      </c>
      <c r="H808" s="9"/>
      <c r="I808" s="79">
        <f t="shared" si="27"/>
        <v>0</v>
      </c>
    </row>
    <row r="809" spans="1:9" hidden="1" outlineLevel="2" x14ac:dyDescent="0.25">
      <c r="A809" s="9" t="s">
        <v>9305</v>
      </c>
      <c r="B809" s="191" t="s">
        <v>11198</v>
      </c>
      <c r="C809" s="9" t="s">
        <v>9306</v>
      </c>
      <c r="D809" s="288"/>
      <c r="E809" s="289"/>
      <c r="F809" s="79">
        <v>7393.56</v>
      </c>
      <c r="G809" s="79">
        <f t="shared" si="26"/>
        <v>7393.56</v>
      </c>
      <c r="H809" s="9"/>
      <c r="I809" s="79">
        <f t="shared" si="27"/>
        <v>0</v>
      </c>
    </row>
    <row r="810" spans="1:9" hidden="1" outlineLevel="2" x14ac:dyDescent="0.25">
      <c r="A810" s="9" t="s">
        <v>9307</v>
      </c>
      <c r="B810" s="191" t="s">
        <v>11199</v>
      </c>
      <c r="C810" s="9" t="s">
        <v>9308</v>
      </c>
      <c r="D810" s="288"/>
      <c r="E810" s="289"/>
      <c r="F810" s="79">
        <v>7766.4</v>
      </c>
      <c r="G810" s="79">
        <f t="shared" si="26"/>
        <v>7766.4</v>
      </c>
      <c r="H810" s="9"/>
      <c r="I810" s="79">
        <f t="shared" si="27"/>
        <v>0</v>
      </c>
    </row>
    <row r="811" spans="1:9" hidden="1" outlineLevel="2" x14ac:dyDescent="0.25">
      <c r="A811" s="9" t="s">
        <v>9309</v>
      </c>
      <c r="B811" s="191" t="s">
        <v>11200</v>
      </c>
      <c r="C811" s="9" t="s">
        <v>9310</v>
      </c>
      <c r="D811" s="288"/>
      <c r="E811" s="289"/>
      <c r="F811" s="79">
        <v>8561.1200000000008</v>
      </c>
      <c r="G811" s="79">
        <f t="shared" si="26"/>
        <v>8561.1200000000008</v>
      </c>
      <c r="H811" s="9"/>
      <c r="I811" s="79">
        <f t="shared" si="27"/>
        <v>0</v>
      </c>
    </row>
    <row r="812" spans="1:9" hidden="1" outlineLevel="2" x14ac:dyDescent="0.25">
      <c r="A812" s="9" t="s">
        <v>9311</v>
      </c>
      <c r="B812" s="191" t="s">
        <v>11201</v>
      </c>
      <c r="C812" s="9" t="s">
        <v>9312</v>
      </c>
      <c r="D812" s="288"/>
      <c r="E812" s="289"/>
      <c r="F812" s="79">
        <v>9378.26</v>
      </c>
      <c r="G812" s="79">
        <f t="shared" si="26"/>
        <v>9378.26</v>
      </c>
      <c r="H812" s="9"/>
      <c r="I812" s="79">
        <f t="shared" si="27"/>
        <v>0</v>
      </c>
    </row>
    <row r="813" spans="1:9" hidden="1" outlineLevel="2" x14ac:dyDescent="0.25">
      <c r="A813" s="9" t="s">
        <v>9313</v>
      </c>
      <c r="B813" s="191" t="s">
        <v>11202</v>
      </c>
      <c r="C813" s="9" t="s">
        <v>9314</v>
      </c>
      <c r="D813" s="288"/>
      <c r="E813" s="289"/>
      <c r="F813" s="79">
        <v>10215.040000000001</v>
      </c>
      <c r="G813" s="79">
        <f t="shared" si="26"/>
        <v>10215.040000000001</v>
      </c>
      <c r="H813" s="9"/>
      <c r="I813" s="79">
        <f t="shared" si="27"/>
        <v>0</v>
      </c>
    </row>
    <row r="814" spans="1:9" hidden="1" outlineLevel="2" x14ac:dyDescent="0.25">
      <c r="A814" s="9" t="s">
        <v>9315</v>
      </c>
      <c r="B814" s="191" t="s">
        <v>11203</v>
      </c>
      <c r="C814" s="9" t="s">
        <v>9316</v>
      </c>
      <c r="D814" s="288"/>
      <c r="E814" s="289"/>
      <c r="F814" s="79">
        <v>11015.36</v>
      </c>
      <c r="G814" s="79">
        <f t="shared" si="26"/>
        <v>11015.36</v>
      </c>
      <c r="H814" s="9"/>
      <c r="I814" s="79">
        <f t="shared" si="27"/>
        <v>0</v>
      </c>
    </row>
    <row r="815" spans="1:9" hidden="1" outlineLevel="2" x14ac:dyDescent="0.25">
      <c r="A815" s="9" t="s">
        <v>9317</v>
      </c>
      <c r="B815" s="191" t="s">
        <v>11204</v>
      </c>
      <c r="C815" s="9" t="s">
        <v>9318</v>
      </c>
      <c r="D815" s="288"/>
      <c r="E815" s="289"/>
      <c r="F815" s="79">
        <v>11832.5</v>
      </c>
      <c r="G815" s="79">
        <f t="shared" si="26"/>
        <v>11832.5</v>
      </c>
      <c r="H815" s="9"/>
      <c r="I815" s="79">
        <f t="shared" si="27"/>
        <v>0</v>
      </c>
    </row>
    <row r="816" spans="1:9" hidden="1" outlineLevel="2" x14ac:dyDescent="0.25">
      <c r="A816" s="9" t="s">
        <v>9319</v>
      </c>
      <c r="B816" s="191" t="s">
        <v>11205</v>
      </c>
      <c r="C816" s="9" t="s">
        <v>9320</v>
      </c>
      <c r="D816" s="288"/>
      <c r="E816" s="289"/>
      <c r="F816" s="79">
        <v>5783.1</v>
      </c>
      <c r="G816" s="79">
        <f t="shared" si="26"/>
        <v>5783.1</v>
      </c>
      <c r="H816" s="9"/>
      <c r="I816" s="79">
        <f t="shared" si="27"/>
        <v>0</v>
      </c>
    </row>
    <row r="817" spans="1:9" hidden="1" outlineLevel="2" x14ac:dyDescent="0.25">
      <c r="A817" s="9" t="s">
        <v>9321</v>
      </c>
      <c r="B817" s="191" t="s">
        <v>11206</v>
      </c>
      <c r="C817" s="9" t="s">
        <v>9322</v>
      </c>
      <c r="D817" s="288"/>
      <c r="E817" s="289"/>
      <c r="F817" s="79">
        <v>6127.9</v>
      </c>
      <c r="G817" s="79">
        <f t="shared" si="26"/>
        <v>6127.9</v>
      </c>
      <c r="H817" s="9"/>
      <c r="I817" s="79">
        <f t="shared" si="27"/>
        <v>0</v>
      </c>
    </row>
    <row r="818" spans="1:9" hidden="1" outlineLevel="2" x14ac:dyDescent="0.25">
      <c r="A818" s="9" t="s">
        <v>9323</v>
      </c>
      <c r="B818" s="191" t="s">
        <v>11207</v>
      </c>
      <c r="C818" s="9" t="s">
        <v>9324</v>
      </c>
      <c r="D818" s="288"/>
      <c r="E818" s="289"/>
      <c r="F818" s="79">
        <v>6485.32</v>
      </c>
      <c r="G818" s="79">
        <f t="shared" si="26"/>
        <v>6485.32</v>
      </c>
      <c r="H818" s="9"/>
      <c r="I818" s="79">
        <f t="shared" si="27"/>
        <v>0</v>
      </c>
    </row>
    <row r="819" spans="1:9" hidden="1" outlineLevel="2" x14ac:dyDescent="0.25">
      <c r="A819" s="9" t="s">
        <v>9325</v>
      </c>
      <c r="B819" s="191" t="s">
        <v>11208</v>
      </c>
      <c r="C819" s="9" t="s">
        <v>9326</v>
      </c>
      <c r="D819" s="288"/>
      <c r="E819" s="289"/>
      <c r="F819" s="79">
        <v>7020.74</v>
      </c>
      <c r="G819" s="79">
        <f t="shared" si="26"/>
        <v>7020.74</v>
      </c>
      <c r="H819" s="9"/>
      <c r="I819" s="79">
        <f t="shared" si="27"/>
        <v>0</v>
      </c>
    </row>
    <row r="820" spans="1:9" hidden="1" outlineLevel="2" x14ac:dyDescent="0.25">
      <c r="A820" s="9" t="s">
        <v>9327</v>
      </c>
      <c r="B820" s="191" t="s">
        <v>11209</v>
      </c>
      <c r="C820" s="9" t="s">
        <v>9328</v>
      </c>
      <c r="D820" s="288"/>
      <c r="E820" s="289"/>
      <c r="F820" s="79">
        <v>7481.86</v>
      </c>
      <c r="G820" s="79">
        <f t="shared" si="26"/>
        <v>7481.86</v>
      </c>
      <c r="H820" s="9"/>
      <c r="I820" s="79">
        <f t="shared" si="27"/>
        <v>0</v>
      </c>
    </row>
    <row r="821" spans="1:9" hidden="1" outlineLevel="2" x14ac:dyDescent="0.25">
      <c r="A821" s="9" t="s">
        <v>9329</v>
      </c>
      <c r="B821" s="191" t="s">
        <v>11210</v>
      </c>
      <c r="C821" s="9" t="s">
        <v>9330</v>
      </c>
      <c r="D821" s="288"/>
      <c r="E821" s="289"/>
      <c r="F821" s="79">
        <v>7968.24</v>
      </c>
      <c r="G821" s="79">
        <f t="shared" si="26"/>
        <v>7968.24</v>
      </c>
      <c r="H821" s="9"/>
      <c r="I821" s="79">
        <f t="shared" si="27"/>
        <v>0</v>
      </c>
    </row>
    <row r="822" spans="1:9" hidden="1" outlineLevel="2" x14ac:dyDescent="0.25">
      <c r="A822" s="9" t="s">
        <v>9331</v>
      </c>
      <c r="B822" s="191" t="s">
        <v>11211</v>
      </c>
      <c r="C822" s="9" t="s">
        <v>9332</v>
      </c>
      <c r="D822" s="288"/>
      <c r="E822" s="289"/>
      <c r="F822" s="79">
        <v>8474.2199999999993</v>
      </c>
      <c r="G822" s="79">
        <f t="shared" si="26"/>
        <v>8474.2199999999993</v>
      </c>
      <c r="H822" s="9"/>
      <c r="I822" s="79">
        <f t="shared" si="27"/>
        <v>0</v>
      </c>
    </row>
    <row r="823" spans="1:9" hidden="1" outlineLevel="2" x14ac:dyDescent="0.25">
      <c r="A823" s="9" t="s">
        <v>9333</v>
      </c>
      <c r="B823" s="191" t="s">
        <v>11212</v>
      </c>
      <c r="C823" s="9" t="s">
        <v>9334</v>
      </c>
      <c r="D823" s="288"/>
      <c r="E823" s="289"/>
      <c r="F823" s="79">
        <v>9470.7800000000007</v>
      </c>
      <c r="G823" s="79">
        <f t="shared" si="26"/>
        <v>9470.7800000000007</v>
      </c>
      <c r="H823" s="9"/>
      <c r="I823" s="79">
        <f t="shared" si="27"/>
        <v>0</v>
      </c>
    </row>
    <row r="824" spans="1:9" hidden="1" outlineLevel="2" x14ac:dyDescent="0.25">
      <c r="A824" s="9" t="s">
        <v>9335</v>
      </c>
      <c r="B824" s="191" t="s">
        <v>11213</v>
      </c>
      <c r="C824" s="9" t="s">
        <v>9336</v>
      </c>
      <c r="D824" s="288"/>
      <c r="E824" s="289"/>
      <c r="F824" s="79">
        <v>10472.94</v>
      </c>
      <c r="G824" s="79">
        <f t="shared" si="26"/>
        <v>10472.94</v>
      </c>
      <c r="H824" s="9"/>
      <c r="I824" s="79">
        <f t="shared" si="27"/>
        <v>0</v>
      </c>
    </row>
    <row r="825" spans="1:9" hidden="1" outlineLevel="2" x14ac:dyDescent="0.25">
      <c r="A825" s="9" t="s">
        <v>9337</v>
      </c>
      <c r="B825" s="191" t="s">
        <v>11214</v>
      </c>
      <c r="C825" s="9" t="s">
        <v>9338</v>
      </c>
      <c r="D825" s="288"/>
      <c r="E825" s="289"/>
      <c r="F825" s="79">
        <v>11473.7</v>
      </c>
      <c r="G825" s="79">
        <f t="shared" si="26"/>
        <v>11473.7</v>
      </c>
      <c r="H825" s="9"/>
      <c r="I825" s="79">
        <f t="shared" si="27"/>
        <v>0</v>
      </c>
    </row>
    <row r="826" spans="1:9" hidden="1" outlineLevel="2" x14ac:dyDescent="0.25">
      <c r="A826" s="9" t="s">
        <v>9339</v>
      </c>
      <c r="B826" s="191" t="s">
        <v>11215</v>
      </c>
      <c r="C826" s="9" t="s">
        <v>9340</v>
      </c>
      <c r="D826" s="288"/>
      <c r="E826" s="289"/>
      <c r="F826" s="79">
        <v>12452.02</v>
      </c>
      <c r="G826" s="79">
        <f t="shared" si="26"/>
        <v>12452.02</v>
      </c>
      <c r="H826" s="9"/>
      <c r="I826" s="79">
        <f t="shared" si="27"/>
        <v>0</v>
      </c>
    </row>
    <row r="827" spans="1:9" hidden="1" outlineLevel="2" x14ac:dyDescent="0.25">
      <c r="A827" s="9" t="s">
        <v>9341</v>
      </c>
      <c r="B827" s="191" t="s">
        <v>11216</v>
      </c>
      <c r="C827" s="9" t="s">
        <v>9342</v>
      </c>
      <c r="D827" s="288"/>
      <c r="E827" s="289"/>
      <c r="F827" s="79">
        <v>13464</v>
      </c>
      <c r="G827" s="79">
        <f t="shared" si="26"/>
        <v>13464</v>
      </c>
      <c r="H827" s="9"/>
      <c r="I827" s="79">
        <f t="shared" si="27"/>
        <v>0</v>
      </c>
    </row>
    <row r="828" spans="1:9" hidden="1" outlineLevel="2" x14ac:dyDescent="0.25">
      <c r="A828" s="9" t="s">
        <v>9343</v>
      </c>
      <c r="B828" s="191" t="s">
        <v>11217</v>
      </c>
      <c r="C828" s="9" t="s">
        <v>9344</v>
      </c>
      <c r="D828" s="288"/>
      <c r="E828" s="289"/>
      <c r="F828" s="79">
        <v>6486.72</v>
      </c>
      <c r="G828" s="79">
        <f t="shared" si="26"/>
        <v>6486.72</v>
      </c>
      <c r="H828" s="9"/>
      <c r="I828" s="79">
        <f t="shared" si="27"/>
        <v>0</v>
      </c>
    </row>
    <row r="829" spans="1:9" hidden="1" outlineLevel="2" x14ac:dyDescent="0.25">
      <c r="A829" s="9" t="s">
        <v>9345</v>
      </c>
      <c r="B829" s="191" t="s">
        <v>11218</v>
      </c>
      <c r="C829" s="9" t="s">
        <v>9346</v>
      </c>
      <c r="D829" s="288"/>
      <c r="E829" s="289"/>
      <c r="F829" s="79">
        <v>6933.84</v>
      </c>
      <c r="G829" s="79">
        <f t="shared" si="26"/>
        <v>6933.84</v>
      </c>
      <c r="H829" s="9"/>
      <c r="I829" s="79">
        <f t="shared" si="27"/>
        <v>0</v>
      </c>
    </row>
    <row r="830" spans="1:9" hidden="1" outlineLevel="2" x14ac:dyDescent="0.25">
      <c r="A830" s="9" t="s">
        <v>9347</v>
      </c>
      <c r="B830" s="191" t="s">
        <v>11219</v>
      </c>
      <c r="C830" s="9" t="s">
        <v>9348</v>
      </c>
      <c r="D830" s="288"/>
      <c r="E830" s="289"/>
      <c r="F830" s="79">
        <v>7445.42</v>
      </c>
      <c r="G830" s="79">
        <f t="shared" si="26"/>
        <v>7445.42</v>
      </c>
      <c r="H830" s="9"/>
      <c r="I830" s="79">
        <f t="shared" si="27"/>
        <v>0</v>
      </c>
    </row>
    <row r="831" spans="1:9" hidden="1" outlineLevel="2" x14ac:dyDescent="0.25">
      <c r="A831" s="9" t="s">
        <v>9349</v>
      </c>
      <c r="B831" s="191" t="s">
        <v>11220</v>
      </c>
      <c r="C831" s="9" t="s">
        <v>9350</v>
      </c>
      <c r="D831" s="288"/>
      <c r="E831" s="289"/>
      <c r="F831" s="79">
        <v>8069.14</v>
      </c>
      <c r="G831" s="79">
        <f t="shared" si="26"/>
        <v>8069.14</v>
      </c>
      <c r="H831" s="9"/>
      <c r="I831" s="79">
        <f t="shared" si="27"/>
        <v>0</v>
      </c>
    </row>
    <row r="832" spans="1:9" hidden="1" outlineLevel="2" x14ac:dyDescent="0.25">
      <c r="A832" s="9" t="s">
        <v>9351</v>
      </c>
      <c r="B832" s="191" t="s">
        <v>11221</v>
      </c>
      <c r="C832" s="9" t="s">
        <v>9352</v>
      </c>
      <c r="D832" s="288"/>
      <c r="E832" s="289"/>
      <c r="F832" s="79">
        <v>8701.2800000000007</v>
      </c>
      <c r="G832" s="79">
        <f t="shared" si="26"/>
        <v>8701.2800000000007</v>
      </c>
      <c r="H832" s="9"/>
      <c r="I832" s="79">
        <f t="shared" si="27"/>
        <v>0</v>
      </c>
    </row>
    <row r="833" spans="1:9" hidden="1" outlineLevel="2" x14ac:dyDescent="0.25">
      <c r="A833" s="9" t="s">
        <v>9353</v>
      </c>
      <c r="B833" s="191" t="s">
        <v>11222</v>
      </c>
      <c r="C833" s="9" t="s">
        <v>9354</v>
      </c>
      <c r="D833" s="288"/>
      <c r="E833" s="289"/>
      <c r="F833" s="79">
        <v>9312.3799999999992</v>
      </c>
      <c r="G833" s="79">
        <f t="shared" si="26"/>
        <v>9312.3799999999992</v>
      </c>
      <c r="H833" s="9"/>
      <c r="I833" s="79">
        <f t="shared" si="27"/>
        <v>0</v>
      </c>
    </row>
    <row r="834" spans="1:9" hidden="1" outlineLevel="2" x14ac:dyDescent="0.25">
      <c r="A834" s="9" t="s">
        <v>9355</v>
      </c>
      <c r="B834" s="191" t="s">
        <v>11223</v>
      </c>
      <c r="C834" s="9" t="s">
        <v>9356</v>
      </c>
      <c r="D834" s="288"/>
      <c r="E834" s="289"/>
      <c r="F834" s="79">
        <v>9922.1</v>
      </c>
      <c r="G834" s="79">
        <f t="shared" si="26"/>
        <v>9922.1</v>
      </c>
      <c r="H834" s="9"/>
      <c r="I834" s="79">
        <f t="shared" si="27"/>
        <v>0</v>
      </c>
    </row>
    <row r="835" spans="1:9" hidden="1" outlineLevel="2" x14ac:dyDescent="0.25">
      <c r="A835" s="9" t="s">
        <v>9357</v>
      </c>
      <c r="B835" s="191" t="s">
        <v>11224</v>
      </c>
      <c r="C835" s="9" t="s">
        <v>9358</v>
      </c>
      <c r="D835" s="288"/>
      <c r="E835" s="289"/>
      <c r="F835" s="79">
        <v>11145.72</v>
      </c>
      <c r="G835" s="79">
        <f t="shared" si="26"/>
        <v>11145.72</v>
      </c>
      <c r="H835" s="9"/>
      <c r="I835" s="79">
        <f t="shared" si="27"/>
        <v>0</v>
      </c>
    </row>
    <row r="836" spans="1:9" hidden="1" outlineLevel="2" x14ac:dyDescent="0.25">
      <c r="A836" s="9" t="s">
        <v>9359</v>
      </c>
      <c r="B836" s="191" t="s">
        <v>11225</v>
      </c>
      <c r="C836" s="9" t="s">
        <v>9360</v>
      </c>
      <c r="D836" s="288"/>
      <c r="E836" s="289"/>
      <c r="F836" s="79">
        <v>12365.12</v>
      </c>
      <c r="G836" s="79">
        <f t="shared" si="26"/>
        <v>12365.12</v>
      </c>
      <c r="H836" s="9"/>
      <c r="I836" s="79">
        <f t="shared" si="27"/>
        <v>0</v>
      </c>
    </row>
    <row r="837" spans="1:9" hidden="1" outlineLevel="2" x14ac:dyDescent="0.25">
      <c r="A837" s="9" t="s">
        <v>9361</v>
      </c>
      <c r="B837" s="191" t="s">
        <v>11226</v>
      </c>
      <c r="C837" s="9" t="s">
        <v>9362</v>
      </c>
      <c r="D837" s="288"/>
      <c r="E837" s="289"/>
      <c r="F837" s="79">
        <v>13611.18</v>
      </c>
      <c r="G837" s="79">
        <f t="shared" si="26"/>
        <v>13611.18</v>
      </c>
      <c r="H837" s="9"/>
      <c r="I837" s="79">
        <f t="shared" si="27"/>
        <v>0</v>
      </c>
    </row>
    <row r="838" spans="1:9" hidden="1" outlineLevel="2" x14ac:dyDescent="0.25">
      <c r="A838" s="9" t="s">
        <v>9363</v>
      </c>
      <c r="B838" s="191" t="s">
        <v>11227</v>
      </c>
      <c r="C838" s="9" t="s">
        <v>9364</v>
      </c>
      <c r="D838" s="288"/>
      <c r="E838" s="289"/>
      <c r="F838" s="79">
        <v>14812.36</v>
      </c>
      <c r="G838" s="79">
        <f t="shared" si="26"/>
        <v>14812.36</v>
      </c>
      <c r="H838" s="9"/>
      <c r="I838" s="79">
        <f t="shared" si="27"/>
        <v>0</v>
      </c>
    </row>
    <row r="839" spans="1:9" hidden="1" outlineLevel="2" x14ac:dyDescent="0.25">
      <c r="A839" s="9" t="s">
        <v>9365</v>
      </c>
      <c r="B839" s="191" t="s">
        <v>11228</v>
      </c>
      <c r="C839" s="9" t="s">
        <v>9366</v>
      </c>
      <c r="D839" s="288"/>
      <c r="E839" s="289"/>
      <c r="F839" s="79">
        <v>16042.98</v>
      </c>
      <c r="G839" s="79">
        <f t="shared" si="26"/>
        <v>16042.98</v>
      </c>
      <c r="H839" s="9"/>
      <c r="I839" s="79">
        <f t="shared" si="27"/>
        <v>0</v>
      </c>
    </row>
    <row r="840" spans="1:9" hidden="1" outlineLevel="2" x14ac:dyDescent="0.25">
      <c r="A840" s="9" t="s">
        <v>9367</v>
      </c>
      <c r="B840" s="191" t="s">
        <v>11229</v>
      </c>
      <c r="C840" s="9" t="s">
        <v>9368</v>
      </c>
      <c r="D840" s="288"/>
      <c r="E840" s="289"/>
      <c r="F840" s="79">
        <v>6753.02</v>
      </c>
      <c r="G840" s="79">
        <f t="shared" ref="G840:G903" si="28">F840-F840*$D$197</f>
        <v>6753.02</v>
      </c>
      <c r="H840" s="9"/>
      <c r="I840" s="79">
        <f t="shared" si="27"/>
        <v>0</v>
      </c>
    </row>
    <row r="841" spans="1:9" hidden="1" outlineLevel="2" x14ac:dyDescent="0.25">
      <c r="A841" s="9" t="s">
        <v>9369</v>
      </c>
      <c r="B841" s="191" t="s">
        <v>11230</v>
      </c>
      <c r="C841" s="9" t="s">
        <v>9370</v>
      </c>
      <c r="D841" s="288"/>
      <c r="E841" s="289"/>
      <c r="F841" s="79">
        <v>7344.51</v>
      </c>
      <c r="G841" s="79">
        <f t="shared" si="28"/>
        <v>7344.51</v>
      </c>
      <c r="H841" s="9"/>
      <c r="I841" s="79">
        <f t="shared" si="27"/>
        <v>0</v>
      </c>
    </row>
    <row r="842" spans="1:9" hidden="1" outlineLevel="2" x14ac:dyDescent="0.25">
      <c r="A842" s="9" t="s">
        <v>9371</v>
      </c>
      <c r="B842" s="191" t="s">
        <v>11231</v>
      </c>
      <c r="C842" s="9" t="s">
        <v>9372</v>
      </c>
      <c r="D842" s="288"/>
      <c r="E842" s="289"/>
      <c r="F842" s="79">
        <v>7868.72</v>
      </c>
      <c r="G842" s="79">
        <f t="shared" si="28"/>
        <v>7868.72</v>
      </c>
      <c r="H842" s="9"/>
      <c r="I842" s="79">
        <f t="shared" si="27"/>
        <v>0</v>
      </c>
    </row>
    <row r="843" spans="1:9" hidden="1" outlineLevel="2" x14ac:dyDescent="0.25">
      <c r="A843" s="9" t="s">
        <v>9373</v>
      </c>
      <c r="B843" s="191" t="s">
        <v>11232</v>
      </c>
      <c r="C843" s="9" t="s">
        <v>9374</v>
      </c>
      <c r="D843" s="288"/>
      <c r="E843" s="289"/>
      <c r="F843" s="79">
        <v>8544.2999999999993</v>
      </c>
      <c r="G843" s="79">
        <f t="shared" si="28"/>
        <v>8544.2999999999993</v>
      </c>
      <c r="H843" s="9"/>
      <c r="I843" s="79">
        <f t="shared" si="27"/>
        <v>0</v>
      </c>
    </row>
    <row r="844" spans="1:9" hidden="1" outlineLevel="2" x14ac:dyDescent="0.25">
      <c r="A844" s="9" t="s">
        <v>9375</v>
      </c>
      <c r="B844" s="191" t="s">
        <v>11233</v>
      </c>
      <c r="C844" s="9" t="s">
        <v>9376</v>
      </c>
      <c r="D844" s="288"/>
      <c r="E844" s="289"/>
      <c r="F844" s="79">
        <v>9231.1</v>
      </c>
      <c r="G844" s="79">
        <f t="shared" si="28"/>
        <v>9231.1</v>
      </c>
      <c r="H844" s="9"/>
      <c r="I844" s="79">
        <f t="shared" si="27"/>
        <v>0</v>
      </c>
    </row>
    <row r="845" spans="1:9" hidden="1" outlineLevel="2" x14ac:dyDescent="0.25">
      <c r="A845" s="9" t="s">
        <v>9377</v>
      </c>
      <c r="B845" s="191" t="s">
        <v>11234</v>
      </c>
      <c r="C845" s="9" t="s">
        <v>9378</v>
      </c>
      <c r="D845" s="288"/>
      <c r="E845" s="289"/>
      <c r="F845" s="79">
        <v>9926.2999999999993</v>
      </c>
      <c r="G845" s="79">
        <f t="shared" si="28"/>
        <v>9926.2999999999993</v>
      </c>
      <c r="H845" s="9"/>
      <c r="I845" s="79">
        <f t="shared" si="27"/>
        <v>0</v>
      </c>
    </row>
    <row r="846" spans="1:9" hidden="1" outlineLevel="2" x14ac:dyDescent="0.25">
      <c r="A846" s="9" t="s">
        <v>9379</v>
      </c>
      <c r="B846" s="191" t="s">
        <v>11235</v>
      </c>
      <c r="C846" s="9" t="s">
        <v>9380</v>
      </c>
      <c r="D846" s="288"/>
      <c r="E846" s="289"/>
      <c r="F846" s="79">
        <v>10615.9</v>
      </c>
      <c r="G846" s="79">
        <f t="shared" si="28"/>
        <v>10615.9</v>
      </c>
      <c r="H846" s="9"/>
      <c r="I846" s="79">
        <f t="shared" si="27"/>
        <v>0</v>
      </c>
    </row>
    <row r="847" spans="1:9" hidden="1" outlineLevel="2" x14ac:dyDescent="0.25">
      <c r="A847" s="9" t="s">
        <v>9381</v>
      </c>
      <c r="B847" s="191" t="s">
        <v>11236</v>
      </c>
      <c r="C847" s="9" t="s">
        <v>9382</v>
      </c>
      <c r="D847" s="288"/>
      <c r="E847" s="289"/>
      <c r="F847" s="79">
        <v>11946.04</v>
      </c>
      <c r="G847" s="79">
        <f t="shared" si="28"/>
        <v>11946.04</v>
      </c>
      <c r="H847" s="9"/>
      <c r="I847" s="79">
        <f t="shared" si="27"/>
        <v>0</v>
      </c>
    </row>
    <row r="848" spans="1:9" hidden="1" outlineLevel="2" x14ac:dyDescent="0.25">
      <c r="A848" s="9" t="s">
        <v>9383</v>
      </c>
      <c r="B848" s="191" t="s">
        <v>11237</v>
      </c>
      <c r="C848" s="9" t="s">
        <v>9384</v>
      </c>
      <c r="D848" s="288"/>
      <c r="E848" s="289"/>
      <c r="F848" s="79">
        <v>13312.62</v>
      </c>
      <c r="G848" s="79">
        <f t="shared" si="28"/>
        <v>13312.62</v>
      </c>
      <c r="H848" s="9"/>
      <c r="I848" s="79">
        <f t="shared" si="27"/>
        <v>0</v>
      </c>
    </row>
    <row r="849" spans="1:9" hidden="1" outlineLevel="2" x14ac:dyDescent="0.25">
      <c r="A849" s="9" t="s">
        <v>9385</v>
      </c>
      <c r="B849" s="191" t="s">
        <v>11238</v>
      </c>
      <c r="C849" s="9" t="s">
        <v>9386</v>
      </c>
      <c r="D849" s="288"/>
      <c r="E849" s="289"/>
      <c r="F849" s="79">
        <v>14663.79</v>
      </c>
      <c r="G849" s="79">
        <f t="shared" si="28"/>
        <v>14663.79</v>
      </c>
      <c r="H849" s="9"/>
      <c r="I849" s="79">
        <f t="shared" si="27"/>
        <v>0</v>
      </c>
    </row>
    <row r="850" spans="1:9" hidden="1" outlineLevel="2" x14ac:dyDescent="0.25">
      <c r="A850" s="9" t="s">
        <v>9387</v>
      </c>
      <c r="B850" s="191" t="s">
        <v>11239</v>
      </c>
      <c r="C850" s="9" t="s">
        <v>9388</v>
      </c>
      <c r="D850" s="288"/>
      <c r="E850" s="289"/>
      <c r="F850" s="79">
        <v>16027.57</v>
      </c>
      <c r="G850" s="79">
        <f t="shared" si="28"/>
        <v>16027.57</v>
      </c>
      <c r="H850" s="9"/>
      <c r="I850" s="79">
        <f t="shared" si="27"/>
        <v>0</v>
      </c>
    </row>
    <row r="851" spans="1:9" hidden="1" outlineLevel="2" x14ac:dyDescent="0.25">
      <c r="A851" s="9" t="s">
        <v>9389</v>
      </c>
      <c r="B851" s="191" t="s">
        <v>11240</v>
      </c>
      <c r="C851" s="9" t="s">
        <v>9390</v>
      </c>
      <c r="D851" s="288"/>
      <c r="E851" s="289"/>
      <c r="F851" s="79">
        <v>17392.75</v>
      </c>
      <c r="G851" s="79">
        <f t="shared" si="28"/>
        <v>17392.75</v>
      </c>
      <c r="H851" s="9"/>
      <c r="I851" s="79">
        <f t="shared" si="27"/>
        <v>0</v>
      </c>
    </row>
    <row r="852" spans="1:9" hidden="1" outlineLevel="2" x14ac:dyDescent="0.25">
      <c r="A852" s="9" t="s">
        <v>9391</v>
      </c>
      <c r="B852" s="191" t="s">
        <v>11241</v>
      </c>
      <c r="C852" s="9" t="s">
        <v>9392</v>
      </c>
      <c r="D852" s="288"/>
      <c r="E852" s="289"/>
      <c r="F852" s="79">
        <v>8740.5300000000007</v>
      </c>
      <c r="G852" s="79">
        <f t="shared" si="28"/>
        <v>8740.5300000000007</v>
      </c>
      <c r="H852" s="9"/>
      <c r="I852" s="79">
        <f t="shared" si="27"/>
        <v>0</v>
      </c>
    </row>
    <row r="853" spans="1:9" hidden="1" outlineLevel="2" x14ac:dyDescent="0.25">
      <c r="A853" s="9" t="s">
        <v>9393</v>
      </c>
      <c r="B853" s="191" t="s">
        <v>11242</v>
      </c>
      <c r="C853" s="9" t="s">
        <v>9394</v>
      </c>
      <c r="D853" s="288"/>
      <c r="E853" s="289"/>
      <c r="F853" s="79">
        <v>9545.06</v>
      </c>
      <c r="G853" s="79">
        <f t="shared" si="28"/>
        <v>9545.06</v>
      </c>
      <c r="H853" s="9"/>
      <c r="I853" s="79">
        <f t="shared" si="27"/>
        <v>0</v>
      </c>
    </row>
    <row r="854" spans="1:9" hidden="1" outlineLevel="2" x14ac:dyDescent="0.25">
      <c r="A854" s="9" t="s">
        <v>9395</v>
      </c>
      <c r="B854" s="191" t="s">
        <v>11243</v>
      </c>
      <c r="C854" s="9" t="s">
        <v>9396</v>
      </c>
      <c r="D854" s="288"/>
      <c r="E854" s="289"/>
      <c r="F854" s="79">
        <v>10419.67</v>
      </c>
      <c r="G854" s="79">
        <f t="shared" si="28"/>
        <v>10419.67</v>
      </c>
      <c r="H854" s="9"/>
      <c r="I854" s="79">
        <f t="shared" si="27"/>
        <v>0</v>
      </c>
    </row>
    <row r="855" spans="1:9" hidden="1" outlineLevel="2" x14ac:dyDescent="0.25">
      <c r="A855" s="9" t="s">
        <v>9397</v>
      </c>
      <c r="B855" s="191" t="s">
        <v>11244</v>
      </c>
      <c r="C855" s="9" t="s">
        <v>9398</v>
      </c>
      <c r="D855" s="288"/>
      <c r="E855" s="289"/>
      <c r="F855" s="79">
        <v>11576.01</v>
      </c>
      <c r="G855" s="79">
        <f t="shared" si="28"/>
        <v>11576.01</v>
      </c>
      <c r="H855" s="9"/>
      <c r="I855" s="79">
        <f t="shared" si="27"/>
        <v>0</v>
      </c>
    </row>
    <row r="856" spans="1:9" hidden="1" outlineLevel="2" x14ac:dyDescent="0.25">
      <c r="A856" s="9" t="s">
        <v>9399</v>
      </c>
      <c r="B856" s="191" t="s">
        <v>11245</v>
      </c>
      <c r="C856" s="9" t="s">
        <v>9400</v>
      </c>
      <c r="D856" s="288"/>
      <c r="E856" s="289"/>
      <c r="F856" s="79">
        <v>12709.93</v>
      </c>
      <c r="G856" s="79">
        <f t="shared" si="28"/>
        <v>12709.93</v>
      </c>
      <c r="H856" s="9"/>
      <c r="I856" s="79">
        <f t="shared" si="27"/>
        <v>0</v>
      </c>
    </row>
    <row r="857" spans="1:9" hidden="1" outlineLevel="2" x14ac:dyDescent="0.25">
      <c r="A857" s="9" t="s">
        <v>9401</v>
      </c>
      <c r="B857" s="191" t="s">
        <v>11246</v>
      </c>
      <c r="C857" s="9" t="s">
        <v>9402</v>
      </c>
      <c r="D857" s="288"/>
      <c r="E857" s="289"/>
      <c r="F857" s="79">
        <v>13848.05</v>
      </c>
      <c r="G857" s="79">
        <f t="shared" si="28"/>
        <v>13848.05</v>
      </c>
      <c r="H857" s="9"/>
      <c r="I857" s="79">
        <f t="shared" si="27"/>
        <v>0</v>
      </c>
    </row>
    <row r="858" spans="1:9" hidden="1" outlineLevel="2" x14ac:dyDescent="0.25">
      <c r="A858" s="9" t="s">
        <v>9403</v>
      </c>
      <c r="B858" s="191" t="s">
        <v>11247</v>
      </c>
      <c r="C858" s="9" t="s">
        <v>9404</v>
      </c>
      <c r="D858" s="288"/>
      <c r="E858" s="289"/>
      <c r="F858" s="79">
        <v>15002.98</v>
      </c>
      <c r="G858" s="79">
        <f t="shared" si="28"/>
        <v>15002.98</v>
      </c>
      <c r="H858" s="9"/>
      <c r="I858" s="79">
        <f t="shared" si="27"/>
        <v>0</v>
      </c>
    </row>
    <row r="859" spans="1:9" hidden="1" outlineLevel="2" x14ac:dyDescent="0.25">
      <c r="A859" s="9" t="s">
        <v>9405</v>
      </c>
      <c r="B859" s="191" t="s">
        <v>11248</v>
      </c>
      <c r="C859" s="9" t="s">
        <v>9406</v>
      </c>
      <c r="D859" s="288"/>
      <c r="E859" s="289"/>
      <c r="F859" s="79">
        <v>17273.61</v>
      </c>
      <c r="G859" s="79">
        <f t="shared" si="28"/>
        <v>17273.61</v>
      </c>
      <c r="H859" s="9"/>
      <c r="I859" s="79">
        <f t="shared" si="27"/>
        <v>0</v>
      </c>
    </row>
    <row r="860" spans="1:9" hidden="1" outlineLevel="2" x14ac:dyDescent="0.25">
      <c r="A860" s="9" t="s">
        <v>9407</v>
      </c>
      <c r="B860" s="191" t="s">
        <v>11249</v>
      </c>
      <c r="C860" s="9" t="s">
        <v>9408</v>
      </c>
      <c r="D860" s="288"/>
      <c r="E860" s="289"/>
      <c r="F860" s="79">
        <v>19540.04</v>
      </c>
      <c r="G860" s="79">
        <f t="shared" si="28"/>
        <v>19540.04</v>
      </c>
      <c r="H860" s="9"/>
      <c r="I860" s="79">
        <f t="shared" si="27"/>
        <v>0</v>
      </c>
    </row>
    <row r="861" spans="1:9" hidden="1" outlineLevel="2" x14ac:dyDescent="0.25">
      <c r="A861" s="9" t="s">
        <v>9409</v>
      </c>
      <c r="B861" s="191" t="s">
        <v>11250</v>
      </c>
      <c r="C861" s="9" t="s">
        <v>9410</v>
      </c>
      <c r="D861" s="288"/>
      <c r="E861" s="289"/>
      <c r="F861" s="79">
        <v>21833.1</v>
      </c>
      <c r="G861" s="79">
        <f t="shared" si="28"/>
        <v>21833.1</v>
      </c>
      <c r="H861" s="9"/>
      <c r="I861" s="79">
        <f t="shared" si="27"/>
        <v>0</v>
      </c>
    </row>
    <row r="862" spans="1:9" hidden="1" outlineLevel="2" x14ac:dyDescent="0.25">
      <c r="A862" s="9" t="s">
        <v>9411</v>
      </c>
      <c r="B862" s="191" t="s">
        <v>11251</v>
      </c>
      <c r="C862" s="9" t="s">
        <v>9412</v>
      </c>
      <c r="D862" s="288"/>
      <c r="E862" s="289"/>
      <c r="F862" s="79">
        <v>24102.33</v>
      </c>
      <c r="G862" s="79">
        <f t="shared" si="28"/>
        <v>24102.33</v>
      </c>
      <c r="H862" s="9"/>
      <c r="I862" s="79">
        <f t="shared" si="27"/>
        <v>0</v>
      </c>
    </row>
    <row r="863" spans="1:9" ht="15.75" hidden="1" outlineLevel="2" thickBot="1" x14ac:dyDescent="0.3">
      <c r="A863" s="9" t="s">
        <v>9413</v>
      </c>
      <c r="B863" s="191" t="s">
        <v>11252</v>
      </c>
      <c r="C863" s="9" t="s">
        <v>9414</v>
      </c>
      <c r="D863" s="288"/>
      <c r="E863" s="289"/>
      <c r="F863" s="79">
        <v>26434.63</v>
      </c>
      <c r="G863" s="79">
        <f t="shared" si="28"/>
        <v>26434.63</v>
      </c>
      <c r="H863" s="9"/>
      <c r="I863" s="79">
        <f t="shared" si="27"/>
        <v>0</v>
      </c>
    </row>
    <row r="864" spans="1:9" ht="15.75" hidden="1" outlineLevel="1" collapsed="1" thickBot="1" x14ac:dyDescent="0.3">
      <c r="A864" s="9"/>
      <c r="B864" s="192"/>
      <c r="C864" s="152" t="s">
        <v>9415</v>
      </c>
      <c r="D864" s="290" t="s">
        <v>7264</v>
      </c>
      <c r="E864" s="291"/>
      <c r="F864" s="156"/>
      <c r="G864" s="119"/>
      <c r="H864" s="141"/>
      <c r="I864" s="17"/>
    </row>
    <row r="865" spans="1:9" hidden="1" outlineLevel="2" x14ac:dyDescent="0.25">
      <c r="A865" s="9" t="s">
        <v>9416</v>
      </c>
      <c r="B865" s="191" t="s">
        <v>11253</v>
      </c>
      <c r="C865" s="9" t="s">
        <v>9417</v>
      </c>
      <c r="D865" s="292"/>
      <c r="E865" s="293"/>
      <c r="F865" s="79">
        <v>5645.74</v>
      </c>
      <c r="G865" s="79">
        <f t="shared" si="28"/>
        <v>5645.74</v>
      </c>
      <c r="H865" s="9"/>
      <c r="I865" s="79">
        <f>H865*G865</f>
        <v>0</v>
      </c>
    </row>
    <row r="866" spans="1:9" hidden="1" outlineLevel="2" x14ac:dyDescent="0.25">
      <c r="A866" s="9" t="s">
        <v>9418</v>
      </c>
      <c r="B866" s="191" t="s">
        <v>11254</v>
      </c>
      <c r="C866" s="9" t="s">
        <v>9419</v>
      </c>
      <c r="D866" s="288"/>
      <c r="E866" s="289"/>
      <c r="F866" s="79">
        <v>5545.26</v>
      </c>
      <c r="G866" s="79">
        <f t="shared" si="28"/>
        <v>5545.26</v>
      </c>
      <c r="H866" s="9"/>
      <c r="I866" s="79">
        <f t="shared" ref="I866:I924" si="29">H866*G866</f>
        <v>0</v>
      </c>
    </row>
    <row r="867" spans="1:9" hidden="1" outlineLevel="2" x14ac:dyDescent="0.25">
      <c r="A867" s="9" t="s">
        <v>9420</v>
      </c>
      <c r="B867" s="191" t="s">
        <v>11255</v>
      </c>
      <c r="C867" s="9" t="s">
        <v>9421</v>
      </c>
      <c r="D867" s="288"/>
      <c r="E867" s="289"/>
      <c r="F867" s="79">
        <v>5819.94</v>
      </c>
      <c r="G867" s="79">
        <f t="shared" si="28"/>
        <v>5819.94</v>
      </c>
      <c r="H867" s="9"/>
      <c r="I867" s="79">
        <f t="shared" si="29"/>
        <v>0</v>
      </c>
    </row>
    <row r="868" spans="1:9" hidden="1" outlineLevel="2" x14ac:dyDescent="0.25">
      <c r="A868" s="9" t="s">
        <v>9422</v>
      </c>
      <c r="B868" s="191" t="s">
        <v>11256</v>
      </c>
      <c r="C868" s="9" t="s">
        <v>9423</v>
      </c>
      <c r="D868" s="288"/>
      <c r="E868" s="289"/>
      <c r="F868" s="79">
        <v>6312.6</v>
      </c>
      <c r="G868" s="79">
        <f t="shared" si="28"/>
        <v>6312.6</v>
      </c>
      <c r="H868" s="9"/>
      <c r="I868" s="79">
        <f t="shared" si="29"/>
        <v>0</v>
      </c>
    </row>
    <row r="869" spans="1:9" hidden="1" outlineLevel="2" x14ac:dyDescent="0.25">
      <c r="A869" s="9" t="s">
        <v>9424</v>
      </c>
      <c r="B869" s="191" t="s">
        <v>11257</v>
      </c>
      <c r="C869" s="9" t="s">
        <v>9425</v>
      </c>
      <c r="D869" s="288"/>
      <c r="E869" s="289"/>
      <c r="F869" s="79">
        <v>6635.15</v>
      </c>
      <c r="G869" s="79">
        <f t="shared" si="28"/>
        <v>6635.15</v>
      </c>
      <c r="H869" s="9"/>
      <c r="I869" s="79">
        <f t="shared" si="29"/>
        <v>0</v>
      </c>
    </row>
    <row r="870" spans="1:9" hidden="1" outlineLevel="2" x14ac:dyDescent="0.25">
      <c r="A870" s="9" t="s">
        <v>9426</v>
      </c>
      <c r="B870" s="191" t="s">
        <v>11258</v>
      </c>
      <c r="C870" s="9" t="s">
        <v>9427</v>
      </c>
      <c r="D870" s="288"/>
      <c r="E870" s="289"/>
      <c r="F870" s="79">
        <v>7653.14</v>
      </c>
      <c r="G870" s="79">
        <f t="shared" si="28"/>
        <v>7653.14</v>
      </c>
      <c r="H870" s="9"/>
      <c r="I870" s="79">
        <f t="shared" si="29"/>
        <v>0</v>
      </c>
    </row>
    <row r="871" spans="1:9" hidden="1" outlineLevel="2" x14ac:dyDescent="0.25">
      <c r="A871" s="9" t="s">
        <v>9428</v>
      </c>
      <c r="B871" s="191" t="s">
        <v>11259</v>
      </c>
      <c r="C871" s="9" t="s">
        <v>9429</v>
      </c>
      <c r="D871" s="288"/>
      <c r="E871" s="289"/>
      <c r="F871" s="79">
        <v>8034.17</v>
      </c>
      <c r="G871" s="79">
        <f t="shared" si="28"/>
        <v>8034.17</v>
      </c>
      <c r="H871" s="9"/>
      <c r="I871" s="79">
        <f t="shared" si="29"/>
        <v>0</v>
      </c>
    </row>
    <row r="872" spans="1:9" hidden="1" outlineLevel="2" x14ac:dyDescent="0.25">
      <c r="A872" s="9" t="s">
        <v>9430</v>
      </c>
      <c r="B872" s="191" t="s">
        <v>11260</v>
      </c>
      <c r="C872" s="9" t="s">
        <v>9431</v>
      </c>
      <c r="D872" s="288"/>
      <c r="E872" s="289"/>
      <c r="F872" s="79">
        <v>8213.94</v>
      </c>
      <c r="G872" s="79">
        <f t="shared" si="28"/>
        <v>8213.94</v>
      </c>
      <c r="H872" s="9"/>
      <c r="I872" s="79">
        <f t="shared" si="29"/>
        <v>0</v>
      </c>
    </row>
    <row r="873" spans="1:9" hidden="1" outlineLevel="2" x14ac:dyDescent="0.25">
      <c r="A873" s="9" t="s">
        <v>9432</v>
      </c>
      <c r="B873" s="191" t="s">
        <v>11261</v>
      </c>
      <c r="C873" s="9" t="s">
        <v>9433</v>
      </c>
      <c r="D873" s="288"/>
      <c r="E873" s="289"/>
      <c r="F873" s="79">
        <v>9016.56</v>
      </c>
      <c r="G873" s="79">
        <f t="shared" si="28"/>
        <v>9016.56</v>
      </c>
      <c r="H873" s="9"/>
      <c r="I873" s="79">
        <f t="shared" si="29"/>
        <v>0</v>
      </c>
    </row>
    <row r="874" spans="1:9" hidden="1" outlineLevel="2" x14ac:dyDescent="0.25">
      <c r="A874" s="9" t="s">
        <v>9434</v>
      </c>
      <c r="B874" s="191" t="s">
        <v>11262</v>
      </c>
      <c r="C874" s="9" t="s">
        <v>9435</v>
      </c>
      <c r="D874" s="288"/>
      <c r="E874" s="289"/>
      <c r="F874" s="79">
        <v>10927.06</v>
      </c>
      <c r="G874" s="79">
        <f t="shared" si="28"/>
        <v>10927.06</v>
      </c>
      <c r="H874" s="9"/>
      <c r="I874" s="79">
        <f t="shared" si="29"/>
        <v>0</v>
      </c>
    </row>
    <row r="875" spans="1:9" hidden="1" outlineLevel="2" x14ac:dyDescent="0.25">
      <c r="A875" s="9" t="s">
        <v>9436</v>
      </c>
      <c r="B875" s="191" t="s">
        <v>11263</v>
      </c>
      <c r="C875" s="9" t="s">
        <v>9437</v>
      </c>
      <c r="D875" s="288"/>
      <c r="E875" s="289"/>
      <c r="F875" s="79">
        <v>11811.48</v>
      </c>
      <c r="G875" s="79">
        <f t="shared" si="28"/>
        <v>11811.48</v>
      </c>
      <c r="H875" s="9"/>
      <c r="I875" s="79">
        <f t="shared" si="29"/>
        <v>0</v>
      </c>
    </row>
    <row r="876" spans="1:9" hidden="1" outlineLevel="2" x14ac:dyDescent="0.25">
      <c r="A876" s="9" t="s">
        <v>9438</v>
      </c>
      <c r="B876" s="191" t="s">
        <v>11264</v>
      </c>
      <c r="C876" s="9" t="s">
        <v>9439</v>
      </c>
      <c r="D876" s="288"/>
      <c r="E876" s="289"/>
      <c r="F876" s="79">
        <v>12694.5</v>
      </c>
      <c r="G876" s="79">
        <f t="shared" si="28"/>
        <v>12694.5</v>
      </c>
      <c r="H876" s="9"/>
      <c r="I876" s="79">
        <f t="shared" si="29"/>
        <v>0</v>
      </c>
    </row>
    <row r="877" spans="1:9" hidden="1" outlineLevel="2" x14ac:dyDescent="0.25">
      <c r="A877" s="9" t="s">
        <v>9440</v>
      </c>
      <c r="B877" s="191" t="s">
        <v>11265</v>
      </c>
      <c r="C877" s="9" t="s">
        <v>9441</v>
      </c>
      <c r="D877" s="288"/>
      <c r="E877" s="289"/>
      <c r="F877" s="79">
        <v>6071.84</v>
      </c>
      <c r="G877" s="79">
        <f t="shared" si="28"/>
        <v>6071.84</v>
      </c>
      <c r="H877" s="9"/>
      <c r="I877" s="79">
        <f t="shared" si="29"/>
        <v>0</v>
      </c>
    </row>
    <row r="878" spans="1:9" hidden="1" outlineLevel="2" x14ac:dyDescent="0.25">
      <c r="A878" s="9" t="s">
        <v>9442</v>
      </c>
      <c r="B878" s="191" t="s">
        <v>11266</v>
      </c>
      <c r="C878" s="9" t="s">
        <v>9443</v>
      </c>
      <c r="D878" s="288"/>
      <c r="E878" s="289"/>
      <c r="F878" s="79">
        <v>6485.32</v>
      </c>
      <c r="G878" s="79">
        <f t="shared" si="28"/>
        <v>6485.32</v>
      </c>
      <c r="H878" s="9"/>
      <c r="I878" s="79">
        <f t="shared" si="29"/>
        <v>0</v>
      </c>
    </row>
    <row r="879" spans="1:9" hidden="1" outlineLevel="2" x14ac:dyDescent="0.25">
      <c r="A879" s="9" t="s">
        <v>9444</v>
      </c>
      <c r="B879" s="191" t="s">
        <v>11267</v>
      </c>
      <c r="C879" s="9" t="s">
        <v>9445</v>
      </c>
      <c r="D879" s="288"/>
      <c r="E879" s="289"/>
      <c r="F879" s="79">
        <v>6900.2</v>
      </c>
      <c r="G879" s="79">
        <f t="shared" si="28"/>
        <v>6900.2</v>
      </c>
      <c r="H879" s="9"/>
      <c r="I879" s="79">
        <f t="shared" si="29"/>
        <v>0</v>
      </c>
    </row>
    <row r="880" spans="1:9" hidden="1" outlineLevel="2" x14ac:dyDescent="0.25">
      <c r="A880" s="9" t="s">
        <v>9446</v>
      </c>
      <c r="B880" s="191" t="s">
        <v>11268</v>
      </c>
      <c r="C880" s="9" t="s">
        <v>9447</v>
      </c>
      <c r="D880" s="288"/>
      <c r="E880" s="289"/>
      <c r="F880" s="79">
        <v>7466.46</v>
      </c>
      <c r="G880" s="79">
        <f t="shared" si="28"/>
        <v>7466.46</v>
      </c>
      <c r="H880" s="9"/>
      <c r="I880" s="79">
        <f t="shared" si="29"/>
        <v>0</v>
      </c>
    </row>
    <row r="881" spans="1:9" hidden="1" outlineLevel="2" x14ac:dyDescent="0.25">
      <c r="A881" s="9" t="s">
        <v>9448</v>
      </c>
      <c r="B881" s="191" t="s">
        <v>11269</v>
      </c>
      <c r="C881" s="9" t="s">
        <v>9449</v>
      </c>
      <c r="D881" s="288"/>
      <c r="E881" s="289"/>
      <c r="F881" s="79">
        <v>7957.02</v>
      </c>
      <c r="G881" s="79">
        <f t="shared" si="28"/>
        <v>7957.02</v>
      </c>
      <c r="H881" s="9"/>
      <c r="I881" s="79">
        <f t="shared" si="29"/>
        <v>0</v>
      </c>
    </row>
    <row r="882" spans="1:9" hidden="1" outlineLevel="2" x14ac:dyDescent="0.25">
      <c r="A882" s="9" t="s">
        <v>9450</v>
      </c>
      <c r="B882" s="191" t="s">
        <v>11270</v>
      </c>
      <c r="C882" s="9" t="s">
        <v>9451</v>
      </c>
      <c r="D882" s="288"/>
      <c r="E882" s="289"/>
      <c r="F882" s="79">
        <v>8491.0400000000009</v>
      </c>
      <c r="G882" s="79">
        <f t="shared" si="28"/>
        <v>8491.0400000000009</v>
      </c>
      <c r="H882" s="9"/>
      <c r="I882" s="79">
        <f t="shared" si="29"/>
        <v>0</v>
      </c>
    </row>
    <row r="883" spans="1:9" hidden="1" outlineLevel="2" x14ac:dyDescent="0.25">
      <c r="A883" s="9" t="s">
        <v>9452</v>
      </c>
      <c r="B883" s="191" t="s">
        <v>11271</v>
      </c>
      <c r="C883" s="9" t="s">
        <v>9453</v>
      </c>
      <c r="D883" s="288"/>
      <c r="E883" s="289"/>
      <c r="F883" s="79">
        <v>9026.4599999999991</v>
      </c>
      <c r="G883" s="79">
        <f t="shared" si="28"/>
        <v>9026.4599999999991</v>
      </c>
      <c r="H883" s="9"/>
      <c r="I883" s="79">
        <f t="shared" si="29"/>
        <v>0</v>
      </c>
    </row>
    <row r="884" spans="1:9" hidden="1" outlineLevel="2" x14ac:dyDescent="0.25">
      <c r="A884" s="9" t="s">
        <v>9454</v>
      </c>
      <c r="B884" s="191" t="s">
        <v>11272</v>
      </c>
      <c r="C884" s="9" t="s">
        <v>9455</v>
      </c>
      <c r="D884" s="288"/>
      <c r="E884" s="289"/>
      <c r="F884" s="79">
        <v>10107.120000000001</v>
      </c>
      <c r="G884" s="79">
        <f t="shared" si="28"/>
        <v>10107.120000000001</v>
      </c>
      <c r="H884" s="9"/>
      <c r="I884" s="79">
        <f t="shared" si="29"/>
        <v>0</v>
      </c>
    </row>
    <row r="885" spans="1:9" hidden="1" outlineLevel="2" x14ac:dyDescent="0.25">
      <c r="A885" s="9" t="s">
        <v>9456</v>
      </c>
      <c r="B885" s="191" t="s">
        <v>11273</v>
      </c>
      <c r="C885" s="9" t="s">
        <v>9457</v>
      </c>
      <c r="D885" s="288"/>
      <c r="E885" s="289"/>
      <c r="F885" s="79">
        <v>11198.98</v>
      </c>
      <c r="G885" s="79">
        <f t="shared" si="28"/>
        <v>11198.98</v>
      </c>
      <c r="H885" s="9"/>
      <c r="I885" s="79">
        <f t="shared" si="29"/>
        <v>0</v>
      </c>
    </row>
    <row r="886" spans="1:9" hidden="1" outlineLevel="2" x14ac:dyDescent="0.25">
      <c r="A886" s="9" t="s">
        <v>9458</v>
      </c>
      <c r="B886" s="191" t="s">
        <v>11274</v>
      </c>
      <c r="C886" s="9" t="s">
        <v>9459</v>
      </c>
      <c r="D886" s="288"/>
      <c r="E886" s="289"/>
      <c r="F886" s="79">
        <v>12268.42</v>
      </c>
      <c r="G886" s="79">
        <f t="shared" si="28"/>
        <v>12268.42</v>
      </c>
      <c r="H886" s="9"/>
      <c r="I886" s="79">
        <f t="shared" si="29"/>
        <v>0</v>
      </c>
    </row>
    <row r="887" spans="1:9" hidden="1" outlineLevel="2" x14ac:dyDescent="0.25">
      <c r="A887" s="9" t="s">
        <v>9460</v>
      </c>
      <c r="B887" s="191" t="s">
        <v>11275</v>
      </c>
      <c r="C887" s="9" t="s">
        <v>9461</v>
      </c>
      <c r="D887" s="288"/>
      <c r="E887" s="289"/>
      <c r="F887" s="79">
        <v>13349.06</v>
      </c>
      <c r="G887" s="79">
        <f t="shared" si="28"/>
        <v>13349.06</v>
      </c>
      <c r="H887" s="9"/>
      <c r="I887" s="79">
        <f t="shared" si="29"/>
        <v>0</v>
      </c>
    </row>
    <row r="888" spans="1:9" hidden="1" outlineLevel="2" x14ac:dyDescent="0.25">
      <c r="A888" s="9" t="s">
        <v>9462</v>
      </c>
      <c r="B888" s="191" t="s">
        <v>11276</v>
      </c>
      <c r="C888" s="9" t="s">
        <v>9463</v>
      </c>
      <c r="D888" s="288"/>
      <c r="E888" s="289"/>
      <c r="F888" s="79">
        <v>14439.54</v>
      </c>
      <c r="G888" s="79">
        <f t="shared" si="28"/>
        <v>14439.54</v>
      </c>
      <c r="H888" s="9"/>
      <c r="I888" s="79">
        <f t="shared" si="29"/>
        <v>0</v>
      </c>
    </row>
    <row r="889" spans="1:9" hidden="1" outlineLevel="2" x14ac:dyDescent="0.25">
      <c r="A889" s="9" t="s">
        <v>9464</v>
      </c>
      <c r="B889" s="191" t="s">
        <v>11277</v>
      </c>
      <c r="C889" s="9" t="s">
        <v>9465</v>
      </c>
      <c r="D889" s="288"/>
      <c r="E889" s="289"/>
      <c r="F889" s="79">
        <v>6066.9</v>
      </c>
      <c r="G889" s="79">
        <f t="shared" si="28"/>
        <v>6066.9</v>
      </c>
      <c r="H889" s="9"/>
      <c r="I889" s="79">
        <f t="shared" si="29"/>
        <v>0</v>
      </c>
    </row>
    <row r="890" spans="1:9" hidden="1" outlineLevel="2" x14ac:dyDescent="0.25">
      <c r="A890" s="9" t="s">
        <v>9466</v>
      </c>
      <c r="B890" s="191" t="s">
        <v>11278</v>
      </c>
      <c r="C890" s="9" t="s">
        <v>9467</v>
      </c>
      <c r="D890" s="288"/>
      <c r="E890" s="289"/>
      <c r="F890" s="79">
        <v>6536.88</v>
      </c>
      <c r="G890" s="79">
        <f t="shared" si="28"/>
        <v>6536.88</v>
      </c>
      <c r="H890" s="9"/>
      <c r="I890" s="79">
        <f t="shared" si="29"/>
        <v>0</v>
      </c>
    </row>
    <row r="891" spans="1:9" hidden="1" outlineLevel="2" x14ac:dyDescent="0.25">
      <c r="A891" s="9" t="s">
        <v>9468</v>
      </c>
      <c r="B891" s="191" t="s">
        <v>11279</v>
      </c>
      <c r="C891" s="9" t="s">
        <v>9469</v>
      </c>
      <c r="D891" s="288"/>
      <c r="E891" s="289"/>
      <c r="F891" s="79">
        <v>7057.26</v>
      </c>
      <c r="G891" s="79">
        <f t="shared" si="28"/>
        <v>7057.26</v>
      </c>
      <c r="H891" s="9"/>
      <c r="I891" s="79">
        <f t="shared" si="29"/>
        <v>0</v>
      </c>
    </row>
    <row r="892" spans="1:9" hidden="1" outlineLevel="2" x14ac:dyDescent="0.25">
      <c r="A892" s="9" t="s">
        <v>9470</v>
      </c>
      <c r="B892" s="191" t="s">
        <v>11280</v>
      </c>
      <c r="C892" s="9" t="s">
        <v>9471</v>
      </c>
      <c r="D892" s="288"/>
      <c r="E892" s="289"/>
      <c r="F892" s="79">
        <v>7645.68</v>
      </c>
      <c r="G892" s="79">
        <f t="shared" si="28"/>
        <v>7645.68</v>
      </c>
      <c r="H892" s="9"/>
      <c r="I892" s="79">
        <f t="shared" si="29"/>
        <v>0</v>
      </c>
    </row>
    <row r="893" spans="1:9" hidden="1" outlineLevel="2" x14ac:dyDescent="0.25">
      <c r="A893" s="9" t="s">
        <v>9472</v>
      </c>
      <c r="B893" s="191" t="s">
        <v>11281</v>
      </c>
      <c r="C893" s="9" t="s">
        <v>9473</v>
      </c>
      <c r="D893" s="288"/>
      <c r="E893" s="289"/>
      <c r="F893" s="79">
        <v>8903.7099999999991</v>
      </c>
      <c r="G893" s="79">
        <f t="shared" si="28"/>
        <v>8903.7099999999991</v>
      </c>
      <c r="H893" s="9"/>
      <c r="I893" s="79">
        <f t="shared" si="29"/>
        <v>0</v>
      </c>
    </row>
    <row r="894" spans="1:9" hidden="1" outlineLevel="2" x14ac:dyDescent="0.25">
      <c r="A894" s="9" t="s">
        <v>9474</v>
      </c>
      <c r="B894" s="191" t="s">
        <v>11282</v>
      </c>
      <c r="C894" s="9" t="s">
        <v>9475</v>
      </c>
      <c r="D894" s="288"/>
      <c r="E894" s="289"/>
      <c r="F894" s="79">
        <v>8840.16</v>
      </c>
      <c r="G894" s="79">
        <f t="shared" si="28"/>
        <v>8840.16</v>
      </c>
      <c r="H894" s="9"/>
      <c r="I894" s="79">
        <f t="shared" si="29"/>
        <v>0</v>
      </c>
    </row>
    <row r="895" spans="1:9" hidden="1" outlineLevel="2" x14ac:dyDescent="0.25">
      <c r="A895" s="9" t="s">
        <v>9476</v>
      </c>
      <c r="B895" s="191" t="s">
        <v>11283</v>
      </c>
      <c r="C895" s="9" t="s">
        <v>9477</v>
      </c>
      <c r="D895" s="288"/>
      <c r="E895" s="289"/>
      <c r="F895" s="79">
        <v>10478.540000000001</v>
      </c>
      <c r="G895" s="79">
        <f t="shared" si="28"/>
        <v>10478.540000000001</v>
      </c>
      <c r="H895" s="9"/>
      <c r="I895" s="79">
        <f t="shared" si="29"/>
        <v>0</v>
      </c>
    </row>
    <row r="896" spans="1:9" hidden="1" outlineLevel="2" x14ac:dyDescent="0.25">
      <c r="A896" s="9" t="s">
        <v>9478</v>
      </c>
      <c r="B896" s="191" t="s">
        <v>11284</v>
      </c>
      <c r="C896" s="9" t="s">
        <v>9479</v>
      </c>
      <c r="D896" s="288"/>
      <c r="E896" s="289"/>
      <c r="F896" s="79">
        <v>11789.06</v>
      </c>
      <c r="G896" s="79">
        <f t="shared" si="28"/>
        <v>11789.06</v>
      </c>
      <c r="H896" s="9"/>
      <c r="I896" s="79">
        <f t="shared" si="29"/>
        <v>0</v>
      </c>
    </row>
    <row r="897" spans="1:9" hidden="1" outlineLevel="2" x14ac:dyDescent="0.25">
      <c r="A897" s="9" t="s">
        <v>9480</v>
      </c>
      <c r="B897" s="191" t="s">
        <v>11285</v>
      </c>
      <c r="C897" s="9" t="s">
        <v>9481</v>
      </c>
      <c r="D897" s="288"/>
      <c r="E897" s="289"/>
      <c r="F897" s="79">
        <v>13109.38</v>
      </c>
      <c r="G897" s="79">
        <f t="shared" si="28"/>
        <v>13109.38</v>
      </c>
      <c r="H897" s="9"/>
      <c r="I897" s="79">
        <f t="shared" si="29"/>
        <v>0</v>
      </c>
    </row>
    <row r="898" spans="1:9" hidden="1" outlineLevel="2" x14ac:dyDescent="0.25">
      <c r="A898" s="9" t="s">
        <v>9482</v>
      </c>
      <c r="B898" s="191" t="s">
        <v>11286</v>
      </c>
      <c r="C898" s="9" t="s">
        <v>9483</v>
      </c>
      <c r="D898" s="288"/>
      <c r="E898" s="289"/>
      <c r="F898" s="79">
        <v>14426.92</v>
      </c>
      <c r="G898" s="79">
        <f t="shared" si="28"/>
        <v>14426.92</v>
      </c>
      <c r="H898" s="9"/>
      <c r="I898" s="79">
        <f t="shared" si="29"/>
        <v>0</v>
      </c>
    </row>
    <row r="899" spans="1:9" hidden="1" outlineLevel="2" x14ac:dyDescent="0.25">
      <c r="A899" s="9" t="s">
        <v>9484</v>
      </c>
      <c r="B899" s="191" t="s">
        <v>11287</v>
      </c>
      <c r="C899" s="9" t="s">
        <v>9485</v>
      </c>
      <c r="D899" s="288"/>
      <c r="E899" s="289"/>
      <c r="F899" s="79">
        <v>15738.84</v>
      </c>
      <c r="G899" s="79">
        <f t="shared" si="28"/>
        <v>15738.84</v>
      </c>
      <c r="H899" s="9"/>
      <c r="I899" s="79">
        <f t="shared" si="29"/>
        <v>0</v>
      </c>
    </row>
    <row r="900" spans="1:9" hidden="1" outlineLevel="2" x14ac:dyDescent="0.25">
      <c r="A900" s="9" t="s">
        <v>9486</v>
      </c>
      <c r="B900" s="191" t="s">
        <v>11288</v>
      </c>
      <c r="C900" s="9" t="s">
        <v>9487</v>
      </c>
      <c r="D900" s="288"/>
      <c r="E900" s="289"/>
      <c r="F900" s="79">
        <v>17061.96</v>
      </c>
      <c r="G900" s="79">
        <f t="shared" si="28"/>
        <v>17061.96</v>
      </c>
      <c r="H900" s="9"/>
      <c r="I900" s="79">
        <f t="shared" si="29"/>
        <v>0</v>
      </c>
    </row>
    <row r="901" spans="1:9" hidden="1" outlineLevel="2" x14ac:dyDescent="0.25">
      <c r="A901" s="9" t="s">
        <v>9488</v>
      </c>
      <c r="B901" s="191" t="s">
        <v>11289</v>
      </c>
      <c r="C901" s="9" t="s">
        <v>9489</v>
      </c>
      <c r="D901" s="288"/>
      <c r="E901" s="289"/>
      <c r="F901" s="79">
        <v>7059.98</v>
      </c>
      <c r="G901" s="79">
        <f t="shared" si="28"/>
        <v>7059.98</v>
      </c>
      <c r="H901" s="9"/>
      <c r="I901" s="79">
        <f t="shared" si="29"/>
        <v>0</v>
      </c>
    </row>
    <row r="902" spans="1:9" hidden="1" outlineLevel="2" x14ac:dyDescent="0.25">
      <c r="A902" s="9" t="s">
        <v>9490</v>
      </c>
      <c r="B902" s="191" t="s">
        <v>11290</v>
      </c>
      <c r="C902" s="9" t="s">
        <v>9491</v>
      </c>
      <c r="D902" s="288"/>
      <c r="E902" s="289"/>
      <c r="F902" s="79">
        <v>7714.54</v>
      </c>
      <c r="G902" s="79">
        <f t="shared" si="28"/>
        <v>7714.54</v>
      </c>
      <c r="H902" s="9"/>
      <c r="I902" s="79">
        <f t="shared" si="29"/>
        <v>0</v>
      </c>
    </row>
    <row r="903" spans="1:9" hidden="1" outlineLevel="2" x14ac:dyDescent="0.25">
      <c r="A903" s="9" t="s">
        <v>9492</v>
      </c>
      <c r="B903" s="191" t="s">
        <v>11291</v>
      </c>
      <c r="C903" s="9" t="s">
        <v>9493</v>
      </c>
      <c r="D903" s="288"/>
      <c r="E903" s="289"/>
      <c r="F903" s="79">
        <v>8313.0300000000007</v>
      </c>
      <c r="G903" s="79">
        <f t="shared" si="28"/>
        <v>8313.0300000000007</v>
      </c>
      <c r="H903" s="9"/>
      <c r="I903" s="79">
        <f t="shared" si="29"/>
        <v>0</v>
      </c>
    </row>
    <row r="904" spans="1:9" hidden="1" outlineLevel="2" x14ac:dyDescent="0.25">
      <c r="A904" s="9" t="s">
        <v>9494</v>
      </c>
      <c r="B904" s="191" t="s">
        <v>11292</v>
      </c>
      <c r="C904" s="9" t="s">
        <v>9495</v>
      </c>
      <c r="D904" s="288"/>
      <c r="E904" s="289"/>
      <c r="F904" s="79">
        <v>9036.27</v>
      </c>
      <c r="G904" s="79">
        <f t="shared" ref="G904:G967" si="30">F904-F904*$D$197</f>
        <v>9036.27</v>
      </c>
      <c r="H904" s="9"/>
      <c r="I904" s="79">
        <f t="shared" si="29"/>
        <v>0</v>
      </c>
    </row>
    <row r="905" spans="1:9" hidden="1" outlineLevel="2" x14ac:dyDescent="0.25">
      <c r="A905" s="9" t="s">
        <v>9496</v>
      </c>
      <c r="B905" s="191" t="s">
        <v>11293</v>
      </c>
      <c r="C905" s="9" t="s">
        <v>9497</v>
      </c>
      <c r="D905" s="288"/>
      <c r="E905" s="289"/>
      <c r="F905" s="79">
        <v>9763.7099999999991</v>
      </c>
      <c r="G905" s="79">
        <f t="shared" si="30"/>
        <v>9763.7099999999991</v>
      </c>
      <c r="H905" s="9"/>
      <c r="I905" s="79">
        <f t="shared" si="29"/>
        <v>0</v>
      </c>
    </row>
    <row r="906" spans="1:9" hidden="1" outlineLevel="2" x14ac:dyDescent="0.25">
      <c r="A906" s="9" t="s">
        <v>9498</v>
      </c>
      <c r="B906" s="191" t="s">
        <v>11294</v>
      </c>
      <c r="C906" s="9" t="s">
        <v>9499</v>
      </c>
      <c r="D906" s="288"/>
      <c r="E906" s="289"/>
      <c r="F906" s="79">
        <v>10498.16</v>
      </c>
      <c r="G906" s="79">
        <f t="shared" si="30"/>
        <v>10498.16</v>
      </c>
      <c r="H906" s="9"/>
      <c r="I906" s="79">
        <f t="shared" si="29"/>
        <v>0</v>
      </c>
    </row>
    <row r="907" spans="1:9" hidden="1" outlineLevel="2" x14ac:dyDescent="0.25">
      <c r="A907" s="9" t="s">
        <v>9500</v>
      </c>
      <c r="B907" s="191" t="s">
        <v>11295</v>
      </c>
      <c r="C907" s="9" t="s">
        <v>9501</v>
      </c>
      <c r="D907" s="288"/>
      <c r="E907" s="289"/>
      <c r="F907" s="79">
        <v>11227.01</v>
      </c>
      <c r="G907" s="79">
        <f t="shared" si="30"/>
        <v>11227.01</v>
      </c>
      <c r="H907" s="9"/>
      <c r="I907" s="79">
        <f t="shared" si="29"/>
        <v>0</v>
      </c>
    </row>
    <row r="908" spans="1:9" hidden="1" outlineLevel="2" x14ac:dyDescent="0.25">
      <c r="A908" s="9" t="s">
        <v>9502</v>
      </c>
      <c r="B908" s="191" t="s">
        <v>11296</v>
      </c>
      <c r="C908" s="9" t="s">
        <v>9503</v>
      </c>
      <c r="D908" s="288"/>
      <c r="E908" s="289"/>
      <c r="F908" s="79">
        <v>12679.09</v>
      </c>
      <c r="G908" s="79">
        <f t="shared" si="30"/>
        <v>12679.09</v>
      </c>
      <c r="H908" s="9"/>
      <c r="I908" s="79">
        <f t="shared" si="29"/>
        <v>0</v>
      </c>
    </row>
    <row r="909" spans="1:9" hidden="1" outlineLevel="2" x14ac:dyDescent="0.25">
      <c r="A909" s="9" t="s">
        <v>9504</v>
      </c>
      <c r="B909" s="191" t="s">
        <v>11297</v>
      </c>
      <c r="C909" s="9" t="s">
        <v>9505</v>
      </c>
      <c r="D909" s="288"/>
      <c r="E909" s="289"/>
      <c r="F909" s="79">
        <v>14142.39</v>
      </c>
      <c r="G909" s="79">
        <f t="shared" si="30"/>
        <v>14142.39</v>
      </c>
      <c r="H909" s="9"/>
      <c r="I909" s="79">
        <f t="shared" si="29"/>
        <v>0</v>
      </c>
    </row>
    <row r="910" spans="1:9" hidden="1" outlineLevel="2" x14ac:dyDescent="0.25">
      <c r="A910" s="9" t="s">
        <v>9506</v>
      </c>
      <c r="B910" s="191" t="s">
        <v>11298</v>
      </c>
      <c r="C910" s="9" t="s">
        <v>9507</v>
      </c>
      <c r="D910" s="288"/>
      <c r="E910" s="289"/>
      <c r="F910" s="79">
        <v>15601.48</v>
      </c>
      <c r="G910" s="79">
        <f t="shared" si="30"/>
        <v>15601.48</v>
      </c>
      <c r="H910" s="9"/>
      <c r="I910" s="79">
        <f t="shared" si="29"/>
        <v>0</v>
      </c>
    </row>
    <row r="911" spans="1:9" hidden="1" outlineLevel="2" x14ac:dyDescent="0.25">
      <c r="A911" s="9" t="s">
        <v>9508</v>
      </c>
      <c r="B911" s="191" t="s">
        <v>11299</v>
      </c>
      <c r="C911" s="9" t="s">
        <v>9509</v>
      </c>
      <c r="D911" s="288"/>
      <c r="E911" s="289"/>
      <c r="F911" s="79">
        <v>17064.77</v>
      </c>
      <c r="G911" s="79">
        <f t="shared" si="30"/>
        <v>17064.77</v>
      </c>
      <c r="H911" s="9"/>
      <c r="I911" s="79">
        <f t="shared" si="29"/>
        <v>0</v>
      </c>
    </row>
    <row r="912" spans="1:9" hidden="1" outlineLevel="2" x14ac:dyDescent="0.25">
      <c r="A912" s="9" t="s">
        <v>9510</v>
      </c>
      <c r="B912" s="191" t="s">
        <v>11300</v>
      </c>
      <c r="C912" s="9" t="s">
        <v>9511</v>
      </c>
      <c r="D912" s="288"/>
      <c r="E912" s="289"/>
      <c r="F912" s="79">
        <v>18515.45</v>
      </c>
      <c r="G912" s="79">
        <f t="shared" si="30"/>
        <v>18515.45</v>
      </c>
      <c r="H912" s="9"/>
      <c r="I912" s="79">
        <f t="shared" si="29"/>
        <v>0</v>
      </c>
    </row>
    <row r="913" spans="1:9" hidden="1" outlineLevel="2" x14ac:dyDescent="0.25">
      <c r="A913" s="9" t="s">
        <v>9512</v>
      </c>
      <c r="B913" s="191" t="s">
        <v>11301</v>
      </c>
      <c r="C913" s="9" t="s">
        <v>9513</v>
      </c>
      <c r="D913" s="288"/>
      <c r="E913" s="289"/>
      <c r="F913" s="79">
        <v>9130.18</v>
      </c>
      <c r="G913" s="79">
        <f t="shared" si="30"/>
        <v>9130.18</v>
      </c>
      <c r="H913" s="9"/>
      <c r="I913" s="79">
        <f t="shared" si="29"/>
        <v>0</v>
      </c>
    </row>
    <row r="914" spans="1:9" hidden="1" outlineLevel="2" x14ac:dyDescent="0.25">
      <c r="A914" s="9" t="s">
        <v>9514</v>
      </c>
      <c r="B914" s="191" t="s">
        <v>11302</v>
      </c>
      <c r="C914" s="9" t="s">
        <v>9515</v>
      </c>
      <c r="D914" s="288"/>
      <c r="E914" s="289"/>
      <c r="F914" s="79">
        <v>10059.459999999999</v>
      </c>
      <c r="G914" s="79">
        <f t="shared" si="30"/>
        <v>10059.459999999999</v>
      </c>
      <c r="H914" s="9"/>
      <c r="I914" s="79">
        <f t="shared" si="29"/>
        <v>0</v>
      </c>
    </row>
    <row r="915" spans="1:9" hidden="1" outlineLevel="2" x14ac:dyDescent="0.25">
      <c r="A915" s="9" t="s">
        <v>9516</v>
      </c>
      <c r="B915" s="191" t="s">
        <v>11303</v>
      </c>
      <c r="C915" s="9" t="s">
        <v>9517</v>
      </c>
      <c r="D915" s="288"/>
      <c r="E915" s="289"/>
      <c r="F915" s="79">
        <v>11041.99</v>
      </c>
      <c r="G915" s="79">
        <f t="shared" si="30"/>
        <v>11041.99</v>
      </c>
      <c r="H915" s="9"/>
      <c r="I915" s="79">
        <f t="shared" si="29"/>
        <v>0</v>
      </c>
    </row>
    <row r="916" spans="1:9" hidden="1" outlineLevel="2" x14ac:dyDescent="0.25">
      <c r="A916" s="9" t="s">
        <v>9518</v>
      </c>
      <c r="B916" s="191" t="s">
        <v>11304</v>
      </c>
      <c r="C916" s="9" t="s">
        <v>9519</v>
      </c>
      <c r="D916" s="288"/>
      <c r="E916" s="289"/>
      <c r="F916" s="79">
        <v>12264.21</v>
      </c>
      <c r="G916" s="79">
        <f t="shared" si="30"/>
        <v>12264.21</v>
      </c>
      <c r="H916" s="9"/>
      <c r="I916" s="79">
        <f t="shared" si="29"/>
        <v>0</v>
      </c>
    </row>
    <row r="917" spans="1:9" hidden="1" outlineLevel="2" x14ac:dyDescent="0.25">
      <c r="A917" s="9" t="s">
        <v>9520</v>
      </c>
      <c r="B917" s="191" t="s">
        <v>11305</v>
      </c>
      <c r="C917" s="9" t="s">
        <v>9521</v>
      </c>
      <c r="D917" s="288"/>
      <c r="E917" s="289"/>
      <c r="F917" s="79">
        <v>13475.21</v>
      </c>
      <c r="G917" s="79">
        <f t="shared" si="30"/>
        <v>13475.21</v>
      </c>
      <c r="H917" s="9"/>
      <c r="I917" s="79">
        <f t="shared" si="29"/>
        <v>0</v>
      </c>
    </row>
    <row r="918" spans="1:9" hidden="1" outlineLevel="2" x14ac:dyDescent="0.25">
      <c r="A918" s="9" t="s">
        <v>9522</v>
      </c>
      <c r="B918" s="191" t="s">
        <v>11306</v>
      </c>
      <c r="C918" s="9" t="s">
        <v>9523</v>
      </c>
      <c r="D918" s="288"/>
      <c r="E918" s="289"/>
      <c r="F918" s="79">
        <v>14707.24</v>
      </c>
      <c r="G918" s="79">
        <f t="shared" si="30"/>
        <v>14707.24</v>
      </c>
      <c r="H918" s="9"/>
      <c r="I918" s="79">
        <f t="shared" si="29"/>
        <v>0</v>
      </c>
    </row>
    <row r="919" spans="1:9" hidden="1" outlineLevel="2" x14ac:dyDescent="0.25">
      <c r="A919" s="9" t="s">
        <v>9524</v>
      </c>
      <c r="B919" s="191" t="s">
        <v>11307</v>
      </c>
      <c r="C919" s="9" t="s">
        <v>9525</v>
      </c>
      <c r="D919" s="288"/>
      <c r="E919" s="289"/>
      <c r="F919" s="79">
        <v>15940.67</v>
      </c>
      <c r="G919" s="79">
        <f t="shared" si="30"/>
        <v>15940.67</v>
      </c>
      <c r="H919" s="9"/>
      <c r="I919" s="79">
        <f t="shared" si="29"/>
        <v>0</v>
      </c>
    </row>
    <row r="920" spans="1:9" hidden="1" outlineLevel="2" x14ac:dyDescent="0.25">
      <c r="A920" s="9" t="s">
        <v>9526</v>
      </c>
      <c r="B920" s="191" t="s">
        <v>11308</v>
      </c>
      <c r="C920" s="9" t="s">
        <v>9527</v>
      </c>
      <c r="D920" s="288"/>
      <c r="E920" s="289"/>
      <c r="F920" s="79">
        <v>18385.099999999999</v>
      </c>
      <c r="G920" s="79">
        <f t="shared" si="30"/>
        <v>18385.099999999999</v>
      </c>
      <c r="H920" s="9"/>
      <c r="I920" s="79">
        <f t="shared" si="29"/>
        <v>0</v>
      </c>
    </row>
    <row r="921" spans="1:9" hidden="1" outlineLevel="2" x14ac:dyDescent="0.25">
      <c r="A921" s="9" t="s">
        <v>9528</v>
      </c>
      <c r="B921" s="191" t="s">
        <v>11309</v>
      </c>
      <c r="C921" s="9" t="s">
        <v>9529</v>
      </c>
      <c r="D921" s="288"/>
      <c r="E921" s="289"/>
      <c r="F921" s="79">
        <v>20830.939999999999</v>
      </c>
      <c r="G921" s="79">
        <f t="shared" si="30"/>
        <v>20830.939999999999</v>
      </c>
      <c r="H921" s="9"/>
      <c r="I921" s="79">
        <f t="shared" si="29"/>
        <v>0</v>
      </c>
    </row>
    <row r="922" spans="1:9" hidden="1" outlineLevel="2" x14ac:dyDescent="0.25">
      <c r="A922" s="9" t="s">
        <v>9530</v>
      </c>
      <c r="B922" s="191" t="s">
        <v>11310</v>
      </c>
      <c r="C922" s="9" t="s">
        <v>9531</v>
      </c>
      <c r="D922" s="288"/>
      <c r="E922" s="289"/>
      <c r="F922" s="79">
        <v>23261.35</v>
      </c>
      <c r="G922" s="79">
        <f t="shared" si="30"/>
        <v>23261.35</v>
      </c>
      <c r="H922" s="9"/>
      <c r="I922" s="79">
        <f t="shared" si="29"/>
        <v>0</v>
      </c>
    </row>
    <row r="923" spans="1:9" hidden="1" outlineLevel="2" x14ac:dyDescent="0.25">
      <c r="A923" s="9" t="s">
        <v>9532</v>
      </c>
      <c r="B923" s="191" t="s">
        <v>11311</v>
      </c>
      <c r="C923" s="9" t="s">
        <v>9533</v>
      </c>
      <c r="D923" s="288"/>
      <c r="E923" s="289"/>
      <c r="F923" s="79">
        <v>25715.599999999999</v>
      </c>
      <c r="G923" s="79">
        <f t="shared" si="30"/>
        <v>25715.599999999999</v>
      </c>
      <c r="H923" s="9"/>
      <c r="I923" s="79">
        <f t="shared" si="29"/>
        <v>0</v>
      </c>
    </row>
    <row r="924" spans="1:9" ht="15.75" hidden="1" outlineLevel="2" thickBot="1" x14ac:dyDescent="0.3">
      <c r="A924" s="9" t="s">
        <v>9534</v>
      </c>
      <c r="B924" s="191" t="s">
        <v>11312</v>
      </c>
      <c r="C924" s="9" t="s">
        <v>9535</v>
      </c>
      <c r="D924" s="288"/>
      <c r="E924" s="289"/>
      <c r="F924" s="79">
        <v>28183.86</v>
      </c>
      <c r="G924" s="79">
        <f t="shared" si="30"/>
        <v>28183.86</v>
      </c>
      <c r="H924" s="9"/>
      <c r="I924" s="79">
        <f t="shared" si="29"/>
        <v>0</v>
      </c>
    </row>
    <row r="925" spans="1:9" ht="15.75" hidden="1" outlineLevel="1" collapsed="1" thickBot="1" x14ac:dyDescent="0.3">
      <c r="A925" s="9"/>
      <c r="B925" s="192"/>
      <c r="C925" s="152" t="s">
        <v>9536</v>
      </c>
      <c r="D925" s="290" t="s">
        <v>7264</v>
      </c>
      <c r="E925" s="291"/>
      <c r="F925" s="56"/>
      <c r="G925" s="119"/>
      <c r="H925" s="141"/>
      <c r="I925" s="17"/>
    </row>
    <row r="926" spans="1:9" hidden="1" outlineLevel="2" x14ac:dyDescent="0.25">
      <c r="A926" s="9" t="s">
        <v>9537</v>
      </c>
      <c r="B926" s="191" t="s">
        <v>11313</v>
      </c>
      <c r="C926" s="9" t="s">
        <v>9538</v>
      </c>
      <c r="D926" s="292"/>
      <c r="E926" s="293"/>
      <c r="F926" s="79">
        <v>7221.16</v>
      </c>
      <c r="G926" s="79">
        <f t="shared" si="30"/>
        <v>7221.16</v>
      </c>
      <c r="H926" s="9"/>
      <c r="I926" s="79">
        <f>H926*G926</f>
        <v>0</v>
      </c>
    </row>
    <row r="927" spans="1:9" hidden="1" outlineLevel="2" x14ac:dyDescent="0.25">
      <c r="A927" s="9" t="s">
        <v>9539</v>
      </c>
      <c r="B927" s="191" t="s">
        <v>11314</v>
      </c>
      <c r="C927" s="9" t="s">
        <v>9540</v>
      </c>
      <c r="D927" s="288"/>
      <c r="E927" s="289"/>
      <c r="F927" s="79">
        <v>7608.02</v>
      </c>
      <c r="G927" s="79">
        <f t="shared" si="30"/>
        <v>7608.02</v>
      </c>
      <c r="H927" s="9"/>
      <c r="I927" s="79">
        <f t="shared" ref="I927:I985" si="31">H927*G927</f>
        <v>0</v>
      </c>
    </row>
    <row r="928" spans="1:9" hidden="1" outlineLevel="2" x14ac:dyDescent="0.25">
      <c r="A928" s="9" t="s">
        <v>9541</v>
      </c>
      <c r="B928" s="191" t="s">
        <v>11315</v>
      </c>
      <c r="C928" s="9" t="s">
        <v>9542</v>
      </c>
      <c r="D928" s="288"/>
      <c r="E928" s="289"/>
      <c r="F928" s="79">
        <v>8004.68</v>
      </c>
      <c r="G928" s="79">
        <f t="shared" si="30"/>
        <v>8004.68</v>
      </c>
      <c r="H928" s="9"/>
      <c r="I928" s="79">
        <f t="shared" si="31"/>
        <v>0</v>
      </c>
    </row>
    <row r="929" spans="1:9" hidden="1" outlineLevel="2" x14ac:dyDescent="0.25">
      <c r="A929" s="9" t="s">
        <v>9543</v>
      </c>
      <c r="B929" s="191" t="s">
        <v>11316</v>
      </c>
      <c r="C929" s="9" t="s">
        <v>9544</v>
      </c>
      <c r="D929" s="288"/>
      <c r="E929" s="289"/>
      <c r="F929" s="79">
        <v>8437.7800000000007</v>
      </c>
      <c r="G929" s="79">
        <f t="shared" si="30"/>
        <v>8437.7800000000007</v>
      </c>
      <c r="H929" s="9"/>
      <c r="I929" s="79">
        <f t="shared" si="31"/>
        <v>0</v>
      </c>
    </row>
    <row r="930" spans="1:9" hidden="1" outlineLevel="2" x14ac:dyDescent="0.25">
      <c r="A930" s="9" t="s">
        <v>9545</v>
      </c>
      <c r="B930" s="191" t="s">
        <v>11317</v>
      </c>
      <c r="C930" s="9" t="s">
        <v>9546</v>
      </c>
      <c r="D930" s="288"/>
      <c r="E930" s="289"/>
      <c r="F930" s="79">
        <v>8900.32</v>
      </c>
      <c r="G930" s="79">
        <f t="shared" si="30"/>
        <v>8900.32</v>
      </c>
      <c r="H930" s="9"/>
      <c r="I930" s="79">
        <f t="shared" si="31"/>
        <v>0</v>
      </c>
    </row>
    <row r="931" spans="1:9" hidden="1" outlineLevel="2" x14ac:dyDescent="0.25">
      <c r="A931" s="9" t="s">
        <v>9547</v>
      </c>
      <c r="B931" s="191" t="s">
        <v>11318</v>
      </c>
      <c r="C931" s="9" t="s">
        <v>9548</v>
      </c>
      <c r="D931" s="288"/>
      <c r="E931" s="289"/>
      <c r="F931" s="79">
        <v>9354.44</v>
      </c>
      <c r="G931" s="79">
        <f t="shared" si="30"/>
        <v>9354.44</v>
      </c>
      <c r="H931" s="9"/>
      <c r="I931" s="79">
        <f t="shared" si="31"/>
        <v>0</v>
      </c>
    </row>
    <row r="932" spans="1:9" hidden="1" outlineLevel="2" x14ac:dyDescent="0.25">
      <c r="A932" s="9" t="s">
        <v>9549</v>
      </c>
      <c r="B932" s="191" t="s">
        <v>11319</v>
      </c>
      <c r="C932" s="9" t="s">
        <v>9550</v>
      </c>
      <c r="D932" s="288"/>
      <c r="E932" s="289"/>
      <c r="F932" s="79">
        <v>9812.76</v>
      </c>
      <c r="G932" s="79">
        <f t="shared" si="30"/>
        <v>9812.76</v>
      </c>
      <c r="H932" s="9"/>
      <c r="I932" s="79">
        <f t="shared" si="31"/>
        <v>0</v>
      </c>
    </row>
    <row r="933" spans="1:9" hidden="1" outlineLevel="2" x14ac:dyDescent="0.25">
      <c r="A933" s="9" t="s">
        <v>9551</v>
      </c>
      <c r="B933" s="191" t="s">
        <v>11320</v>
      </c>
      <c r="C933" s="9" t="s">
        <v>9552</v>
      </c>
      <c r="D933" s="288"/>
      <c r="E933" s="289"/>
      <c r="F933" s="79">
        <v>10747.66</v>
      </c>
      <c r="G933" s="79">
        <f t="shared" si="30"/>
        <v>10747.66</v>
      </c>
      <c r="H933" s="9"/>
      <c r="I933" s="79">
        <f t="shared" si="31"/>
        <v>0</v>
      </c>
    </row>
    <row r="934" spans="1:9" hidden="1" outlineLevel="2" x14ac:dyDescent="0.25">
      <c r="A934" s="9" t="s">
        <v>9553</v>
      </c>
      <c r="B934" s="191" t="s">
        <v>11321</v>
      </c>
      <c r="C934" s="9" t="s">
        <v>9554</v>
      </c>
      <c r="D934" s="288"/>
      <c r="E934" s="289"/>
      <c r="F934" s="79">
        <v>11682.54</v>
      </c>
      <c r="G934" s="79">
        <f t="shared" si="30"/>
        <v>11682.54</v>
      </c>
      <c r="H934" s="9"/>
      <c r="I934" s="79">
        <f t="shared" si="31"/>
        <v>0</v>
      </c>
    </row>
    <row r="935" spans="1:9" hidden="1" outlineLevel="2" x14ac:dyDescent="0.25">
      <c r="A935" s="9" t="s">
        <v>9555</v>
      </c>
      <c r="B935" s="191" t="s">
        <v>11322</v>
      </c>
      <c r="C935" s="9" t="s">
        <v>9556</v>
      </c>
      <c r="D935" s="288"/>
      <c r="E935" s="289"/>
      <c r="F935" s="79">
        <v>12946.8</v>
      </c>
      <c r="G935" s="79">
        <f t="shared" si="30"/>
        <v>12946.8</v>
      </c>
      <c r="H935" s="9"/>
      <c r="I935" s="79">
        <f t="shared" si="31"/>
        <v>0</v>
      </c>
    </row>
    <row r="936" spans="1:9" hidden="1" outlineLevel="2" x14ac:dyDescent="0.25">
      <c r="A936" s="9" t="s">
        <v>9557</v>
      </c>
      <c r="B936" s="191" t="s">
        <v>11323</v>
      </c>
      <c r="C936" s="9" t="s">
        <v>9558</v>
      </c>
      <c r="D936" s="288"/>
      <c r="E936" s="289"/>
      <c r="F936" s="79">
        <v>13615.38</v>
      </c>
      <c r="G936" s="79">
        <f t="shared" si="30"/>
        <v>13615.38</v>
      </c>
      <c r="H936" s="9"/>
      <c r="I936" s="79">
        <f t="shared" si="31"/>
        <v>0</v>
      </c>
    </row>
    <row r="937" spans="1:9" hidden="1" outlineLevel="2" x14ac:dyDescent="0.25">
      <c r="A937" s="9" t="s">
        <v>9559</v>
      </c>
      <c r="B937" s="191" t="s">
        <v>11324</v>
      </c>
      <c r="C937" s="9" t="s">
        <v>9560</v>
      </c>
      <c r="D937" s="288"/>
      <c r="E937" s="289"/>
      <c r="F937" s="79">
        <v>14854.42</v>
      </c>
      <c r="G937" s="79">
        <f t="shared" si="30"/>
        <v>14854.42</v>
      </c>
      <c r="H937" s="9"/>
      <c r="I937" s="79">
        <f t="shared" si="31"/>
        <v>0</v>
      </c>
    </row>
    <row r="938" spans="1:9" hidden="1" outlineLevel="2" x14ac:dyDescent="0.25">
      <c r="A938" s="9" t="s">
        <v>9561</v>
      </c>
      <c r="B938" s="191" t="s">
        <v>11325</v>
      </c>
      <c r="C938" s="9" t="s">
        <v>9562</v>
      </c>
      <c r="D938" s="288"/>
      <c r="E938" s="289"/>
      <c r="F938" s="79">
        <v>7519.72</v>
      </c>
      <c r="G938" s="79">
        <f t="shared" si="30"/>
        <v>7519.72</v>
      </c>
      <c r="H938" s="9"/>
      <c r="I938" s="79">
        <f t="shared" si="31"/>
        <v>0</v>
      </c>
    </row>
    <row r="939" spans="1:9" hidden="1" outlineLevel="2" x14ac:dyDescent="0.25">
      <c r="A939" s="9" t="s">
        <v>9563</v>
      </c>
      <c r="B939" s="191" t="s">
        <v>11326</v>
      </c>
      <c r="C939" s="9" t="s">
        <v>9564</v>
      </c>
      <c r="D939" s="288"/>
      <c r="E939" s="289"/>
      <c r="F939" s="79">
        <v>7954.22</v>
      </c>
      <c r="G939" s="79">
        <f t="shared" si="30"/>
        <v>7954.22</v>
      </c>
      <c r="H939" s="9"/>
      <c r="I939" s="79">
        <f t="shared" si="31"/>
        <v>0</v>
      </c>
    </row>
    <row r="940" spans="1:9" hidden="1" outlineLevel="2" x14ac:dyDescent="0.25">
      <c r="A940" s="9" t="s">
        <v>9565</v>
      </c>
      <c r="B940" s="191" t="s">
        <v>11327</v>
      </c>
      <c r="C940" s="9" t="s">
        <v>9566</v>
      </c>
      <c r="D940" s="288"/>
      <c r="E940" s="289"/>
      <c r="F940" s="79">
        <v>8420.9599999999991</v>
      </c>
      <c r="G940" s="79">
        <f t="shared" si="30"/>
        <v>8420.9599999999991</v>
      </c>
      <c r="H940" s="9"/>
      <c r="I940" s="79">
        <f t="shared" si="31"/>
        <v>0</v>
      </c>
    </row>
    <row r="941" spans="1:9" hidden="1" outlineLevel="2" x14ac:dyDescent="0.25">
      <c r="A941" s="9" t="s">
        <v>9567</v>
      </c>
      <c r="B941" s="191" t="s">
        <v>11328</v>
      </c>
      <c r="C941" s="9" t="s">
        <v>9568</v>
      </c>
      <c r="D941" s="288"/>
      <c r="E941" s="289"/>
      <c r="F941" s="79">
        <v>8919.94</v>
      </c>
      <c r="G941" s="79">
        <f t="shared" si="30"/>
        <v>8919.94</v>
      </c>
      <c r="H941" s="9"/>
      <c r="I941" s="79">
        <f t="shared" si="31"/>
        <v>0</v>
      </c>
    </row>
    <row r="942" spans="1:9" hidden="1" outlineLevel="2" x14ac:dyDescent="0.25">
      <c r="A942" s="9" t="s">
        <v>9569</v>
      </c>
      <c r="B942" s="191" t="s">
        <v>11329</v>
      </c>
      <c r="C942" s="9" t="s">
        <v>9570</v>
      </c>
      <c r="D942" s="288"/>
      <c r="E942" s="289"/>
      <c r="F942" s="79">
        <v>9445.5400000000009</v>
      </c>
      <c r="G942" s="79">
        <f t="shared" si="30"/>
        <v>9445.5400000000009</v>
      </c>
      <c r="H942" s="9"/>
      <c r="I942" s="79">
        <f t="shared" si="31"/>
        <v>0</v>
      </c>
    </row>
    <row r="943" spans="1:9" hidden="1" outlineLevel="2" x14ac:dyDescent="0.25">
      <c r="A943" s="9" t="s">
        <v>9571</v>
      </c>
      <c r="B943" s="191" t="s">
        <v>11330</v>
      </c>
      <c r="C943" s="9" t="s">
        <v>9572</v>
      </c>
      <c r="D943" s="288"/>
      <c r="E943" s="289"/>
      <c r="F943" s="79">
        <v>10013.200000000001</v>
      </c>
      <c r="G943" s="79">
        <f t="shared" si="30"/>
        <v>10013.200000000001</v>
      </c>
      <c r="H943" s="9"/>
      <c r="I943" s="79">
        <f t="shared" si="31"/>
        <v>0</v>
      </c>
    </row>
    <row r="944" spans="1:9" hidden="1" outlineLevel="2" x14ac:dyDescent="0.25">
      <c r="A944" s="9" t="s">
        <v>9573</v>
      </c>
      <c r="B944" s="191" t="s">
        <v>11331</v>
      </c>
      <c r="C944" s="9" t="s">
        <v>9574</v>
      </c>
      <c r="D944" s="288"/>
      <c r="E944" s="289"/>
      <c r="F944" s="79">
        <v>10589.26</v>
      </c>
      <c r="G944" s="79">
        <f t="shared" si="30"/>
        <v>10589.26</v>
      </c>
      <c r="H944" s="9"/>
      <c r="I944" s="79">
        <f t="shared" si="31"/>
        <v>0</v>
      </c>
    </row>
    <row r="945" spans="1:9" hidden="1" outlineLevel="2" x14ac:dyDescent="0.25">
      <c r="A945" s="9" t="s">
        <v>9575</v>
      </c>
      <c r="B945" s="191" t="s">
        <v>11332</v>
      </c>
      <c r="C945" s="9" t="s">
        <v>9576</v>
      </c>
      <c r="D945" s="288"/>
      <c r="E945" s="289"/>
      <c r="F945" s="79">
        <v>11740</v>
      </c>
      <c r="G945" s="79">
        <f t="shared" si="30"/>
        <v>11740</v>
      </c>
      <c r="H945" s="9"/>
      <c r="I945" s="79">
        <f t="shared" si="31"/>
        <v>0</v>
      </c>
    </row>
    <row r="946" spans="1:9" hidden="1" outlineLevel="2" x14ac:dyDescent="0.25">
      <c r="A946" s="9" t="s">
        <v>9577</v>
      </c>
      <c r="B946" s="191" t="s">
        <v>11333</v>
      </c>
      <c r="C946" s="9" t="s">
        <v>9578</v>
      </c>
      <c r="D946" s="288"/>
      <c r="E946" s="289"/>
      <c r="F946" s="79">
        <v>12879.52</v>
      </c>
      <c r="G946" s="79">
        <f t="shared" si="30"/>
        <v>12879.52</v>
      </c>
      <c r="H946" s="9"/>
      <c r="I946" s="79">
        <f t="shared" si="31"/>
        <v>0</v>
      </c>
    </row>
    <row r="947" spans="1:9" hidden="1" outlineLevel="2" x14ac:dyDescent="0.25">
      <c r="A947" s="9" t="s">
        <v>9579</v>
      </c>
      <c r="B947" s="191" t="s">
        <v>11334</v>
      </c>
      <c r="C947" s="9" t="s">
        <v>9580</v>
      </c>
      <c r="D947" s="288"/>
      <c r="E947" s="289"/>
      <c r="F947" s="79">
        <v>14396.08</v>
      </c>
      <c r="G947" s="79">
        <f t="shared" si="30"/>
        <v>14396.08</v>
      </c>
      <c r="H947" s="9"/>
      <c r="I947" s="79">
        <f t="shared" si="31"/>
        <v>0</v>
      </c>
    </row>
    <row r="948" spans="1:9" hidden="1" outlineLevel="2" x14ac:dyDescent="0.25">
      <c r="A948" s="9" t="s">
        <v>9581</v>
      </c>
      <c r="B948" s="191" t="s">
        <v>11335</v>
      </c>
      <c r="C948" s="9" t="s">
        <v>9582</v>
      </c>
      <c r="D948" s="288"/>
      <c r="E948" s="289"/>
      <c r="F948" s="79">
        <v>15579.06</v>
      </c>
      <c r="G948" s="79">
        <f t="shared" si="30"/>
        <v>15579.06</v>
      </c>
      <c r="H948" s="9"/>
      <c r="I948" s="79">
        <f t="shared" si="31"/>
        <v>0</v>
      </c>
    </row>
    <row r="949" spans="1:9" hidden="1" outlineLevel="2" x14ac:dyDescent="0.25">
      <c r="A949" s="9" t="s">
        <v>9583</v>
      </c>
      <c r="B949" s="191" t="s">
        <v>11336</v>
      </c>
      <c r="C949" s="9" t="s">
        <v>9584</v>
      </c>
      <c r="D949" s="288"/>
      <c r="E949" s="289"/>
      <c r="F949" s="79">
        <v>16762.02</v>
      </c>
      <c r="G949" s="79">
        <f t="shared" si="30"/>
        <v>16762.02</v>
      </c>
      <c r="H949" s="9"/>
      <c r="I949" s="79">
        <f t="shared" si="31"/>
        <v>0</v>
      </c>
    </row>
    <row r="950" spans="1:9" hidden="1" outlineLevel="2" x14ac:dyDescent="0.25">
      <c r="A950" s="9" t="s">
        <v>9585</v>
      </c>
      <c r="B950" s="191" t="s">
        <v>11337</v>
      </c>
      <c r="C950" s="9" t="s">
        <v>9586</v>
      </c>
      <c r="D950" s="288"/>
      <c r="E950" s="289"/>
      <c r="F950" s="79">
        <v>8432.16</v>
      </c>
      <c r="G950" s="79">
        <f t="shared" si="30"/>
        <v>8432.16</v>
      </c>
      <c r="H950" s="9"/>
      <c r="I950" s="79">
        <f t="shared" si="31"/>
        <v>0</v>
      </c>
    </row>
    <row r="951" spans="1:9" hidden="1" outlineLevel="2" x14ac:dyDescent="0.25">
      <c r="A951" s="9" t="s">
        <v>9587</v>
      </c>
      <c r="B951" s="191" t="s">
        <v>11338</v>
      </c>
      <c r="C951" s="9" t="s">
        <v>9588</v>
      </c>
      <c r="D951" s="288"/>
      <c r="E951" s="289"/>
      <c r="F951" s="79">
        <v>8970.4</v>
      </c>
      <c r="G951" s="79">
        <f t="shared" si="30"/>
        <v>8970.4</v>
      </c>
      <c r="H951" s="9"/>
      <c r="I951" s="79">
        <f t="shared" si="31"/>
        <v>0</v>
      </c>
    </row>
    <row r="952" spans="1:9" hidden="1" outlineLevel="2" x14ac:dyDescent="0.25">
      <c r="A952" s="9" t="s">
        <v>9589</v>
      </c>
      <c r="B952" s="191" t="s">
        <v>11339</v>
      </c>
      <c r="C952" s="9" t="s">
        <v>9590</v>
      </c>
      <c r="D952" s="288"/>
      <c r="E952" s="289"/>
      <c r="F952" s="79">
        <v>9545.06</v>
      </c>
      <c r="G952" s="79">
        <f t="shared" si="30"/>
        <v>9545.06</v>
      </c>
      <c r="H952" s="9"/>
      <c r="I952" s="79">
        <f t="shared" si="31"/>
        <v>0</v>
      </c>
    </row>
    <row r="953" spans="1:9" hidden="1" outlineLevel="2" x14ac:dyDescent="0.25">
      <c r="A953" s="9" t="s">
        <v>9591</v>
      </c>
      <c r="B953" s="191" t="s">
        <v>11340</v>
      </c>
      <c r="C953" s="9" t="s">
        <v>9592</v>
      </c>
      <c r="D953" s="288"/>
      <c r="E953" s="289"/>
      <c r="F953" s="79">
        <v>10156.16</v>
      </c>
      <c r="G953" s="79">
        <f t="shared" si="30"/>
        <v>10156.16</v>
      </c>
      <c r="H953" s="9"/>
      <c r="I953" s="79">
        <f t="shared" si="31"/>
        <v>0</v>
      </c>
    </row>
    <row r="954" spans="1:9" hidden="1" outlineLevel="2" x14ac:dyDescent="0.25">
      <c r="A954" s="9" t="s">
        <v>9593</v>
      </c>
      <c r="B954" s="191" t="s">
        <v>11341</v>
      </c>
      <c r="C954" s="9" t="s">
        <v>9594</v>
      </c>
      <c r="D954" s="288"/>
      <c r="E954" s="289"/>
      <c r="F954" s="79">
        <v>10821.94</v>
      </c>
      <c r="G954" s="79">
        <f t="shared" si="30"/>
        <v>10821.94</v>
      </c>
      <c r="H954" s="9"/>
      <c r="I954" s="79">
        <f t="shared" si="31"/>
        <v>0</v>
      </c>
    </row>
    <row r="955" spans="1:9" hidden="1" outlineLevel="2" x14ac:dyDescent="0.25">
      <c r="A955" s="9" t="s">
        <v>9595</v>
      </c>
      <c r="B955" s="191" t="s">
        <v>11342</v>
      </c>
      <c r="C955" s="9" t="s">
        <v>9596</v>
      </c>
      <c r="D955" s="288"/>
      <c r="E955" s="289"/>
      <c r="F955" s="79">
        <v>11529.76</v>
      </c>
      <c r="G955" s="79">
        <f t="shared" si="30"/>
        <v>11529.76</v>
      </c>
      <c r="H955" s="9"/>
      <c r="I955" s="79">
        <f t="shared" si="31"/>
        <v>0</v>
      </c>
    </row>
    <row r="956" spans="1:9" hidden="1" outlineLevel="2" x14ac:dyDescent="0.25">
      <c r="A956" s="9" t="s">
        <v>9597</v>
      </c>
      <c r="B956" s="191" t="s">
        <v>11343</v>
      </c>
      <c r="C956" s="9" t="s">
        <v>9598</v>
      </c>
      <c r="D956" s="288"/>
      <c r="E956" s="289"/>
      <c r="F956" s="79">
        <v>12224.96</v>
      </c>
      <c r="G956" s="79">
        <f t="shared" si="30"/>
        <v>12224.96</v>
      </c>
      <c r="H956" s="9"/>
      <c r="I956" s="79">
        <f t="shared" si="31"/>
        <v>0</v>
      </c>
    </row>
    <row r="957" spans="1:9" hidden="1" outlineLevel="2" x14ac:dyDescent="0.25">
      <c r="A957" s="9" t="s">
        <v>9599</v>
      </c>
      <c r="B957" s="191" t="s">
        <v>11344</v>
      </c>
      <c r="C957" s="9" t="s">
        <v>9600</v>
      </c>
      <c r="D957" s="288"/>
      <c r="E957" s="289"/>
      <c r="F957" s="79">
        <v>13637.8</v>
      </c>
      <c r="G957" s="79">
        <f t="shared" si="30"/>
        <v>13637.8</v>
      </c>
      <c r="H957" s="9"/>
      <c r="I957" s="79">
        <f t="shared" si="31"/>
        <v>0</v>
      </c>
    </row>
    <row r="958" spans="1:9" hidden="1" outlineLevel="2" x14ac:dyDescent="0.25">
      <c r="A958" s="9" t="s">
        <v>9601</v>
      </c>
      <c r="B958" s="191" t="s">
        <v>11345</v>
      </c>
      <c r="C958" s="9" t="s">
        <v>9602</v>
      </c>
      <c r="D958" s="288"/>
      <c r="E958" s="289"/>
      <c r="F958" s="79">
        <v>15029.62</v>
      </c>
      <c r="G958" s="79">
        <f t="shared" si="30"/>
        <v>15029.62</v>
      </c>
      <c r="H958" s="9"/>
      <c r="I958" s="79">
        <f t="shared" si="31"/>
        <v>0</v>
      </c>
    </row>
    <row r="959" spans="1:9" hidden="1" outlineLevel="2" x14ac:dyDescent="0.25">
      <c r="A959" s="9" t="s">
        <v>9603</v>
      </c>
      <c r="B959" s="191" t="s">
        <v>11346</v>
      </c>
      <c r="C959" s="9" t="s">
        <v>9604</v>
      </c>
      <c r="D959" s="288"/>
      <c r="E959" s="289"/>
      <c r="F959" s="79">
        <v>16871.34</v>
      </c>
      <c r="G959" s="79">
        <f t="shared" si="30"/>
        <v>16871.34</v>
      </c>
      <c r="H959" s="9"/>
      <c r="I959" s="79">
        <f t="shared" si="31"/>
        <v>0</v>
      </c>
    </row>
    <row r="960" spans="1:9" hidden="1" outlineLevel="2" x14ac:dyDescent="0.25">
      <c r="A960" s="9" t="s">
        <v>9605</v>
      </c>
      <c r="B960" s="191" t="s">
        <v>11347</v>
      </c>
      <c r="C960" s="9" t="s">
        <v>9606</v>
      </c>
      <c r="D960" s="288"/>
      <c r="E960" s="289"/>
      <c r="F960" s="79">
        <v>18330.439999999999</v>
      </c>
      <c r="G960" s="79">
        <f t="shared" si="30"/>
        <v>18330.439999999999</v>
      </c>
      <c r="H960" s="9"/>
      <c r="I960" s="79">
        <f t="shared" si="31"/>
        <v>0</v>
      </c>
    </row>
    <row r="961" spans="1:9" hidden="1" outlineLevel="2" x14ac:dyDescent="0.25">
      <c r="A961" s="9" t="s">
        <v>9607</v>
      </c>
      <c r="B961" s="191" t="s">
        <v>11348</v>
      </c>
      <c r="C961" s="9" t="s">
        <v>9608</v>
      </c>
      <c r="D961" s="288"/>
      <c r="E961" s="289"/>
      <c r="F961" s="79">
        <v>19771.3</v>
      </c>
      <c r="G961" s="79">
        <f t="shared" si="30"/>
        <v>19771.3</v>
      </c>
      <c r="H961" s="9"/>
      <c r="I961" s="79">
        <f t="shared" si="31"/>
        <v>0</v>
      </c>
    </row>
    <row r="962" spans="1:9" hidden="1" outlineLevel="2" x14ac:dyDescent="0.25">
      <c r="A962" s="9" t="s">
        <v>9609</v>
      </c>
      <c r="B962" s="191" t="s">
        <v>11349</v>
      </c>
      <c r="C962" s="9" t="s">
        <v>9610</v>
      </c>
      <c r="D962" s="288"/>
      <c r="E962" s="289"/>
      <c r="F962" s="79">
        <v>8858.26</v>
      </c>
      <c r="G962" s="79">
        <f t="shared" si="30"/>
        <v>8858.26</v>
      </c>
      <c r="H962" s="9"/>
      <c r="I962" s="79">
        <f t="shared" si="31"/>
        <v>0</v>
      </c>
    </row>
    <row r="963" spans="1:9" hidden="1" outlineLevel="2" x14ac:dyDescent="0.25">
      <c r="A963" s="9" t="s">
        <v>9611</v>
      </c>
      <c r="B963" s="191" t="s">
        <v>11350</v>
      </c>
      <c r="C963" s="9" t="s">
        <v>9612</v>
      </c>
      <c r="D963" s="288"/>
      <c r="E963" s="289"/>
      <c r="F963" s="79">
        <v>9444.14</v>
      </c>
      <c r="G963" s="79">
        <f t="shared" si="30"/>
        <v>9444.14</v>
      </c>
      <c r="H963" s="9"/>
      <c r="I963" s="79">
        <f t="shared" si="31"/>
        <v>0</v>
      </c>
    </row>
    <row r="964" spans="1:9" hidden="1" outlineLevel="2" x14ac:dyDescent="0.25">
      <c r="A964" s="9" t="s">
        <v>9613</v>
      </c>
      <c r="B964" s="191" t="s">
        <v>11351</v>
      </c>
      <c r="C964" s="9" t="s">
        <v>9614</v>
      </c>
      <c r="D964" s="288"/>
      <c r="E964" s="289"/>
      <c r="F964" s="79">
        <v>10070.67</v>
      </c>
      <c r="G964" s="79">
        <f t="shared" si="30"/>
        <v>10070.67</v>
      </c>
      <c r="H964" s="9"/>
      <c r="I964" s="79">
        <f t="shared" si="31"/>
        <v>0</v>
      </c>
    </row>
    <row r="965" spans="1:9" hidden="1" outlineLevel="2" x14ac:dyDescent="0.25">
      <c r="A965" s="9" t="s">
        <v>9615</v>
      </c>
      <c r="B965" s="191" t="s">
        <v>11352</v>
      </c>
      <c r="C965" s="9" t="s">
        <v>9616</v>
      </c>
      <c r="D965" s="288"/>
      <c r="E965" s="289"/>
      <c r="F965" s="79">
        <v>10751.86</v>
      </c>
      <c r="G965" s="79">
        <f t="shared" si="30"/>
        <v>10751.86</v>
      </c>
      <c r="H965" s="9"/>
      <c r="I965" s="79">
        <f t="shared" si="31"/>
        <v>0</v>
      </c>
    </row>
    <row r="966" spans="1:9" hidden="1" outlineLevel="2" x14ac:dyDescent="0.25">
      <c r="A966" s="9" t="s">
        <v>9617</v>
      </c>
      <c r="B966" s="191" t="s">
        <v>11353</v>
      </c>
      <c r="C966" s="9" t="s">
        <v>9618</v>
      </c>
      <c r="D966" s="288"/>
      <c r="E966" s="289"/>
      <c r="F966" s="79">
        <v>11487.71</v>
      </c>
      <c r="G966" s="79">
        <f t="shared" si="30"/>
        <v>11487.71</v>
      </c>
      <c r="H966" s="9"/>
      <c r="I966" s="79">
        <f t="shared" si="31"/>
        <v>0</v>
      </c>
    </row>
    <row r="967" spans="1:9" hidden="1" outlineLevel="2" x14ac:dyDescent="0.25">
      <c r="A967" s="9" t="s">
        <v>9619</v>
      </c>
      <c r="B967" s="191" t="s">
        <v>11354</v>
      </c>
      <c r="C967" s="9" t="s">
        <v>9620</v>
      </c>
      <c r="D967" s="288"/>
      <c r="E967" s="289"/>
      <c r="F967" s="79">
        <v>12260.01</v>
      </c>
      <c r="G967" s="79">
        <f t="shared" si="30"/>
        <v>12260.01</v>
      </c>
      <c r="H967" s="9"/>
      <c r="I967" s="79">
        <f t="shared" si="31"/>
        <v>0</v>
      </c>
    </row>
    <row r="968" spans="1:9" hidden="1" outlineLevel="2" x14ac:dyDescent="0.25">
      <c r="A968" s="9" t="s">
        <v>9621</v>
      </c>
      <c r="B968" s="191" t="s">
        <v>11355</v>
      </c>
      <c r="C968" s="9" t="s">
        <v>9622</v>
      </c>
      <c r="D968" s="288"/>
      <c r="E968" s="289"/>
      <c r="F968" s="79">
        <v>13026.69</v>
      </c>
      <c r="G968" s="79">
        <f t="shared" ref="G968:G1031" si="32">F968-F968*$D$197</f>
        <v>13026.69</v>
      </c>
      <c r="H968" s="9"/>
      <c r="I968" s="79">
        <f t="shared" si="31"/>
        <v>0</v>
      </c>
    </row>
    <row r="969" spans="1:9" hidden="1" outlineLevel="2" x14ac:dyDescent="0.25">
      <c r="A969" s="9" t="s">
        <v>9623</v>
      </c>
      <c r="B969" s="191" t="s">
        <v>11356</v>
      </c>
      <c r="C969" s="9" t="s">
        <v>9624</v>
      </c>
      <c r="D969" s="288"/>
      <c r="E969" s="289"/>
      <c r="F969" s="79">
        <v>14600.72</v>
      </c>
      <c r="G969" s="79">
        <f t="shared" si="32"/>
        <v>14600.72</v>
      </c>
      <c r="H969" s="9"/>
      <c r="I969" s="79">
        <f t="shared" si="31"/>
        <v>0</v>
      </c>
    </row>
    <row r="970" spans="1:9" hidden="1" outlineLevel="2" x14ac:dyDescent="0.25">
      <c r="A970" s="9" t="s">
        <v>9625</v>
      </c>
      <c r="B970" s="191" t="s">
        <v>11357</v>
      </c>
      <c r="C970" s="9" t="s">
        <v>9626</v>
      </c>
      <c r="D970" s="288"/>
      <c r="E970" s="289"/>
      <c r="F970" s="79">
        <v>16152.31</v>
      </c>
      <c r="G970" s="79">
        <f t="shared" si="32"/>
        <v>16152.31</v>
      </c>
      <c r="H970" s="9"/>
      <c r="I970" s="79">
        <f t="shared" si="31"/>
        <v>0</v>
      </c>
    </row>
    <row r="971" spans="1:9" hidden="1" outlineLevel="2" x14ac:dyDescent="0.25">
      <c r="A971" s="9" t="s">
        <v>9627</v>
      </c>
      <c r="B971" s="191" t="s">
        <v>11358</v>
      </c>
      <c r="C971" s="9" t="s">
        <v>9628</v>
      </c>
      <c r="D971" s="288"/>
      <c r="E971" s="289"/>
      <c r="F971" s="79">
        <v>18193.080000000002</v>
      </c>
      <c r="G971" s="79">
        <f t="shared" si="32"/>
        <v>18193.080000000002</v>
      </c>
      <c r="H971" s="9"/>
      <c r="I971" s="79">
        <f t="shared" si="31"/>
        <v>0</v>
      </c>
    </row>
    <row r="972" spans="1:9" hidden="1" outlineLevel="2" x14ac:dyDescent="0.25">
      <c r="A972" s="9" t="s">
        <v>9629</v>
      </c>
      <c r="B972" s="191" t="s">
        <v>11359</v>
      </c>
      <c r="C972" s="9" t="s">
        <v>9630</v>
      </c>
      <c r="D972" s="288"/>
      <c r="E972" s="289"/>
      <c r="F972" s="79">
        <v>19810.55</v>
      </c>
      <c r="G972" s="79">
        <f t="shared" si="32"/>
        <v>19810.55</v>
      </c>
      <c r="H972" s="9"/>
      <c r="I972" s="79">
        <f t="shared" si="31"/>
        <v>0</v>
      </c>
    </row>
    <row r="973" spans="1:9" hidden="1" outlineLevel="2" x14ac:dyDescent="0.25">
      <c r="A973" s="9" t="s">
        <v>9631</v>
      </c>
      <c r="B973" s="191" t="s">
        <v>11360</v>
      </c>
      <c r="C973" s="9" t="s">
        <v>9632</v>
      </c>
      <c r="D973" s="288"/>
      <c r="E973" s="289"/>
      <c r="F973" s="79">
        <v>21401.4</v>
      </c>
      <c r="G973" s="79">
        <f t="shared" si="32"/>
        <v>21401.4</v>
      </c>
      <c r="H973" s="9"/>
      <c r="I973" s="79">
        <f t="shared" si="31"/>
        <v>0</v>
      </c>
    </row>
    <row r="974" spans="1:9" hidden="1" outlineLevel="2" x14ac:dyDescent="0.25">
      <c r="A974" s="9" t="s">
        <v>9633</v>
      </c>
      <c r="B974" s="191" t="s">
        <v>11361</v>
      </c>
      <c r="C974" s="9" t="s">
        <v>9634</v>
      </c>
      <c r="D974" s="288"/>
      <c r="E974" s="289"/>
      <c r="F974" s="79">
        <v>9242.31</v>
      </c>
      <c r="G974" s="79">
        <f t="shared" si="32"/>
        <v>9242.31</v>
      </c>
      <c r="H974" s="9"/>
      <c r="I974" s="79">
        <f t="shared" si="31"/>
        <v>0</v>
      </c>
    </row>
    <row r="975" spans="1:9" hidden="1" outlineLevel="2" x14ac:dyDescent="0.25">
      <c r="A975" s="9" t="s">
        <v>9635</v>
      </c>
      <c r="B975" s="191" t="s">
        <v>11362</v>
      </c>
      <c r="C975" s="9" t="s">
        <v>9636</v>
      </c>
      <c r="D975" s="288"/>
      <c r="E975" s="289"/>
      <c r="F975" s="79">
        <v>10259.89</v>
      </c>
      <c r="G975" s="79">
        <f t="shared" si="32"/>
        <v>10259.89</v>
      </c>
      <c r="H975" s="9"/>
      <c r="I975" s="79">
        <f t="shared" si="31"/>
        <v>0</v>
      </c>
    </row>
    <row r="976" spans="1:9" hidden="1" outlineLevel="2" x14ac:dyDescent="0.25">
      <c r="A976" s="9" t="s">
        <v>9637</v>
      </c>
      <c r="B976" s="191" t="s">
        <v>11363</v>
      </c>
      <c r="C976" s="9" t="s">
        <v>9638</v>
      </c>
      <c r="D976" s="288"/>
      <c r="E976" s="289"/>
      <c r="F976" s="79">
        <v>11360.16</v>
      </c>
      <c r="G976" s="79">
        <f t="shared" si="32"/>
        <v>11360.16</v>
      </c>
      <c r="H976" s="9"/>
      <c r="I976" s="79">
        <f t="shared" si="31"/>
        <v>0</v>
      </c>
    </row>
    <row r="977" spans="1:9" hidden="1" outlineLevel="2" x14ac:dyDescent="0.25">
      <c r="A977" s="9" t="s">
        <v>9639</v>
      </c>
      <c r="B977" s="191" t="s">
        <v>11364</v>
      </c>
      <c r="C977" s="9" t="s">
        <v>9640</v>
      </c>
      <c r="D977" s="288"/>
      <c r="E977" s="289"/>
      <c r="F977" s="79">
        <v>12659.47</v>
      </c>
      <c r="G977" s="79">
        <f t="shared" si="32"/>
        <v>12659.47</v>
      </c>
      <c r="H977" s="9"/>
      <c r="I977" s="79">
        <f t="shared" si="31"/>
        <v>0</v>
      </c>
    </row>
    <row r="978" spans="1:9" hidden="1" outlineLevel="2" x14ac:dyDescent="0.25">
      <c r="A978" s="9" t="s">
        <v>9641</v>
      </c>
      <c r="B978" s="191" t="s">
        <v>11365</v>
      </c>
      <c r="C978" s="9" t="s">
        <v>9642</v>
      </c>
      <c r="D978" s="288"/>
      <c r="E978" s="289"/>
      <c r="F978" s="79">
        <v>14110.15</v>
      </c>
      <c r="G978" s="79">
        <f t="shared" si="32"/>
        <v>14110.15</v>
      </c>
      <c r="H978" s="9"/>
      <c r="I978" s="79">
        <f t="shared" si="31"/>
        <v>0</v>
      </c>
    </row>
    <row r="979" spans="1:9" hidden="1" outlineLevel="2" x14ac:dyDescent="0.25">
      <c r="A979" s="9" t="s">
        <v>9643</v>
      </c>
      <c r="B979" s="191" t="s">
        <v>11366</v>
      </c>
      <c r="C979" s="9" t="s">
        <v>9644</v>
      </c>
      <c r="D979" s="288"/>
      <c r="E979" s="289"/>
      <c r="F979" s="79">
        <v>14991.77</v>
      </c>
      <c r="G979" s="79">
        <f t="shared" si="32"/>
        <v>14991.77</v>
      </c>
      <c r="H979" s="9"/>
      <c r="I979" s="79">
        <f t="shared" si="31"/>
        <v>0</v>
      </c>
    </row>
    <row r="980" spans="1:9" hidden="1" outlineLevel="2" x14ac:dyDescent="0.25">
      <c r="A980" s="9" t="s">
        <v>9645</v>
      </c>
      <c r="B980" s="191" t="s">
        <v>11367</v>
      </c>
      <c r="C980" s="9" t="s">
        <v>9646</v>
      </c>
      <c r="D980" s="288"/>
      <c r="E980" s="289"/>
      <c r="F980" s="79">
        <v>15942.07</v>
      </c>
      <c r="G980" s="79">
        <f t="shared" si="32"/>
        <v>15942.07</v>
      </c>
      <c r="H980" s="9"/>
      <c r="I980" s="79">
        <f t="shared" si="31"/>
        <v>0</v>
      </c>
    </row>
    <row r="981" spans="1:9" hidden="1" outlineLevel="2" x14ac:dyDescent="0.25">
      <c r="A981" s="9" t="s">
        <v>9647</v>
      </c>
      <c r="B981" s="191" t="s">
        <v>11368</v>
      </c>
      <c r="C981" s="9" t="s">
        <v>9648</v>
      </c>
      <c r="D981" s="288"/>
      <c r="E981" s="289"/>
      <c r="F981" s="79">
        <v>18058.52</v>
      </c>
      <c r="G981" s="79">
        <f t="shared" si="32"/>
        <v>18058.52</v>
      </c>
      <c r="H981" s="9"/>
      <c r="I981" s="79">
        <f t="shared" si="31"/>
        <v>0</v>
      </c>
    </row>
    <row r="982" spans="1:9" hidden="1" outlineLevel="2" x14ac:dyDescent="0.25">
      <c r="A982" s="9" t="s">
        <v>9649</v>
      </c>
      <c r="B982" s="191" t="s">
        <v>11369</v>
      </c>
      <c r="C982" s="9" t="s">
        <v>9650</v>
      </c>
      <c r="D982" s="288"/>
      <c r="E982" s="289"/>
      <c r="F982" s="79">
        <v>19952.12</v>
      </c>
      <c r="G982" s="79">
        <f t="shared" si="32"/>
        <v>19952.12</v>
      </c>
      <c r="H982" s="9"/>
      <c r="I982" s="79">
        <f t="shared" si="31"/>
        <v>0</v>
      </c>
    </row>
    <row r="983" spans="1:9" hidden="1" outlineLevel="2" x14ac:dyDescent="0.25">
      <c r="A983" s="9" t="s">
        <v>9651</v>
      </c>
      <c r="B983" s="191" t="s">
        <v>11370</v>
      </c>
      <c r="C983" s="9" t="s">
        <v>9652</v>
      </c>
      <c r="D983" s="288"/>
      <c r="E983" s="289"/>
      <c r="F983" s="79">
        <v>22416.17</v>
      </c>
      <c r="G983" s="79">
        <f t="shared" si="32"/>
        <v>22416.17</v>
      </c>
      <c r="H983" s="9"/>
      <c r="I983" s="79">
        <f t="shared" si="31"/>
        <v>0</v>
      </c>
    </row>
    <row r="984" spans="1:9" hidden="1" outlineLevel="2" x14ac:dyDescent="0.25">
      <c r="A984" s="9" t="s">
        <v>9653</v>
      </c>
      <c r="B984" s="191" t="s">
        <v>11371</v>
      </c>
      <c r="C984" s="9" t="s">
        <v>9654</v>
      </c>
      <c r="D984" s="288"/>
      <c r="E984" s="289"/>
      <c r="F984" s="79">
        <v>24505.99</v>
      </c>
      <c r="G984" s="79">
        <f t="shared" si="32"/>
        <v>24505.99</v>
      </c>
      <c r="H984" s="9"/>
      <c r="I984" s="79">
        <f t="shared" si="31"/>
        <v>0</v>
      </c>
    </row>
    <row r="985" spans="1:9" ht="15.75" hidden="1" outlineLevel="2" thickBot="1" x14ac:dyDescent="0.3">
      <c r="A985" s="9" t="s">
        <v>9655</v>
      </c>
      <c r="B985" s="191" t="s">
        <v>11372</v>
      </c>
      <c r="C985" s="9" t="s">
        <v>9656</v>
      </c>
      <c r="D985" s="288"/>
      <c r="E985" s="289"/>
      <c r="F985" s="79">
        <v>26350.53</v>
      </c>
      <c r="G985" s="79">
        <f t="shared" si="32"/>
        <v>26350.53</v>
      </c>
      <c r="H985" s="9"/>
      <c r="I985" s="79">
        <f t="shared" si="31"/>
        <v>0</v>
      </c>
    </row>
    <row r="986" spans="1:9" ht="15.75" hidden="1" outlineLevel="1" collapsed="1" thickBot="1" x14ac:dyDescent="0.3">
      <c r="A986" s="9"/>
      <c r="B986" s="192"/>
      <c r="C986" s="152" t="s">
        <v>9657</v>
      </c>
      <c r="D986" s="290" t="s">
        <v>7264</v>
      </c>
      <c r="E986" s="291"/>
      <c r="F986" s="156"/>
      <c r="G986" s="119"/>
      <c r="H986" s="141"/>
      <c r="I986" s="17"/>
    </row>
    <row r="987" spans="1:9" hidden="1" outlineLevel="1" x14ac:dyDescent="0.25">
      <c r="A987" s="9" t="s">
        <v>9658</v>
      </c>
      <c r="B987" s="191" t="s">
        <v>11373</v>
      </c>
      <c r="C987" s="9" t="s">
        <v>9659</v>
      </c>
      <c r="D987" s="292"/>
      <c r="E987" s="293"/>
      <c r="F987" s="79">
        <v>9125.98</v>
      </c>
      <c r="G987" s="79">
        <f t="shared" si="32"/>
        <v>9125.98</v>
      </c>
      <c r="H987" s="9"/>
      <c r="I987" s="79">
        <f>H987*G987</f>
        <v>0</v>
      </c>
    </row>
    <row r="988" spans="1:9" hidden="1" outlineLevel="1" x14ac:dyDescent="0.25">
      <c r="A988" s="9" t="s">
        <v>9660</v>
      </c>
      <c r="B988" s="191" t="s">
        <v>11374</v>
      </c>
      <c r="C988" s="9" t="s">
        <v>9661</v>
      </c>
      <c r="D988" s="288"/>
      <c r="E988" s="289"/>
      <c r="F988" s="79">
        <v>9629.16</v>
      </c>
      <c r="G988" s="79">
        <f t="shared" si="32"/>
        <v>9629.16</v>
      </c>
      <c r="H988" s="9"/>
      <c r="I988" s="79">
        <f t="shared" ref="I988:I1046" si="33">H988*G988</f>
        <v>0</v>
      </c>
    </row>
    <row r="989" spans="1:9" hidden="1" outlineLevel="1" x14ac:dyDescent="0.25">
      <c r="A989" s="9" t="s">
        <v>9662</v>
      </c>
      <c r="B989" s="191" t="s">
        <v>11375</v>
      </c>
      <c r="C989" s="9" t="s">
        <v>9663</v>
      </c>
      <c r="D989" s="288"/>
      <c r="E989" s="289"/>
      <c r="F989" s="79">
        <v>10151.959999999999</v>
      </c>
      <c r="G989" s="79">
        <f t="shared" si="32"/>
        <v>10151.959999999999</v>
      </c>
      <c r="H989" s="9"/>
      <c r="I989" s="79">
        <f t="shared" si="33"/>
        <v>0</v>
      </c>
    </row>
    <row r="990" spans="1:9" hidden="1" outlineLevel="1" x14ac:dyDescent="0.25">
      <c r="A990" s="9" t="s">
        <v>9664</v>
      </c>
      <c r="B990" s="191" t="s">
        <v>11376</v>
      </c>
      <c r="C990" s="9" t="s">
        <v>9665</v>
      </c>
      <c r="D990" s="288"/>
      <c r="E990" s="289"/>
      <c r="F990" s="79">
        <v>10722.42</v>
      </c>
      <c r="G990" s="79">
        <f t="shared" si="32"/>
        <v>10722.42</v>
      </c>
      <c r="H990" s="9"/>
      <c r="I990" s="79">
        <f t="shared" si="33"/>
        <v>0</v>
      </c>
    </row>
    <row r="991" spans="1:9" hidden="1" outlineLevel="1" x14ac:dyDescent="0.25">
      <c r="A991" s="9" t="s">
        <v>9666</v>
      </c>
      <c r="B991" s="191" t="s">
        <v>11377</v>
      </c>
      <c r="C991" s="9" t="s">
        <v>9667</v>
      </c>
      <c r="D991" s="288"/>
      <c r="E991" s="289"/>
      <c r="F991" s="79">
        <v>11320.92</v>
      </c>
      <c r="G991" s="79">
        <f t="shared" si="32"/>
        <v>11320.92</v>
      </c>
      <c r="H991" s="9"/>
      <c r="I991" s="79">
        <f t="shared" si="33"/>
        <v>0</v>
      </c>
    </row>
    <row r="992" spans="1:9" hidden="1" outlineLevel="1" x14ac:dyDescent="0.25">
      <c r="A992" s="9" t="s">
        <v>9668</v>
      </c>
      <c r="B992" s="191" t="s">
        <v>11378</v>
      </c>
      <c r="C992" s="9" t="s">
        <v>9669</v>
      </c>
      <c r="D992" s="288"/>
      <c r="E992" s="289"/>
      <c r="F992" s="79">
        <v>11922.22</v>
      </c>
      <c r="G992" s="79">
        <f t="shared" si="32"/>
        <v>11922.22</v>
      </c>
      <c r="H992" s="9"/>
      <c r="I992" s="79">
        <f t="shared" si="33"/>
        <v>0</v>
      </c>
    </row>
    <row r="993" spans="1:9" hidden="1" outlineLevel="1" x14ac:dyDescent="0.25">
      <c r="A993" s="9" t="s">
        <v>9670</v>
      </c>
      <c r="B993" s="191" t="s">
        <v>11379</v>
      </c>
      <c r="C993" s="9" t="s">
        <v>9671</v>
      </c>
      <c r="D993" s="288"/>
      <c r="E993" s="289"/>
      <c r="F993" s="79">
        <v>12520.7</v>
      </c>
      <c r="G993" s="79">
        <f t="shared" si="32"/>
        <v>12520.7</v>
      </c>
      <c r="H993" s="9"/>
      <c r="I993" s="79">
        <f t="shared" si="33"/>
        <v>0</v>
      </c>
    </row>
    <row r="994" spans="1:9" hidden="1" outlineLevel="1" x14ac:dyDescent="0.25">
      <c r="A994" s="9" t="s">
        <v>9672</v>
      </c>
      <c r="B994" s="191" t="s">
        <v>11380</v>
      </c>
      <c r="C994" s="9" t="s">
        <v>9673</v>
      </c>
      <c r="D994" s="288"/>
      <c r="E994" s="289"/>
      <c r="F994" s="79">
        <v>13741.52</v>
      </c>
      <c r="G994" s="79">
        <f t="shared" si="32"/>
        <v>13741.52</v>
      </c>
      <c r="H994" s="9"/>
      <c r="I994" s="79">
        <f t="shared" si="33"/>
        <v>0</v>
      </c>
    </row>
    <row r="995" spans="1:9" hidden="1" outlineLevel="1" x14ac:dyDescent="0.25">
      <c r="A995" s="9" t="s">
        <v>9674</v>
      </c>
      <c r="B995" s="191" t="s">
        <v>11381</v>
      </c>
      <c r="C995" s="9" t="s">
        <v>9675</v>
      </c>
      <c r="D995" s="288"/>
      <c r="E995" s="289"/>
      <c r="F995" s="79">
        <v>14963.74</v>
      </c>
      <c r="G995" s="79">
        <f t="shared" si="32"/>
        <v>14963.74</v>
      </c>
      <c r="H995" s="9"/>
      <c r="I995" s="79">
        <f t="shared" si="33"/>
        <v>0</v>
      </c>
    </row>
    <row r="996" spans="1:9" hidden="1" outlineLevel="1" x14ac:dyDescent="0.25">
      <c r="A996" s="9" t="s">
        <v>9676</v>
      </c>
      <c r="B996" s="191" t="s">
        <v>11382</v>
      </c>
      <c r="C996" s="9" t="s">
        <v>9677</v>
      </c>
      <c r="D996" s="288"/>
      <c r="E996" s="289"/>
      <c r="F996" s="79">
        <v>16623.259999999998</v>
      </c>
      <c r="G996" s="79">
        <f t="shared" si="32"/>
        <v>16623.259999999998</v>
      </c>
      <c r="H996" s="9"/>
      <c r="I996" s="79">
        <f t="shared" si="33"/>
        <v>0</v>
      </c>
    </row>
    <row r="997" spans="1:9" hidden="1" outlineLevel="1" x14ac:dyDescent="0.25">
      <c r="A997" s="9" t="s">
        <v>9678</v>
      </c>
      <c r="B997" s="191" t="s">
        <v>11383</v>
      </c>
      <c r="C997" s="9" t="s">
        <v>9679</v>
      </c>
      <c r="D997" s="288"/>
      <c r="E997" s="289"/>
      <c r="F997" s="79">
        <v>17496.48</v>
      </c>
      <c r="G997" s="79">
        <f t="shared" si="32"/>
        <v>17496.48</v>
      </c>
      <c r="H997" s="9"/>
      <c r="I997" s="79">
        <f t="shared" si="33"/>
        <v>0</v>
      </c>
    </row>
    <row r="998" spans="1:9" hidden="1" outlineLevel="1" x14ac:dyDescent="0.25">
      <c r="A998" s="9" t="s">
        <v>9680</v>
      </c>
      <c r="B998" s="191" t="s">
        <v>11384</v>
      </c>
      <c r="C998" s="9" t="s">
        <v>9681</v>
      </c>
      <c r="D998" s="288"/>
      <c r="E998" s="289"/>
      <c r="F998" s="79">
        <v>19119.560000000001</v>
      </c>
      <c r="G998" s="79">
        <f t="shared" si="32"/>
        <v>19119.560000000001</v>
      </c>
      <c r="H998" s="9"/>
      <c r="I998" s="79">
        <f t="shared" si="33"/>
        <v>0</v>
      </c>
    </row>
    <row r="999" spans="1:9" hidden="1" outlineLevel="1" x14ac:dyDescent="0.25">
      <c r="A999" s="9" t="s">
        <v>9682</v>
      </c>
      <c r="B999" s="191" t="s">
        <v>11385</v>
      </c>
      <c r="C999" s="9" t="s">
        <v>9683</v>
      </c>
      <c r="D999" s="288"/>
      <c r="E999" s="289"/>
      <c r="F999" s="79">
        <v>9521.24</v>
      </c>
      <c r="G999" s="79">
        <f t="shared" si="32"/>
        <v>9521.24</v>
      </c>
      <c r="H999" s="9"/>
      <c r="I999" s="79">
        <f t="shared" si="33"/>
        <v>0</v>
      </c>
    </row>
    <row r="1000" spans="1:9" hidden="1" outlineLevel="1" x14ac:dyDescent="0.25">
      <c r="A1000" s="9" t="s">
        <v>9684</v>
      </c>
      <c r="B1000" s="191" t="s">
        <v>11386</v>
      </c>
      <c r="C1000" s="9" t="s">
        <v>9685</v>
      </c>
      <c r="D1000" s="288"/>
      <c r="E1000" s="289"/>
      <c r="F1000" s="79">
        <v>10088.879999999999</v>
      </c>
      <c r="G1000" s="79">
        <f t="shared" si="32"/>
        <v>10088.879999999999</v>
      </c>
      <c r="H1000" s="9"/>
      <c r="I1000" s="79">
        <f t="shared" si="33"/>
        <v>0</v>
      </c>
    </row>
    <row r="1001" spans="1:9" hidden="1" outlineLevel="1" x14ac:dyDescent="0.25">
      <c r="A1001" s="9" t="s">
        <v>9686</v>
      </c>
      <c r="B1001" s="191" t="s">
        <v>11387</v>
      </c>
      <c r="C1001" s="9" t="s">
        <v>9687</v>
      </c>
      <c r="D1001" s="288"/>
      <c r="E1001" s="289"/>
      <c r="F1001" s="79">
        <v>10697.2</v>
      </c>
      <c r="G1001" s="79">
        <f t="shared" si="32"/>
        <v>10697.2</v>
      </c>
      <c r="H1001" s="9"/>
      <c r="I1001" s="79">
        <f t="shared" si="33"/>
        <v>0</v>
      </c>
    </row>
    <row r="1002" spans="1:9" hidden="1" outlineLevel="1" x14ac:dyDescent="0.25">
      <c r="A1002" s="9" t="s">
        <v>9688</v>
      </c>
      <c r="B1002" s="191" t="s">
        <v>11388</v>
      </c>
      <c r="C1002" s="9" t="s">
        <v>9689</v>
      </c>
      <c r="D1002" s="288"/>
      <c r="E1002" s="289"/>
      <c r="F1002" s="79">
        <v>11348.94</v>
      </c>
      <c r="G1002" s="79">
        <f t="shared" si="32"/>
        <v>11348.94</v>
      </c>
      <c r="H1002" s="9"/>
      <c r="I1002" s="79">
        <f t="shared" si="33"/>
        <v>0</v>
      </c>
    </row>
    <row r="1003" spans="1:9" hidden="1" outlineLevel="1" x14ac:dyDescent="0.25">
      <c r="A1003" s="9" t="s">
        <v>9690</v>
      </c>
      <c r="B1003" s="191" t="s">
        <v>11389</v>
      </c>
      <c r="C1003" s="9" t="s">
        <v>9691</v>
      </c>
      <c r="D1003" s="288"/>
      <c r="E1003" s="289"/>
      <c r="F1003" s="79">
        <v>12038.54</v>
      </c>
      <c r="G1003" s="79">
        <f t="shared" si="32"/>
        <v>12038.54</v>
      </c>
      <c r="H1003" s="9"/>
      <c r="I1003" s="79">
        <f t="shared" si="33"/>
        <v>0</v>
      </c>
    </row>
    <row r="1004" spans="1:9" hidden="1" outlineLevel="1" x14ac:dyDescent="0.25">
      <c r="A1004" s="9" t="s">
        <v>9692</v>
      </c>
      <c r="B1004" s="191" t="s">
        <v>11390</v>
      </c>
      <c r="C1004" s="9" t="s">
        <v>9693</v>
      </c>
      <c r="D1004" s="288"/>
      <c r="E1004" s="289"/>
      <c r="F1004" s="79">
        <v>12784.22</v>
      </c>
      <c r="G1004" s="79">
        <f t="shared" si="32"/>
        <v>12784.22</v>
      </c>
      <c r="H1004" s="9"/>
      <c r="I1004" s="79">
        <f t="shared" si="33"/>
        <v>0</v>
      </c>
    </row>
    <row r="1005" spans="1:9" hidden="1" outlineLevel="1" x14ac:dyDescent="0.25">
      <c r="A1005" s="9" t="s">
        <v>9694</v>
      </c>
      <c r="B1005" s="191" t="s">
        <v>11391</v>
      </c>
      <c r="C1005" s="9" t="s">
        <v>9695</v>
      </c>
      <c r="D1005" s="288"/>
      <c r="E1005" s="289"/>
      <c r="F1005" s="79">
        <v>13535.48</v>
      </c>
      <c r="G1005" s="79">
        <f t="shared" si="32"/>
        <v>13535.48</v>
      </c>
      <c r="H1005" s="9"/>
      <c r="I1005" s="79">
        <f t="shared" si="33"/>
        <v>0</v>
      </c>
    </row>
    <row r="1006" spans="1:9" hidden="1" outlineLevel="1" x14ac:dyDescent="0.25">
      <c r="A1006" s="9" t="s">
        <v>9696</v>
      </c>
      <c r="B1006" s="191" t="s">
        <v>11392</v>
      </c>
      <c r="C1006" s="9" t="s">
        <v>9697</v>
      </c>
      <c r="D1006" s="288"/>
      <c r="E1006" s="289"/>
      <c r="F1006" s="79">
        <v>15039.42</v>
      </c>
      <c r="G1006" s="79">
        <f t="shared" si="32"/>
        <v>15039.42</v>
      </c>
      <c r="H1006" s="9"/>
      <c r="I1006" s="79">
        <f t="shared" si="33"/>
        <v>0</v>
      </c>
    </row>
    <row r="1007" spans="1:9" hidden="1" outlineLevel="1" x14ac:dyDescent="0.25">
      <c r="A1007" s="9" t="s">
        <v>9698</v>
      </c>
      <c r="B1007" s="191" t="s">
        <v>11393</v>
      </c>
      <c r="C1007" s="9" t="s">
        <v>9699</v>
      </c>
      <c r="D1007" s="288"/>
      <c r="E1007" s="289"/>
      <c r="F1007" s="79">
        <v>16533.560000000001</v>
      </c>
      <c r="G1007" s="79">
        <f t="shared" si="32"/>
        <v>16533.560000000001</v>
      </c>
      <c r="H1007" s="9"/>
      <c r="I1007" s="79">
        <f t="shared" si="33"/>
        <v>0</v>
      </c>
    </row>
    <row r="1008" spans="1:9" hidden="1" outlineLevel="1" x14ac:dyDescent="0.25">
      <c r="A1008" s="9" t="s">
        <v>9700</v>
      </c>
      <c r="B1008" s="191" t="s">
        <v>11394</v>
      </c>
      <c r="C1008" s="9" t="s">
        <v>9701</v>
      </c>
      <c r="D1008" s="288"/>
      <c r="E1008" s="289"/>
      <c r="F1008" s="79">
        <v>18519.66</v>
      </c>
      <c r="G1008" s="79">
        <f t="shared" si="32"/>
        <v>18519.66</v>
      </c>
      <c r="H1008" s="9"/>
      <c r="I1008" s="79">
        <f t="shared" si="33"/>
        <v>0</v>
      </c>
    </row>
    <row r="1009" spans="1:9" hidden="1" outlineLevel="1" x14ac:dyDescent="0.25">
      <c r="A1009" s="9" t="s">
        <v>9702</v>
      </c>
      <c r="B1009" s="191" t="s">
        <v>11395</v>
      </c>
      <c r="C1009" s="9" t="s">
        <v>9703</v>
      </c>
      <c r="D1009" s="288"/>
      <c r="E1009" s="289"/>
      <c r="F1009" s="79">
        <v>20071.259999999998</v>
      </c>
      <c r="G1009" s="79">
        <f t="shared" si="32"/>
        <v>20071.259999999998</v>
      </c>
      <c r="H1009" s="9"/>
      <c r="I1009" s="79">
        <f t="shared" si="33"/>
        <v>0</v>
      </c>
    </row>
    <row r="1010" spans="1:9" hidden="1" outlineLevel="1" x14ac:dyDescent="0.25">
      <c r="A1010" s="9" t="s">
        <v>9704</v>
      </c>
      <c r="B1010" s="191" t="s">
        <v>11396</v>
      </c>
      <c r="C1010" s="9" t="s">
        <v>9705</v>
      </c>
      <c r="D1010" s="288"/>
      <c r="E1010" s="289"/>
      <c r="F1010" s="79">
        <v>20988.99</v>
      </c>
      <c r="G1010" s="79">
        <f t="shared" si="32"/>
        <v>20988.99</v>
      </c>
      <c r="H1010" s="9"/>
      <c r="I1010" s="79">
        <f t="shared" si="33"/>
        <v>0</v>
      </c>
    </row>
    <row r="1011" spans="1:9" hidden="1" outlineLevel="1" x14ac:dyDescent="0.25">
      <c r="A1011" s="9" t="s">
        <v>9706</v>
      </c>
      <c r="B1011" s="191" t="s">
        <v>11397</v>
      </c>
      <c r="C1011" s="9" t="s">
        <v>9707</v>
      </c>
      <c r="D1011" s="288"/>
      <c r="E1011" s="289"/>
      <c r="F1011" s="79">
        <v>10709.8</v>
      </c>
      <c r="G1011" s="79">
        <f t="shared" si="32"/>
        <v>10709.8</v>
      </c>
      <c r="H1011" s="9"/>
      <c r="I1011" s="79">
        <f t="shared" si="33"/>
        <v>0</v>
      </c>
    </row>
    <row r="1012" spans="1:9" hidden="1" outlineLevel="1" x14ac:dyDescent="0.25">
      <c r="A1012" s="9" t="s">
        <v>9708</v>
      </c>
      <c r="B1012" s="191" t="s">
        <v>11398</v>
      </c>
      <c r="C1012" s="9" t="s">
        <v>9709</v>
      </c>
      <c r="D1012" s="288"/>
      <c r="E1012" s="289"/>
      <c r="F1012" s="79">
        <v>11416.22</v>
      </c>
      <c r="G1012" s="79">
        <f t="shared" si="32"/>
        <v>11416.22</v>
      </c>
      <c r="H1012" s="9"/>
      <c r="I1012" s="79">
        <f t="shared" si="33"/>
        <v>0</v>
      </c>
    </row>
    <row r="1013" spans="1:9" hidden="1" outlineLevel="1" x14ac:dyDescent="0.25">
      <c r="A1013" s="9" t="s">
        <v>9710</v>
      </c>
      <c r="B1013" s="191" t="s">
        <v>11399</v>
      </c>
      <c r="C1013" s="9" t="s">
        <v>9711</v>
      </c>
      <c r="D1013" s="288"/>
      <c r="E1013" s="289"/>
      <c r="F1013" s="79">
        <v>12170.3</v>
      </c>
      <c r="G1013" s="79">
        <f t="shared" si="32"/>
        <v>12170.3</v>
      </c>
      <c r="H1013" s="9"/>
      <c r="I1013" s="79">
        <f t="shared" si="33"/>
        <v>0</v>
      </c>
    </row>
    <row r="1014" spans="1:9" hidden="1" outlineLevel="1" x14ac:dyDescent="0.25">
      <c r="A1014" s="9" t="s">
        <v>9712</v>
      </c>
      <c r="B1014" s="191" t="s">
        <v>11400</v>
      </c>
      <c r="C1014" s="9" t="s">
        <v>9713</v>
      </c>
      <c r="D1014" s="288"/>
      <c r="E1014" s="289"/>
      <c r="F1014" s="79">
        <v>12970.62</v>
      </c>
      <c r="G1014" s="79">
        <f t="shared" si="32"/>
        <v>12970.62</v>
      </c>
      <c r="H1014" s="9"/>
      <c r="I1014" s="79">
        <f t="shared" si="33"/>
        <v>0</v>
      </c>
    </row>
    <row r="1015" spans="1:9" hidden="1" outlineLevel="1" x14ac:dyDescent="0.25">
      <c r="A1015" s="9" t="s">
        <v>9714</v>
      </c>
      <c r="B1015" s="191" t="s">
        <v>11401</v>
      </c>
      <c r="C1015" s="9" t="s">
        <v>9715</v>
      </c>
      <c r="D1015" s="288"/>
      <c r="E1015" s="289"/>
      <c r="F1015" s="79">
        <v>13841.04</v>
      </c>
      <c r="G1015" s="79">
        <f t="shared" si="32"/>
        <v>13841.04</v>
      </c>
      <c r="H1015" s="9"/>
      <c r="I1015" s="79">
        <f t="shared" si="33"/>
        <v>0</v>
      </c>
    </row>
    <row r="1016" spans="1:9" hidden="1" outlineLevel="1" x14ac:dyDescent="0.25">
      <c r="A1016" s="9" t="s">
        <v>9716</v>
      </c>
      <c r="B1016" s="191" t="s">
        <v>11402</v>
      </c>
      <c r="C1016" s="9" t="s">
        <v>9717</v>
      </c>
      <c r="D1016" s="288"/>
      <c r="E1016" s="289"/>
      <c r="F1016" s="79">
        <v>14767.52</v>
      </c>
      <c r="G1016" s="79">
        <f t="shared" si="32"/>
        <v>14767.52</v>
      </c>
      <c r="H1016" s="9"/>
      <c r="I1016" s="79">
        <f t="shared" si="33"/>
        <v>0</v>
      </c>
    </row>
    <row r="1017" spans="1:9" hidden="1" outlineLevel="1" x14ac:dyDescent="0.25">
      <c r="A1017" s="9" t="s">
        <v>9718</v>
      </c>
      <c r="B1017" s="191" t="s">
        <v>11403</v>
      </c>
      <c r="C1017" s="9" t="s">
        <v>9719</v>
      </c>
      <c r="D1017" s="288"/>
      <c r="E1017" s="289"/>
      <c r="F1017" s="79">
        <v>15675.76</v>
      </c>
      <c r="G1017" s="79">
        <f t="shared" si="32"/>
        <v>15675.76</v>
      </c>
      <c r="H1017" s="9"/>
      <c r="I1017" s="79">
        <f t="shared" si="33"/>
        <v>0</v>
      </c>
    </row>
    <row r="1018" spans="1:9" hidden="1" outlineLevel="1" x14ac:dyDescent="0.25">
      <c r="A1018" s="9" t="s">
        <v>9720</v>
      </c>
      <c r="B1018" s="191" t="s">
        <v>11404</v>
      </c>
      <c r="C1018" s="9" t="s">
        <v>9721</v>
      </c>
      <c r="D1018" s="288"/>
      <c r="E1018" s="289"/>
      <c r="F1018" s="79">
        <v>17527.3</v>
      </c>
      <c r="G1018" s="79">
        <f t="shared" si="32"/>
        <v>17527.3</v>
      </c>
      <c r="H1018" s="9"/>
      <c r="I1018" s="79">
        <f t="shared" si="33"/>
        <v>0</v>
      </c>
    </row>
    <row r="1019" spans="1:9" hidden="1" outlineLevel="1" x14ac:dyDescent="0.25">
      <c r="A1019" s="9" t="s">
        <v>9722</v>
      </c>
      <c r="B1019" s="191" t="s">
        <v>11405</v>
      </c>
      <c r="C1019" s="9" t="s">
        <v>9723</v>
      </c>
      <c r="D1019" s="288"/>
      <c r="E1019" s="289"/>
      <c r="F1019" s="79">
        <v>19350.82</v>
      </c>
      <c r="G1019" s="79">
        <f t="shared" si="32"/>
        <v>19350.82</v>
      </c>
      <c r="H1019" s="9"/>
      <c r="I1019" s="79">
        <f t="shared" si="33"/>
        <v>0</v>
      </c>
    </row>
    <row r="1020" spans="1:9" hidden="1" outlineLevel="1" x14ac:dyDescent="0.25">
      <c r="A1020" s="9" t="s">
        <v>9724</v>
      </c>
      <c r="B1020" s="191" t="s">
        <v>11406</v>
      </c>
      <c r="C1020" s="9" t="s">
        <v>9725</v>
      </c>
      <c r="D1020" s="288"/>
      <c r="E1020" s="289"/>
      <c r="F1020" s="79">
        <v>21761.62</v>
      </c>
      <c r="G1020" s="79">
        <f t="shared" si="32"/>
        <v>21761.62</v>
      </c>
      <c r="H1020" s="9"/>
      <c r="I1020" s="79">
        <f t="shared" si="33"/>
        <v>0</v>
      </c>
    </row>
    <row r="1021" spans="1:9" hidden="1" outlineLevel="1" x14ac:dyDescent="0.25">
      <c r="A1021" s="9" t="s">
        <v>9726</v>
      </c>
      <c r="B1021" s="191" t="s">
        <v>11407</v>
      </c>
      <c r="C1021" s="9" t="s">
        <v>9727</v>
      </c>
      <c r="D1021" s="288"/>
      <c r="E1021" s="289"/>
      <c r="F1021" s="79">
        <v>23672.02</v>
      </c>
      <c r="G1021" s="79">
        <f t="shared" si="32"/>
        <v>23672.02</v>
      </c>
      <c r="H1021" s="9"/>
      <c r="I1021" s="79">
        <f t="shared" si="33"/>
        <v>0</v>
      </c>
    </row>
    <row r="1022" spans="1:9" hidden="1" outlineLevel="1" x14ac:dyDescent="0.25">
      <c r="A1022" s="9" t="s">
        <v>9728</v>
      </c>
      <c r="B1022" s="191" t="s">
        <v>11408</v>
      </c>
      <c r="C1022" s="9" t="s">
        <v>9729</v>
      </c>
      <c r="D1022" s="288"/>
      <c r="E1022" s="289"/>
      <c r="F1022" s="79">
        <v>25558.62</v>
      </c>
      <c r="G1022" s="79">
        <f t="shared" si="32"/>
        <v>25558.62</v>
      </c>
      <c r="H1022" s="9"/>
      <c r="I1022" s="79">
        <f t="shared" si="33"/>
        <v>0</v>
      </c>
    </row>
    <row r="1023" spans="1:9" hidden="1" outlineLevel="1" x14ac:dyDescent="0.25">
      <c r="A1023" s="9" t="s">
        <v>9730</v>
      </c>
      <c r="B1023" s="191" t="s">
        <v>11409</v>
      </c>
      <c r="C1023" s="9" t="s">
        <v>9731</v>
      </c>
      <c r="D1023" s="288"/>
      <c r="E1023" s="289"/>
      <c r="F1023" s="79">
        <v>11269.06</v>
      </c>
      <c r="G1023" s="79">
        <f t="shared" si="32"/>
        <v>11269.06</v>
      </c>
      <c r="H1023" s="9"/>
      <c r="I1023" s="79">
        <f t="shared" si="33"/>
        <v>0</v>
      </c>
    </row>
    <row r="1024" spans="1:9" hidden="1" outlineLevel="1" x14ac:dyDescent="0.25">
      <c r="A1024" s="9" t="s">
        <v>9732</v>
      </c>
      <c r="B1024" s="191" t="s">
        <v>11410</v>
      </c>
      <c r="C1024" s="9" t="s">
        <v>9733</v>
      </c>
      <c r="D1024" s="288"/>
      <c r="E1024" s="289"/>
      <c r="F1024" s="79">
        <v>12035.75</v>
      </c>
      <c r="G1024" s="79">
        <f t="shared" si="32"/>
        <v>12035.75</v>
      </c>
      <c r="H1024" s="9"/>
      <c r="I1024" s="79">
        <f t="shared" si="33"/>
        <v>0</v>
      </c>
    </row>
    <row r="1025" spans="1:9" hidden="1" outlineLevel="1" x14ac:dyDescent="0.25">
      <c r="A1025" s="9" t="s">
        <v>9734</v>
      </c>
      <c r="B1025" s="191" t="s">
        <v>11411</v>
      </c>
      <c r="C1025" s="9" t="s">
        <v>9735</v>
      </c>
      <c r="D1025" s="288"/>
      <c r="E1025" s="289"/>
      <c r="F1025" s="79">
        <v>12852.89</v>
      </c>
      <c r="G1025" s="79">
        <f t="shared" si="32"/>
        <v>12852.89</v>
      </c>
      <c r="H1025" s="9"/>
      <c r="I1025" s="79">
        <f t="shared" si="33"/>
        <v>0</v>
      </c>
    </row>
    <row r="1026" spans="1:9" hidden="1" outlineLevel="1" x14ac:dyDescent="0.25">
      <c r="A1026" s="9" t="s">
        <v>9736</v>
      </c>
      <c r="B1026" s="191" t="s">
        <v>11412</v>
      </c>
      <c r="C1026" s="9" t="s">
        <v>9737</v>
      </c>
      <c r="D1026" s="288"/>
      <c r="E1026" s="289"/>
      <c r="F1026" s="79">
        <v>13748.53</v>
      </c>
      <c r="G1026" s="79">
        <f t="shared" si="32"/>
        <v>13748.53</v>
      </c>
      <c r="H1026" s="9"/>
      <c r="I1026" s="79">
        <f t="shared" si="33"/>
        <v>0</v>
      </c>
    </row>
    <row r="1027" spans="1:9" hidden="1" outlineLevel="1" x14ac:dyDescent="0.25">
      <c r="A1027" s="9" t="s">
        <v>9738</v>
      </c>
      <c r="B1027" s="191" t="s">
        <v>11413</v>
      </c>
      <c r="C1027" s="9" t="s">
        <v>9739</v>
      </c>
      <c r="D1027" s="288"/>
      <c r="E1027" s="289"/>
      <c r="F1027" s="79">
        <v>14707.24</v>
      </c>
      <c r="G1027" s="79">
        <f t="shared" si="32"/>
        <v>14707.24</v>
      </c>
      <c r="H1027" s="9"/>
      <c r="I1027" s="79">
        <f t="shared" si="33"/>
        <v>0</v>
      </c>
    </row>
    <row r="1028" spans="1:9" hidden="1" outlineLevel="1" x14ac:dyDescent="0.25">
      <c r="A1028" s="9" t="s">
        <v>9740</v>
      </c>
      <c r="B1028" s="191" t="s">
        <v>11414</v>
      </c>
      <c r="C1028" s="9" t="s">
        <v>9741</v>
      </c>
      <c r="D1028" s="288"/>
      <c r="E1028" s="289"/>
      <c r="F1028" s="79">
        <v>15722.02</v>
      </c>
      <c r="G1028" s="79">
        <f t="shared" si="32"/>
        <v>15722.02</v>
      </c>
      <c r="H1028" s="9"/>
      <c r="I1028" s="79">
        <f t="shared" si="33"/>
        <v>0</v>
      </c>
    </row>
    <row r="1029" spans="1:9" hidden="1" outlineLevel="1" x14ac:dyDescent="0.25">
      <c r="A1029" s="9" t="s">
        <v>9742</v>
      </c>
      <c r="B1029" s="191" t="s">
        <v>11415</v>
      </c>
      <c r="C1029" s="9" t="s">
        <v>9743</v>
      </c>
      <c r="D1029" s="288"/>
      <c r="E1029" s="289"/>
      <c r="F1029" s="79">
        <v>16728.38</v>
      </c>
      <c r="G1029" s="79">
        <f t="shared" si="32"/>
        <v>16728.38</v>
      </c>
      <c r="H1029" s="9"/>
      <c r="I1029" s="79">
        <f t="shared" si="33"/>
        <v>0</v>
      </c>
    </row>
    <row r="1030" spans="1:9" hidden="1" outlineLevel="1" x14ac:dyDescent="0.25">
      <c r="A1030" s="9" t="s">
        <v>9744</v>
      </c>
      <c r="B1030" s="191" t="s">
        <v>11416</v>
      </c>
      <c r="C1030" s="9" t="s">
        <v>9745</v>
      </c>
      <c r="D1030" s="288"/>
      <c r="E1030" s="289"/>
      <c r="F1030" s="79">
        <v>18788.77</v>
      </c>
      <c r="G1030" s="79">
        <f t="shared" si="32"/>
        <v>18788.77</v>
      </c>
      <c r="H1030" s="9"/>
      <c r="I1030" s="79">
        <f t="shared" si="33"/>
        <v>0</v>
      </c>
    </row>
    <row r="1031" spans="1:9" hidden="1" outlineLevel="1" x14ac:dyDescent="0.25">
      <c r="A1031" s="9" t="s">
        <v>9746</v>
      </c>
      <c r="B1031" s="191" t="s">
        <v>11417</v>
      </c>
      <c r="C1031" s="9" t="s">
        <v>9747</v>
      </c>
      <c r="D1031" s="288"/>
      <c r="E1031" s="289"/>
      <c r="F1031" s="79">
        <v>20819.72</v>
      </c>
      <c r="G1031" s="79">
        <f t="shared" si="32"/>
        <v>20819.72</v>
      </c>
      <c r="H1031" s="9"/>
      <c r="I1031" s="79">
        <f t="shared" si="33"/>
        <v>0</v>
      </c>
    </row>
    <row r="1032" spans="1:9" hidden="1" outlineLevel="1" x14ac:dyDescent="0.25">
      <c r="A1032" s="9" t="s">
        <v>9748</v>
      </c>
      <c r="B1032" s="191" t="s">
        <v>11418</v>
      </c>
      <c r="C1032" s="9" t="s">
        <v>9749</v>
      </c>
      <c r="D1032" s="288"/>
      <c r="E1032" s="289"/>
      <c r="F1032" s="79">
        <v>23492.62</v>
      </c>
      <c r="G1032" s="79">
        <f t="shared" ref="G1032:G1046" si="34">F1032-F1032*$D$197</f>
        <v>23492.62</v>
      </c>
      <c r="H1032" s="9"/>
      <c r="I1032" s="79">
        <f t="shared" si="33"/>
        <v>0</v>
      </c>
    </row>
    <row r="1033" spans="1:9" hidden="1" outlineLevel="1" x14ac:dyDescent="0.25">
      <c r="A1033" s="9" t="s">
        <v>9750</v>
      </c>
      <c r="B1033" s="191" t="s">
        <v>11419</v>
      </c>
      <c r="C1033" s="9" t="s">
        <v>9751</v>
      </c>
      <c r="D1033" s="288"/>
      <c r="E1033" s="289"/>
      <c r="F1033" s="79">
        <v>25609.07</v>
      </c>
      <c r="G1033" s="79">
        <f t="shared" si="34"/>
        <v>25609.07</v>
      </c>
      <c r="H1033" s="9"/>
      <c r="I1033" s="79">
        <f t="shared" si="33"/>
        <v>0</v>
      </c>
    </row>
    <row r="1034" spans="1:9" hidden="1" outlineLevel="1" x14ac:dyDescent="0.25">
      <c r="A1034" s="9" t="s">
        <v>9752</v>
      </c>
      <c r="B1034" s="191" t="s">
        <v>11420</v>
      </c>
      <c r="C1034" s="9" t="s">
        <v>9753</v>
      </c>
      <c r="D1034" s="288"/>
      <c r="E1034" s="289"/>
      <c r="F1034" s="79">
        <v>27691.89</v>
      </c>
      <c r="G1034" s="79">
        <f t="shared" si="34"/>
        <v>27691.89</v>
      </c>
      <c r="H1034" s="9"/>
      <c r="I1034" s="79">
        <f t="shared" si="33"/>
        <v>0</v>
      </c>
    </row>
    <row r="1035" spans="1:9" hidden="1" outlineLevel="1" x14ac:dyDescent="0.25">
      <c r="A1035" s="9" t="s">
        <v>9754</v>
      </c>
      <c r="B1035" s="191" t="s">
        <v>11421</v>
      </c>
      <c r="C1035" s="9" t="s">
        <v>9755</v>
      </c>
      <c r="D1035" s="288"/>
      <c r="E1035" s="289"/>
      <c r="F1035" s="79">
        <v>11772.24</v>
      </c>
      <c r="G1035" s="79">
        <f t="shared" si="34"/>
        <v>11772.24</v>
      </c>
      <c r="H1035" s="9"/>
      <c r="I1035" s="79">
        <f t="shared" si="33"/>
        <v>0</v>
      </c>
    </row>
    <row r="1036" spans="1:9" hidden="1" outlineLevel="1" x14ac:dyDescent="0.25">
      <c r="A1036" s="9" t="s">
        <v>9756</v>
      </c>
      <c r="B1036" s="191" t="s">
        <v>11422</v>
      </c>
      <c r="C1036" s="9" t="s">
        <v>9757</v>
      </c>
      <c r="D1036" s="288"/>
      <c r="E1036" s="289"/>
      <c r="F1036" s="79">
        <v>13103.78</v>
      </c>
      <c r="G1036" s="79">
        <f t="shared" si="34"/>
        <v>13103.78</v>
      </c>
      <c r="H1036" s="9"/>
      <c r="I1036" s="79">
        <f t="shared" si="33"/>
        <v>0</v>
      </c>
    </row>
    <row r="1037" spans="1:9" hidden="1" outlineLevel="1" x14ac:dyDescent="0.25">
      <c r="A1037" s="9" t="s">
        <v>9758</v>
      </c>
      <c r="B1037" s="191" t="s">
        <v>11423</v>
      </c>
      <c r="C1037" s="9" t="s">
        <v>9759</v>
      </c>
      <c r="D1037" s="288"/>
      <c r="E1037" s="289"/>
      <c r="F1037" s="79">
        <v>14541.85</v>
      </c>
      <c r="G1037" s="79">
        <f t="shared" si="34"/>
        <v>14541.85</v>
      </c>
      <c r="H1037" s="9"/>
      <c r="I1037" s="79">
        <f t="shared" si="33"/>
        <v>0</v>
      </c>
    </row>
    <row r="1038" spans="1:9" hidden="1" outlineLevel="1" x14ac:dyDescent="0.25">
      <c r="A1038" s="9" t="s">
        <v>9760</v>
      </c>
      <c r="B1038" s="191" t="s">
        <v>11424</v>
      </c>
      <c r="C1038" s="9" t="s">
        <v>9761</v>
      </c>
      <c r="D1038" s="288"/>
      <c r="E1038" s="289"/>
      <c r="F1038" s="79">
        <v>16247.63</v>
      </c>
      <c r="G1038" s="79">
        <f t="shared" si="34"/>
        <v>16247.63</v>
      </c>
      <c r="H1038" s="9"/>
      <c r="I1038" s="79">
        <f t="shared" si="33"/>
        <v>0</v>
      </c>
    </row>
    <row r="1039" spans="1:9" hidden="1" outlineLevel="1" x14ac:dyDescent="0.25">
      <c r="A1039" s="9" t="s">
        <v>9762</v>
      </c>
      <c r="B1039" s="191" t="s">
        <v>11425</v>
      </c>
      <c r="C1039" s="9" t="s">
        <v>9763</v>
      </c>
      <c r="D1039" s="288"/>
      <c r="E1039" s="289"/>
      <c r="F1039" s="79">
        <v>18144.02</v>
      </c>
      <c r="G1039" s="79">
        <f t="shared" si="34"/>
        <v>18144.02</v>
      </c>
      <c r="H1039" s="9"/>
      <c r="I1039" s="79">
        <f t="shared" si="33"/>
        <v>0</v>
      </c>
    </row>
    <row r="1040" spans="1:9" hidden="1" outlineLevel="1" x14ac:dyDescent="0.25">
      <c r="A1040" s="9" t="s">
        <v>9764</v>
      </c>
      <c r="B1040" s="191" t="s">
        <v>11426</v>
      </c>
      <c r="C1040" s="9" t="s">
        <v>9765</v>
      </c>
      <c r="D1040" s="288"/>
      <c r="E1040" s="289"/>
      <c r="F1040" s="79">
        <v>19300.36</v>
      </c>
      <c r="G1040" s="79">
        <f t="shared" si="34"/>
        <v>19300.36</v>
      </c>
      <c r="H1040" s="9"/>
      <c r="I1040" s="79">
        <f t="shared" si="33"/>
        <v>0</v>
      </c>
    </row>
    <row r="1041" spans="1:9" hidden="1" outlineLevel="1" x14ac:dyDescent="0.25">
      <c r="A1041" s="9" t="s">
        <v>9766</v>
      </c>
      <c r="B1041" s="191" t="s">
        <v>11427</v>
      </c>
      <c r="C1041" s="9" t="s">
        <v>9767</v>
      </c>
      <c r="D1041" s="288"/>
      <c r="E1041" s="289"/>
      <c r="F1041" s="79">
        <v>20543.599999999999</v>
      </c>
      <c r="G1041" s="79">
        <f t="shared" si="34"/>
        <v>20543.599999999999</v>
      </c>
      <c r="H1041" s="9"/>
      <c r="I1041" s="79">
        <f t="shared" si="33"/>
        <v>0</v>
      </c>
    </row>
    <row r="1042" spans="1:9" hidden="1" outlineLevel="1" x14ac:dyDescent="0.25">
      <c r="A1042" s="9" t="s">
        <v>9768</v>
      </c>
      <c r="B1042" s="191" t="s">
        <v>11428</v>
      </c>
      <c r="C1042" s="9" t="s">
        <v>9769</v>
      </c>
      <c r="D1042" s="288"/>
      <c r="E1042" s="289"/>
      <c r="F1042" s="79">
        <v>23317.42</v>
      </c>
      <c r="G1042" s="79">
        <f t="shared" si="34"/>
        <v>23317.42</v>
      </c>
      <c r="H1042" s="9"/>
      <c r="I1042" s="79">
        <f t="shared" si="33"/>
        <v>0</v>
      </c>
    </row>
    <row r="1043" spans="1:9" hidden="1" outlineLevel="1" x14ac:dyDescent="0.25">
      <c r="A1043" s="9" t="s">
        <v>9770</v>
      </c>
      <c r="B1043" s="191" t="s">
        <v>11429</v>
      </c>
      <c r="C1043" s="9" t="s">
        <v>9771</v>
      </c>
      <c r="D1043" s="288"/>
      <c r="E1043" s="289"/>
      <c r="F1043" s="79">
        <v>25794.09</v>
      </c>
      <c r="G1043" s="79">
        <f t="shared" si="34"/>
        <v>25794.09</v>
      </c>
      <c r="H1043" s="9"/>
      <c r="I1043" s="79">
        <f t="shared" si="33"/>
        <v>0</v>
      </c>
    </row>
    <row r="1044" spans="1:9" hidden="1" outlineLevel="1" x14ac:dyDescent="0.25">
      <c r="A1044" s="9" t="s">
        <v>9772</v>
      </c>
      <c r="B1044" s="191" t="s">
        <v>11430</v>
      </c>
      <c r="C1044" s="9" t="s">
        <v>9773</v>
      </c>
      <c r="D1044" s="288"/>
      <c r="E1044" s="289"/>
      <c r="F1044" s="79">
        <v>29022.03</v>
      </c>
      <c r="G1044" s="79">
        <f t="shared" si="34"/>
        <v>29022.03</v>
      </c>
      <c r="H1044" s="9"/>
      <c r="I1044" s="79">
        <f t="shared" si="33"/>
        <v>0</v>
      </c>
    </row>
    <row r="1045" spans="1:9" hidden="1" outlineLevel="1" x14ac:dyDescent="0.25">
      <c r="A1045" s="9" t="s">
        <v>9774</v>
      </c>
      <c r="B1045" s="191" t="s">
        <v>11431</v>
      </c>
      <c r="C1045" s="9" t="s">
        <v>9775</v>
      </c>
      <c r="D1045" s="288"/>
      <c r="E1045" s="289"/>
      <c r="F1045" s="79">
        <v>31765</v>
      </c>
      <c r="G1045" s="79">
        <f t="shared" si="34"/>
        <v>31765</v>
      </c>
      <c r="H1045" s="9"/>
      <c r="I1045" s="79">
        <f t="shared" si="33"/>
        <v>0</v>
      </c>
    </row>
    <row r="1046" spans="1:9" ht="15.75" hidden="1" outlineLevel="1" thickBot="1" x14ac:dyDescent="0.3">
      <c r="A1046" s="9" t="s">
        <v>9776</v>
      </c>
      <c r="B1046" s="191" t="s">
        <v>11432</v>
      </c>
      <c r="C1046" s="9" t="s">
        <v>9777</v>
      </c>
      <c r="D1046" s="288"/>
      <c r="E1046" s="289"/>
      <c r="F1046" s="79">
        <v>34171.589999999997</v>
      </c>
      <c r="G1046" s="79">
        <f t="shared" si="34"/>
        <v>34171.589999999997</v>
      </c>
      <c r="H1046" s="9"/>
      <c r="I1046" s="79">
        <f t="shared" si="33"/>
        <v>0</v>
      </c>
    </row>
    <row r="1047" spans="1:9" collapsed="1" x14ac:dyDescent="0.25">
      <c r="A1047" s="6"/>
      <c r="B1047" s="223"/>
      <c r="C1047" s="224" t="s">
        <v>11872</v>
      </c>
      <c r="D1047" s="286">
        <v>0</v>
      </c>
      <c r="E1047" s="287"/>
      <c r="F1047" s="225"/>
      <c r="G1047" s="226"/>
      <c r="H1047" s="227"/>
      <c r="I1047" s="227"/>
    </row>
    <row r="1048" spans="1:9" ht="15.75" hidden="1" outlineLevel="1" collapsed="1" thickBot="1" x14ac:dyDescent="0.3">
      <c r="A1048" s="6"/>
      <c r="B1048" s="192"/>
      <c r="C1048" s="152" t="s">
        <v>11874</v>
      </c>
      <c r="D1048" s="284" t="s">
        <v>7264</v>
      </c>
      <c r="E1048" s="285"/>
      <c r="F1048" s="156"/>
      <c r="G1048" s="119"/>
      <c r="H1048" s="141"/>
      <c r="I1048" s="17"/>
    </row>
    <row r="1049" spans="1:9" hidden="1" outlineLevel="2" x14ac:dyDescent="0.25">
      <c r="A1049" s="6"/>
      <c r="B1049" s="79" t="s">
        <v>11875</v>
      </c>
      <c r="C1049" s="79" t="s">
        <v>11876</v>
      </c>
      <c r="D1049" s="276">
        <v>193</v>
      </c>
      <c r="E1049" s="277">
        <v>193</v>
      </c>
      <c r="F1049" s="79">
        <v>28.98</v>
      </c>
      <c r="G1049" s="79">
        <f>(F1049-F1049*$D$1047)*Главная!$F$7</f>
        <v>1971.7992000000002</v>
      </c>
      <c r="H1049" s="79"/>
      <c r="I1049" s="79"/>
    </row>
    <row r="1050" spans="1:9" hidden="1" outlineLevel="2" x14ac:dyDescent="0.25">
      <c r="A1050" s="6"/>
      <c r="B1050" s="79" t="s">
        <v>11877</v>
      </c>
      <c r="C1050" s="79" t="s">
        <v>11878</v>
      </c>
      <c r="D1050" s="276">
        <v>242</v>
      </c>
      <c r="E1050" s="277">
        <v>242</v>
      </c>
      <c r="F1050" s="79">
        <v>33.119999999999997</v>
      </c>
      <c r="G1050" s="79">
        <f>(F1050-F1050*$D$1047)*Главная!$F$7</f>
        <v>2253.4848000000002</v>
      </c>
      <c r="H1050" s="79"/>
      <c r="I1050" s="79"/>
    </row>
    <row r="1051" spans="1:9" hidden="1" outlineLevel="2" x14ac:dyDescent="0.25">
      <c r="A1051" s="6"/>
      <c r="B1051" s="79" t="s">
        <v>11879</v>
      </c>
      <c r="C1051" s="79" t="s">
        <v>11880</v>
      </c>
      <c r="D1051" s="276">
        <v>290</v>
      </c>
      <c r="E1051" s="277">
        <v>290</v>
      </c>
      <c r="F1051" s="79">
        <v>37.26</v>
      </c>
      <c r="G1051" s="79">
        <f>(F1051-F1051*$D$1047)*Главная!$F$7</f>
        <v>2535.1704</v>
      </c>
      <c r="H1051" s="79"/>
      <c r="I1051" s="79"/>
    </row>
    <row r="1052" spans="1:9" hidden="1" outlineLevel="2" x14ac:dyDescent="0.25">
      <c r="A1052" s="6"/>
      <c r="B1052" s="79" t="s">
        <v>11881</v>
      </c>
      <c r="C1052" s="79" t="s">
        <v>11882</v>
      </c>
      <c r="D1052" s="276">
        <v>338</v>
      </c>
      <c r="E1052" s="277">
        <v>338</v>
      </c>
      <c r="F1052" s="79">
        <v>41.39</v>
      </c>
      <c r="G1052" s="79">
        <f>(F1052-F1052*$D$1047)*Главная!$F$7</f>
        <v>2816.1756000000005</v>
      </c>
      <c r="H1052" s="79"/>
      <c r="I1052" s="79"/>
    </row>
    <row r="1053" spans="1:9" hidden="1" outlineLevel="2" x14ac:dyDescent="0.25">
      <c r="A1053" s="6"/>
      <c r="B1053" s="79" t="s">
        <v>11883</v>
      </c>
      <c r="C1053" s="79" t="s">
        <v>11884</v>
      </c>
      <c r="D1053" s="276">
        <v>387</v>
      </c>
      <c r="E1053" s="277">
        <v>387</v>
      </c>
      <c r="F1053" s="79">
        <v>45.8</v>
      </c>
      <c r="G1053" s="79">
        <f>(F1053-F1053*$D$1047)*Главная!$F$7</f>
        <v>3116.232</v>
      </c>
      <c r="H1053" s="79"/>
      <c r="I1053" s="79"/>
    </row>
    <row r="1054" spans="1:9" hidden="1" outlineLevel="2" x14ac:dyDescent="0.25">
      <c r="A1054" s="6"/>
      <c r="B1054" s="79" t="s">
        <v>11885</v>
      </c>
      <c r="C1054" s="79" t="s">
        <v>11886</v>
      </c>
      <c r="D1054" s="276">
        <v>435</v>
      </c>
      <c r="E1054" s="277">
        <v>435</v>
      </c>
      <c r="F1054" s="79">
        <v>49.94</v>
      </c>
      <c r="G1054" s="79">
        <f>(F1054-F1054*$D$1047)*Главная!$F$7</f>
        <v>3397.9176000000002</v>
      </c>
      <c r="H1054" s="79"/>
      <c r="I1054" s="79"/>
    </row>
    <row r="1055" spans="1:9" hidden="1" outlineLevel="2" x14ac:dyDescent="0.25">
      <c r="A1055" s="6"/>
      <c r="B1055" s="79" t="s">
        <v>11887</v>
      </c>
      <c r="C1055" s="79" t="s">
        <v>11888</v>
      </c>
      <c r="D1055" s="276">
        <v>483</v>
      </c>
      <c r="E1055" s="277">
        <v>483</v>
      </c>
      <c r="F1055" s="79">
        <v>54.66</v>
      </c>
      <c r="G1055" s="79">
        <f>(F1055-F1055*$D$1047)*Главная!$F$7</f>
        <v>3719.0664000000002</v>
      </c>
      <c r="H1055" s="79"/>
      <c r="I1055" s="79"/>
    </row>
    <row r="1056" spans="1:9" hidden="1" outlineLevel="2" x14ac:dyDescent="0.25">
      <c r="A1056" s="6"/>
      <c r="B1056" s="79" t="s">
        <v>11889</v>
      </c>
      <c r="C1056" s="79" t="s">
        <v>11890</v>
      </c>
      <c r="D1056" s="276">
        <v>532</v>
      </c>
      <c r="E1056" s="277">
        <v>532</v>
      </c>
      <c r="F1056" s="79">
        <v>58.8</v>
      </c>
      <c r="G1056" s="79">
        <f>(F1056-F1056*$D$1047)*Главная!$F$7</f>
        <v>4000.752</v>
      </c>
      <c r="H1056" s="79"/>
      <c r="I1056" s="79"/>
    </row>
    <row r="1057" spans="1:9" hidden="1" outlineLevel="2" x14ac:dyDescent="0.25">
      <c r="A1057" s="6"/>
      <c r="B1057" s="79" t="s">
        <v>11891</v>
      </c>
      <c r="C1057" s="79" t="s">
        <v>11892</v>
      </c>
      <c r="D1057" s="276">
        <v>580</v>
      </c>
      <c r="E1057" s="277">
        <v>580</v>
      </c>
      <c r="F1057" s="79">
        <v>63.24</v>
      </c>
      <c r="G1057" s="79">
        <f>(F1057-F1057*$D$1047)*Главная!$F$7</f>
        <v>4302.8496000000005</v>
      </c>
      <c r="H1057" s="79"/>
      <c r="I1057" s="79"/>
    </row>
    <row r="1058" spans="1:9" hidden="1" outlineLevel="2" x14ac:dyDescent="0.25">
      <c r="A1058" s="6"/>
      <c r="B1058" s="79" t="s">
        <v>11893</v>
      </c>
      <c r="C1058" s="79" t="s">
        <v>11894</v>
      </c>
      <c r="D1058" s="276">
        <v>628</v>
      </c>
      <c r="E1058" s="277">
        <v>628</v>
      </c>
      <c r="F1058" s="79">
        <v>66.790000000000006</v>
      </c>
      <c r="G1058" s="79">
        <f>(F1058-F1058*$D$1047)*Главная!$F$7</f>
        <v>4544.3916000000008</v>
      </c>
      <c r="H1058" s="79"/>
      <c r="I1058" s="79"/>
    </row>
    <row r="1059" spans="1:9" hidden="1" outlineLevel="2" x14ac:dyDescent="0.25">
      <c r="A1059" s="6"/>
      <c r="B1059" s="79" t="s">
        <v>11895</v>
      </c>
      <c r="C1059" s="79" t="s">
        <v>11896</v>
      </c>
      <c r="D1059" s="276">
        <v>677</v>
      </c>
      <c r="E1059" s="277">
        <v>677</v>
      </c>
      <c r="F1059" s="79">
        <v>71.19</v>
      </c>
      <c r="G1059" s="79">
        <f>(F1059-F1059*$D$1047)*Главная!$F$7</f>
        <v>4843.7676000000001</v>
      </c>
      <c r="H1059" s="79"/>
      <c r="I1059" s="79"/>
    </row>
    <row r="1060" spans="1:9" hidden="1" outlineLevel="2" x14ac:dyDescent="0.25">
      <c r="A1060" s="6"/>
      <c r="B1060" s="79" t="s">
        <v>11897</v>
      </c>
      <c r="C1060" s="79" t="s">
        <v>11898</v>
      </c>
      <c r="D1060" s="276">
        <v>725</v>
      </c>
      <c r="E1060" s="277">
        <v>725</v>
      </c>
      <c r="F1060" s="79">
        <v>75.33</v>
      </c>
      <c r="G1060" s="79">
        <f>(F1060-F1060*$D$1047)*Главная!$F$7</f>
        <v>5125.4531999999999</v>
      </c>
      <c r="H1060" s="79"/>
      <c r="I1060" s="79"/>
    </row>
    <row r="1061" spans="1:9" hidden="1" outlineLevel="2" x14ac:dyDescent="0.25">
      <c r="A1061" s="6"/>
      <c r="B1061" s="79" t="s">
        <v>11899</v>
      </c>
      <c r="C1061" s="79" t="s">
        <v>11900</v>
      </c>
      <c r="D1061" s="276">
        <v>773</v>
      </c>
      <c r="E1061" s="277">
        <v>773</v>
      </c>
      <c r="F1061" s="79">
        <v>79.17</v>
      </c>
      <c r="G1061" s="79">
        <f>(F1061-F1061*$D$1047)*Главная!$F$7</f>
        <v>5386.7268000000004</v>
      </c>
      <c r="H1061" s="79"/>
      <c r="I1061" s="79"/>
    </row>
    <row r="1062" spans="1:9" hidden="1" outlineLevel="2" x14ac:dyDescent="0.25">
      <c r="A1062" s="6"/>
      <c r="B1062" s="79" t="s">
        <v>11901</v>
      </c>
      <c r="C1062" s="79" t="s">
        <v>11902</v>
      </c>
      <c r="D1062" s="276">
        <v>822</v>
      </c>
      <c r="E1062" s="277">
        <v>822</v>
      </c>
      <c r="F1062" s="79">
        <v>83.91</v>
      </c>
      <c r="G1062" s="79">
        <f>(F1062-F1062*$D$1047)*Главная!$F$7</f>
        <v>5709.2364000000007</v>
      </c>
      <c r="H1062" s="79"/>
      <c r="I1062" s="79"/>
    </row>
    <row r="1063" spans="1:9" hidden="1" outlineLevel="2" x14ac:dyDescent="0.25">
      <c r="A1063" s="6"/>
      <c r="B1063" s="79" t="s">
        <v>11903</v>
      </c>
      <c r="C1063" s="79" t="s">
        <v>11904</v>
      </c>
      <c r="D1063" s="276">
        <v>870</v>
      </c>
      <c r="E1063" s="277">
        <v>870</v>
      </c>
      <c r="F1063" s="79">
        <v>88.04</v>
      </c>
      <c r="G1063" s="79">
        <f>(F1063-F1063*$D$1047)*Главная!$F$7</f>
        <v>5990.2416000000012</v>
      </c>
      <c r="H1063" s="79"/>
      <c r="I1063" s="79"/>
    </row>
    <row r="1064" spans="1:9" hidden="1" outlineLevel="2" x14ac:dyDescent="0.25">
      <c r="A1064" s="6"/>
      <c r="B1064" s="79" t="s">
        <v>11905</v>
      </c>
      <c r="C1064" s="79" t="s">
        <v>11906</v>
      </c>
      <c r="D1064" s="276">
        <v>918</v>
      </c>
      <c r="E1064" s="277">
        <v>918</v>
      </c>
      <c r="F1064" s="79">
        <v>91.89</v>
      </c>
      <c r="G1064" s="79">
        <f>(F1064-F1064*$D$1047)*Главная!$F$7</f>
        <v>6252.1956000000009</v>
      </c>
      <c r="H1064" s="79"/>
      <c r="I1064" s="79"/>
    </row>
    <row r="1065" spans="1:9" hidden="1" outlineLevel="2" x14ac:dyDescent="0.25">
      <c r="A1065" s="6"/>
      <c r="B1065" s="79" t="s">
        <v>11907</v>
      </c>
      <c r="C1065" s="79" t="s">
        <v>11908</v>
      </c>
      <c r="D1065" s="276">
        <v>967</v>
      </c>
      <c r="E1065" s="277">
        <v>967</v>
      </c>
      <c r="F1065" s="79">
        <v>96.88</v>
      </c>
      <c r="G1065" s="79">
        <f>(F1065-F1065*$D$1047)*Главная!$F$7</f>
        <v>6591.7152000000006</v>
      </c>
      <c r="H1065" s="79"/>
      <c r="I1065" s="79"/>
    </row>
    <row r="1066" spans="1:9" hidden="1" outlineLevel="2" x14ac:dyDescent="0.25">
      <c r="A1066" s="6"/>
      <c r="B1066" s="79" t="s">
        <v>11909</v>
      </c>
      <c r="C1066" s="79" t="s">
        <v>11910</v>
      </c>
      <c r="D1066" s="276">
        <v>1016</v>
      </c>
      <c r="E1066" s="277">
        <v>1016</v>
      </c>
      <c r="F1066" s="79">
        <v>101.01</v>
      </c>
      <c r="G1066" s="79">
        <f>(F1066-F1066*$D$1047)*Главная!$F$7</f>
        <v>6872.7204000000011</v>
      </c>
      <c r="H1066" s="79"/>
      <c r="I1066" s="79"/>
    </row>
    <row r="1067" spans="1:9" hidden="1" outlineLevel="2" x14ac:dyDescent="0.25">
      <c r="A1067" s="6"/>
      <c r="B1067" s="79" t="s">
        <v>11911</v>
      </c>
      <c r="C1067" s="79" t="s">
        <v>11912</v>
      </c>
      <c r="D1067" s="276">
        <v>1063</v>
      </c>
      <c r="E1067" s="277">
        <v>1063</v>
      </c>
      <c r="F1067" s="79">
        <v>105.15</v>
      </c>
      <c r="G1067" s="79">
        <f>(F1067-F1067*$D$1047)*Главная!$F$7</f>
        <v>7154.4060000000009</v>
      </c>
      <c r="H1067" s="79"/>
      <c r="I1067" s="79"/>
    </row>
    <row r="1068" spans="1:9" hidden="1" outlineLevel="2" x14ac:dyDescent="0.25">
      <c r="A1068" s="6"/>
      <c r="B1068" s="79" t="s">
        <v>11913</v>
      </c>
      <c r="C1068" s="79" t="s">
        <v>11914</v>
      </c>
      <c r="D1068" s="276">
        <v>1112</v>
      </c>
      <c r="E1068" s="277">
        <v>1112</v>
      </c>
      <c r="F1068" s="79">
        <v>109.59</v>
      </c>
      <c r="G1068" s="79">
        <f>(F1068-F1068*$D$1047)*Главная!$F$7</f>
        <v>7456.5036000000009</v>
      </c>
      <c r="H1068" s="79"/>
      <c r="I1068" s="79"/>
    </row>
    <row r="1069" spans="1:9" hidden="1" outlineLevel="2" x14ac:dyDescent="0.25">
      <c r="A1069" s="6"/>
      <c r="B1069" s="79" t="s">
        <v>11915</v>
      </c>
      <c r="C1069" s="79" t="s">
        <v>11916</v>
      </c>
      <c r="D1069" s="276">
        <v>1160</v>
      </c>
      <c r="E1069" s="277">
        <v>1160</v>
      </c>
      <c r="F1069" s="79">
        <v>114.28</v>
      </c>
      <c r="G1069" s="79">
        <f>(F1069-F1069*$D$1047)*Главная!$F$7</f>
        <v>7775.6112000000012</v>
      </c>
      <c r="H1069" s="79"/>
      <c r="I1069" s="79"/>
    </row>
    <row r="1070" spans="1:9" hidden="1" outlineLevel="2" x14ac:dyDescent="0.25">
      <c r="A1070" s="6"/>
      <c r="B1070" s="79" t="s">
        <v>11917</v>
      </c>
      <c r="C1070" s="79" t="s">
        <v>11918</v>
      </c>
      <c r="D1070" s="276">
        <v>1209</v>
      </c>
      <c r="E1070" s="277">
        <v>1209</v>
      </c>
      <c r="F1070" s="79">
        <v>118.42</v>
      </c>
      <c r="G1070" s="79">
        <f>(F1070-F1070*$D$1047)*Главная!$F$7</f>
        <v>8057.296800000001</v>
      </c>
      <c r="H1070" s="79"/>
      <c r="I1070" s="79"/>
    </row>
    <row r="1071" spans="1:9" hidden="1" outlineLevel="2" x14ac:dyDescent="0.25">
      <c r="A1071" s="6"/>
      <c r="B1071" s="79" t="s">
        <v>11919</v>
      </c>
      <c r="C1071" s="79" t="s">
        <v>11920</v>
      </c>
      <c r="D1071" s="276">
        <v>1257</v>
      </c>
      <c r="E1071" s="277">
        <v>1257</v>
      </c>
      <c r="F1071" s="79">
        <v>122.27000000000001</v>
      </c>
      <c r="G1071" s="79">
        <f>(F1071-F1071*$D$1047)*Главная!$F$7</f>
        <v>8319.2508000000016</v>
      </c>
      <c r="H1071" s="79"/>
      <c r="I1071" s="79"/>
    </row>
    <row r="1072" spans="1:9" hidden="1" outlineLevel="2" x14ac:dyDescent="0.25">
      <c r="A1072" s="6"/>
      <c r="B1072" s="79" t="s">
        <v>11921</v>
      </c>
      <c r="C1072" s="79" t="s">
        <v>11922</v>
      </c>
      <c r="D1072" s="276">
        <v>1306</v>
      </c>
      <c r="E1072" s="277">
        <v>1306</v>
      </c>
      <c r="F1072" s="79">
        <v>126.99000000000001</v>
      </c>
      <c r="G1072" s="79">
        <f>(F1072-F1072*$D$1047)*Главная!$F$7</f>
        <v>8640.3996000000006</v>
      </c>
      <c r="H1072" s="79"/>
      <c r="I1072" s="79"/>
    </row>
    <row r="1073" spans="1:9" hidden="1" outlineLevel="2" x14ac:dyDescent="0.25">
      <c r="A1073" s="6"/>
      <c r="B1073" s="79" t="s">
        <v>11923</v>
      </c>
      <c r="C1073" s="79" t="s">
        <v>11924</v>
      </c>
      <c r="D1073" s="276">
        <v>1353</v>
      </c>
      <c r="E1073" s="277">
        <v>1353</v>
      </c>
      <c r="F1073" s="79">
        <v>131.72</v>
      </c>
      <c r="G1073" s="79">
        <f>(F1073-F1073*$D$1047)*Главная!$F$7</f>
        <v>8962.2288000000008</v>
      </c>
      <c r="H1073" s="79"/>
      <c r="I1073" s="79"/>
    </row>
    <row r="1074" spans="1:9" hidden="1" outlineLevel="2" x14ac:dyDescent="0.25">
      <c r="A1074" s="6"/>
      <c r="B1074" s="79" t="s">
        <v>11925</v>
      </c>
      <c r="C1074" s="79" t="s">
        <v>11926</v>
      </c>
      <c r="D1074" s="276">
        <v>1402</v>
      </c>
      <c r="E1074" s="277">
        <v>1402</v>
      </c>
      <c r="F1074" s="79">
        <v>135.41</v>
      </c>
      <c r="G1074" s="79">
        <f>(F1074-F1074*$D$1047)*Главная!$F$7</f>
        <v>9213.2964000000011</v>
      </c>
      <c r="H1074" s="79"/>
      <c r="I1074" s="79"/>
    </row>
    <row r="1075" spans="1:9" hidden="1" outlineLevel="2" x14ac:dyDescent="0.25">
      <c r="A1075" s="6"/>
      <c r="B1075" s="79" t="s">
        <v>11927</v>
      </c>
      <c r="C1075" s="79" t="s">
        <v>11928</v>
      </c>
      <c r="D1075" s="276">
        <v>1450</v>
      </c>
      <c r="E1075" s="277">
        <v>1450</v>
      </c>
      <c r="F1075" s="79">
        <v>139.12</v>
      </c>
      <c r="G1075" s="79">
        <f>(F1075-F1075*$D$1047)*Главная!$F$7</f>
        <v>9465.7248000000018</v>
      </c>
      <c r="H1075" s="79"/>
      <c r="I1075" s="79"/>
    </row>
    <row r="1076" spans="1:9" hidden="1" outlineLevel="2" x14ac:dyDescent="0.25">
      <c r="A1076" s="6"/>
      <c r="B1076" s="79" t="s">
        <v>11929</v>
      </c>
      <c r="C1076" s="79" t="s">
        <v>11930</v>
      </c>
      <c r="D1076" s="276">
        <v>301</v>
      </c>
      <c r="E1076" s="277">
        <v>301</v>
      </c>
      <c r="F1076" s="79">
        <v>34.75</v>
      </c>
      <c r="G1076" s="79">
        <f>(F1076-F1076*$D$1047)*Главная!$F$7</f>
        <v>2364.3900000000003</v>
      </c>
      <c r="H1076" s="79"/>
      <c r="I1076" s="79"/>
    </row>
    <row r="1077" spans="1:9" hidden="1" outlineLevel="2" x14ac:dyDescent="0.25">
      <c r="A1077" s="6"/>
      <c r="B1077" s="79" t="s">
        <v>11931</v>
      </c>
      <c r="C1077" s="79" t="s">
        <v>11932</v>
      </c>
      <c r="D1077" s="276">
        <v>377</v>
      </c>
      <c r="E1077" s="277">
        <v>377</v>
      </c>
      <c r="F1077" s="79">
        <v>39.83</v>
      </c>
      <c r="G1077" s="79">
        <f>(F1077-F1077*$D$1047)*Главная!$F$7</f>
        <v>2710.0332000000003</v>
      </c>
      <c r="H1077" s="79"/>
      <c r="I1077" s="79"/>
    </row>
    <row r="1078" spans="1:9" hidden="1" outlineLevel="2" x14ac:dyDescent="0.25">
      <c r="A1078" s="6"/>
      <c r="B1078" s="79" t="s">
        <v>11933</v>
      </c>
      <c r="C1078" s="79" t="s">
        <v>11934</v>
      </c>
      <c r="D1078" s="276">
        <v>452</v>
      </c>
      <c r="E1078" s="277">
        <v>452</v>
      </c>
      <c r="F1078" s="79">
        <v>45.47</v>
      </c>
      <c r="G1078" s="79">
        <f>(F1078-F1078*$D$1047)*Главная!$F$7</f>
        <v>3093.7788</v>
      </c>
      <c r="H1078" s="79"/>
      <c r="I1078" s="79"/>
    </row>
    <row r="1079" spans="1:9" hidden="1" outlineLevel="2" x14ac:dyDescent="0.25">
      <c r="A1079" s="6"/>
      <c r="B1079" s="79" t="s">
        <v>11935</v>
      </c>
      <c r="C1079" s="79" t="s">
        <v>11936</v>
      </c>
      <c r="D1079" s="276">
        <v>527</v>
      </c>
      <c r="E1079" s="277">
        <v>527</v>
      </c>
      <c r="F1079" s="79">
        <v>50.27</v>
      </c>
      <c r="G1079" s="79">
        <f>(F1079-F1079*$D$1047)*Главная!$F$7</f>
        <v>3420.3708000000006</v>
      </c>
      <c r="H1079" s="79"/>
      <c r="I1079" s="79"/>
    </row>
    <row r="1080" spans="1:9" hidden="1" outlineLevel="2" x14ac:dyDescent="0.25">
      <c r="A1080" s="6"/>
      <c r="B1080" s="79" t="s">
        <v>11937</v>
      </c>
      <c r="C1080" s="79" t="s">
        <v>11938</v>
      </c>
      <c r="D1080" s="276">
        <v>602</v>
      </c>
      <c r="E1080" s="277">
        <v>602</v>
      </c>
      <c r="F1080" s="79">
        <v>55.35</v>
      </c>
      <c r="G1080" s="79">
        <f>(F1080-F1080*$D$1047)*Главная!$F$7</f>
        <v>3766.0140000000006</v>
      </c>
      <c r="H1080" s="79"/>
      <c r="I1080" s="79"/>
    </row>
    <row r="1081" spans="1:9" hidden="1" outlineLevel="2" x14ac:dyDescent="0.25">
      <c r="A1081" s="6"/>
      <c r="B1081" s="79" t="s">
        <v>11939</v>
      </c>
      <c r="C1081" s="79" t="s">
        <v>11940</v>
      </c>
      <c r="D1081" s="276">
        <v>678</v>
      </c>
      <c r="E1081" s="277">
        <v>678</v>
      </c>
      <c r="F1081" s="79">
        <v>60.14</v>
      </c>
      <c r="G1081" s="79">
        <f>(F1081-F1081*$D$1047)*Главная!$F$7</f>
        <v>4091.9256000000005</v>
      </c>
      <c r="H1081" s="79"/>
      <c r="I1081" s="79"/>
    </row>
    <row r="1082" spans="1:9" hidden="1" outlineLevel="2" x14ac:dyDescent="0.25">
      <c r="A1082" s="6"/>
      <c r="B1082" s="79" t="s">
        <v>11941</v>
      </c>
      <c r="C1082" s="79" t="s">
        <v>11942</v>
      </c>
      <c r="D1082" s="276">
        <v>753</v>
      </c>
      <c r="E1082" s="277">
        <v>753</v>
      </c>
      <c r="F1082" s="79">
        <v>65.78</v>
      </c>
      <c r="G1082" s="79">
        <f>(F1082-F1082*$D$1047)*Главная!$F$7</f>
        <v>4475.6712000000007</v>
      </c>
      <c r="H1082" s="79"/>
      <c r="I1082" s="79"/>
    </row>
    <row r="1083" spans="1:9" hidden="1" outlineLevel="2" x14ac:dyDescent="0.25">
      <c r="A1083" s="6"/>
      <c r="B1083" s="79" t="s">
        <v>11943</v>
      </c>
      <c r="C1083" s="79" t="s">
        <v>11944</v>
      </c>
      <c r="D1083" s="276">
        <v>828</v>
      </c>
      <c r="E1083" s="277">
        <v>828</v>
      </c>
      <c r="F1083" s="79">
        <v>70.569999999999993</v>
      </c>
      <c r="G1083" s="79">
        <f>(F1083-F1083*$D$1047)*Главная!$F$7</f>
        <v>4801.5828000000001</v>
      </c>
      <c r="H1083" s="79"/>
      <c r="I1083" s="79"/>
    </row>
    <row r="1084" spans="1:9" hidden="1" outlineLevel="2" x14ac:dyDescent="0.25">
      <c r="A1084" s="6"/>
      <c r="B1084" s="79" t="s">
        <v>11945</v>
      </c>
      <c r="C1084" s="79" t="s">
        <v>11946</v>
      </c>
      <c r="D1084" s="276">
        <v>904</v>
      </c>
      <c r="E1084" s="277">
        <v>904</v>
      </c>
      <c r="F1084" s="79">
        <v>75.36</v>
      </c>
      <c r="G1084" s="79">
        <f>(F1084-F1084*$D$1047)*Главная!$F$7</f>
        <v>5127.4944000000005</v>
      </c>
      <c r="H1084" s="79"/>
      <c r="I1084" s="79"/>
    </row>
    <row r="1085" spans="1:9" hidden="1" outlineLevel="2" x14ac:dyDescent="0.25">
      <c r="A1085" s="6"/>
      <c r="B1085" s="79" t="s">
        <v>11947</v>
      </c>
      <c r="C1085" s="79" t="s">
        <v>11948</v>
      </c>
      <c r="D1085" s="276">
        <v>979</v>
      </c>
      <c r="E1085" s="277">
        <v>979</v>
      </c>
      <c r="F1085" s="79">
        <v>80.7</v>
      </c>
      <c r="G1085" s="79">
        <f>(F1085-F1085*$D$1047)*Главная!$F$7</f>
        <v>5490.8280000000004</v>
      </c>
      <c r="H1085" s="79"/>
      <c r="I1085" s="79"/>
    </row>
    <row r="1086" spans="1:9" hidden="1" outlineLevel="2" x14ac:dyDescent="0.25">
      <c r="A1086" s="6"/>
      <c r="B1086" s="79" t="s">
        <v>11949</v>
      </c>
      <c r="C1086" s="79" t="s">
        <v>11950</v>
      </c>
      <c r="D1086" s="276">
        <v>1054</v>
      </c>
      <c r="E1086" s="277">
        <v>1054</v>
      </c>
      <c r="F1086" s="79">
        <v>86.64</v>
      </c>
      <c r="G1086" s="79">
        <f>(F1086-F1086*$D$1047)*Главная!$F$7</f>
        <v>5894.9856000000009</v>
      </c>
      <c r="H1086" s="79"/>
      <c r="I1086" s="79"/>
    </row>
    <row r="1087" spans="1:9" hidden="1" outlineLevel="2" x14ac:dyDescent="0.25">
      <c r="A1087" s="6"/>
      <c r="B1087" s="79" t="s">
        <v>11951</v>
      </c>
      <c r="C1087" s="79" t="s">
        <v>11952</v>
      </c>
      <c r="D1087" s="276">
        <v>1130</v>
      </c>
      <c r="E1087" s="277">
        <v>1130</v>
      </c>
      <c r="F1087" s="79">
        <v>91.73</v>
      </c>
      <c r="G1087" s="79">
        <f>(F1087-F1087*$D$1047)*Главная!$F$7</f>
        <v>6241.3092000000006</v>
      </c>
      <c r="H1087" s="79"/>
      <c r="I1087" s="79"/>
    </row>
    <row r="1088" spans="1:9" hidden="1" outlineLevel="2" x14ac:dyDescent="0.25">
      <c r="A1088" s="6"/>
      <c r="B1088" s="79" t="s">
        <v>11953</v>
      </c>
      <c r="C1088" s="79" t="s">
        <v>11954</v>
      </c>
      <c r="D1088" s="276">
        <v>1205</v>
      </c>
      <c r="E1088" s="277">
        <v>1205</v>
      </c>
      <c r="F1088" s="79">
        <v>96.81</v>
      </c>
      <c r="G1088" s="79">
        <f>(F1088-F1088*$D$1047)*Главная!$F$7</f>
        <v>6586.952400000001</v>
      </c>
      <c r="H1088" s="79"/>
      <c r="I1088" s="79"/>
    </row>
    <row r="1089" spans="1:9" hidden="1" outlineLevel="2" x14ac:dyDescent="0.25">
      <c r="A1089" s="6"/>
      <c r="B1089" s="79" t="s">
        <v>11955</v>
      </c>
      <c r="C1089" s="79" t="s">
        <v>11956</v>
      </c>
      <c r="D1089" s="276">
        <v>1280</v>
      </c>
      <c r="E1089" s="277">
        <v>1280</v>
      </c>
      <c r="F1089" s="79">
        <v>102.74000000000001</v>
      </c>
      <c r="G1089" s="79">
        <f>(F1089-F1089*$D$1047)*Главная!$F$7</f>
        <v>6990.4296000000013</v>
      </c>
      <c r="H1089" s="79"/>
      <c r="I1089" s="79"/>
    </row>
    <row r="1090" spans="1:9" hidden="1" outlineLevel="2" x14ac:dyDescent="0.25">
      <c r="A1090" s="6"/>
      <c r="B1090" s="79" t="s">
        <v>11957</v>
      </c>
      <c r="C1090" s="79" t="s">
        <v>11958</v>
      </c>
      <c r="D1090" s="276">
        <v>1355</v>
      </c>
      <c r="E1090" s="277">
        <v>1355</v>
      </c>
      <c r="F1090" s="79">
        <v>106.65</v>
      </c>
      <c r="G1090" s="79">
        <f>(F1090-F1090*$D$1047)*Главная!$F$7</f>
        <v>7256.4660000000013</v>
      </c>
      <c r="H1090" s="79"/>
      <c r="I1090" s="79"/>
    </row>
    <row r="1091" spans="1:9" hidden="1" outlineLevel="2" x14ac:dyDescent="0.25">
      <c r="A1091" s="6"/>
      <c r="B1091" s="79" t="s">
        <v>11959</v>
      </c>
      <c r="C1091" s="79" t="s">
        <v>11960</v>
      </c>
      <c r="D1091" s="276">
        <v>1431</v>
      </c>
      <c r="E1091" s="277">
        <v>1431</v>
      </c>
      <c r="F1091" s="79">
        <v>110.57000000000001</v>
      </c>
      <c r="G1091" s="79">
        <f>(F1091-F1091*$D$1047)*Главная!$F$7</f>
        <v>7523.1828000000014</v>
      </c>
      <c r="H1091" s="79"/>
      <c r="I1091" s="79"/>
    </row>
    <row r="1092" spans="1:9" hidden="1" outlineLevel="2" x14ac:dyDescent="0.25">
      <c r="A1092" s="6"/>
      <c r="B1092" s="79" t="s">
        <v>11961</v>
      </c>
      <c r="C1092" s="79" t="s">
        <v>11962</v>
      </c>
      <c r="D1092" s="276">
        <v>1506</v>
      </c>
      <c r="E1092" s="277">
        <v>1506</v>
      </c>
      <c r="F1092" s="79">
        <v>115.65</v>
      </c>
      <c r="G1092" s="79">
        <f>(F1092-F1092*$D$1047)*Главная!$F$7</f>
        <v>7868.8260000000009</v>
      </c>
      <c r="H1092" s="79"/>
      <c r="I1092" s="79"/>
    </row>
    <row r="1093" spans="1:9" hidden="1" outlineLevel="2" x14ac:dyDescent="0.25">
      <c r="A1093" s="6"/>
      <c r="B1093" s="79" t="s">
        <v>11963</v>
      </c>
      <c r="C1093" s="79" t="s">
        <v>11964</v>
      </c>
      <c r="D1093" s="276">
        <v>1581</v>
      </c>
      <c r="E1093" s="277">
        <v>1581</v>
      </c>
      <c r="F1093" s="79">
        <v>119.85</v>
      </c>
      <c r="G1093" s="79">
        <f>(F1093-F1093*$D$1047)*Главная!$F$7</f>
        <v>8154.5940000000001</v>
      </c>
      <c r="H1093" s="79"/>
      <c r="I1093" s="79"/>
    </row>
    <row r="1094" spans="1:9" hidden="1" outlineLevel="2" x14ac:dyDescent="0.25">
      <c r="A1094" s="6"/>
      <c r="B1094" s="79" t="s">
        <v>11965</v>
      </c>
      <c r="C1094" s="79" t="s">
        <v>11966</v>
      </c>
      <c r="D1094" s="276">
        <v>1657</v>
      </c>
      <c r="E1094" s="277">
        <v>1657</v>
      </c>
      <c r="F1094" s="79">
        <v>123.77000000000001</v>
      </c>
      <c r="G1094" s="79">
        <f>(F1094-F1094*$D$1047)*Главная!$F$7</f>
        <v>8421.3108000000011</v>
      </c>
      <c r="H1094" s="79"/>
      <c r="I1094" s="79"/>
    </row>
    <row r="1095" spans="1:9" hidden="1" outlineLevel="2" x14ac:dyDescent="0.25">
      <c r="A1095" s="6"/>
      <c r="B1095" s="79" t="s">
        <v>11967</v>
      </c>
      <c r="C1095" s="79" t="s">
        <v>11968</v>
      </c>
      <c r="D1095" s="276">
        <v>1732</v>
      </c>
      <c r="E1095" s="277">
        <v>1732</v>
      </c>
      <c r="F1095" s="79">
        <v>128.27000000000001</v>
      </c>
      <c r="G1095" s="79">
        <f>(F1095-F1095*$D$1047)*Главная!$F$7</f>
        <v>8727.4908000000014</v>
      </c>
      <c r="H1095" s="79"/>
      <c r="I1095" s="79"/>
    </row>
    <row r="1096" spans="1:9" hidden="1" outlineLevel="2" x14ac:dyDescent="0.25">
      <c r="A1096" s="6"/>
      <c r="B1096" s="79" t="s">
        <v>11969</v>
      </c>
      <c r="C1096" s="79" t="s">
        <v>11970</v>
      </c>
      <c r="D1096" s="276">
        <v>1807</v>
      </c>
      <c r="E1096" s="277">
        <v>1807</v>
      </c>
      <c r="F1096" s="79">
        <v>132.76</v>
      </c>
      <c r="G1096" s="79">
        <f>(F1096-F1096*$D$1047)*Главная!$F$7</f>
        <v>9032.9904000000006</v>
      </c>
      <c r="H1096" s="79"/>
      <c r="I1096" s="79"/>
    </row>
    <row r="1097" spans="1:9" hidden="1" outlineLevel="2" x14ac:dyDescent="0.25">
      <c r="A1097" s="6"/>
      <c r="B1097" s="79" t="s">
        <v>11971</v>
      </c>
      <c r="C1097" s="79" t="s">
        <v>11972</v>
      </c>
      <c r="D1097" s="276">
        <v>1882</v>
      </c>
      <c r="E1097" s="277">
        <v>1882</v>
      </c>
      <c r="F1097" s="79">
        <v>136.97</v>
      </c>
      <c r="G1097" s="79">
        <f>(F1097-F1097*$D$1047)*Главная!$F$7</f>
        <v>9319.4387999999999</v>
      </c>
      <c r="H1097" s="79"/>
      <c r="I1097" s="79"/>
    </row>
    <row r="1098" spans="1:9" hidden="1" outlineLevel="2" x14ac:dyDescent="0.25">
      <c r="A1098" s="6"/>
      <c r="B1098" s="79" t="s">
        <v>11973</v>
      </c>
      <c r="C1098" s="79" t="s">
        <v>11974</v>
      </c>
      <c r="D1098" s="276">
        <v>1958</v>
      </c>
      <c r="E1098" s="277">
        <v>1958</v>
      </c>
      <c r="F1098" s="79">
        <v>141.17000000000002</v>
      </c>
      <c r="G1098" s="79">
        <f>(F1098-F1098*$D$1047)*Главная!$F$7</f>
        <v>9605.2068000000017</v>
      </c>
      <c r="H1098" s="79"/>
      <c r="I1098" s="79"/>
    </row>
    <row r="1099" spans="1:9" hidden="1" outlineLevel="2" x14ac:dyDescent="0.25">
      <c r="A1099" s="6"/>
      <c r="B1099" s="79" t="s">
        <v>11975</v>
      </c>
      <c r="C1099" s="79" t="s">
        <v>11976</v>
      </c>
      <c r="D1099" s="276">
        <v>2033</v>
      </c>
      <c r="E1099" s="277">
        <v>2033</v>
      </c>
      <c r="F1099" s="79">
        <v>145.95999999999998</v>
      </c>
      <c r="G1099" s="79">
        <f>(F1099-F1099*$D$1047)*Главная!$F$7</f>
        <v>9931.1183999999994</v>
      </c>
      <c r="H1099" s="79"/>
      <c r="I1099" s="79"/>
    </row>
    <row r="1100" spans="1:9" hidden="1" outlineLevel="2" x14ac:dyDescent="0.25">
      <c r="A1100" s="6"/>
      <c r="B1100" s="79" t="s">
        <v>11977</v>
      </c>
      <c r="C1100" s="79" t="s">
        <v>11978</v>
      </c>
      <c r="D1100" s="276">
        <v>2108</v>
      </c>
      <c r="E1100" s="277">
        <v>2108</v>
      </c>
      <c r="F1100" s="79">
        <v>150.76</v>
      </c>
      <c r="G1100" s="79">
        <f>(F1100-F1100*$D$1047)*Главная!$F$7</f>
        <v>10257.7104</v>
      </c>
      <c r="H1100" s="79"/>
      <c r="I1100" s="79"/>
    </row>
    <row r="1101" spans="1:9" hidden="1" outlineLevel="2" x14ac:dyDescent="0.25">
      <c r="A1101" s="6"/>
      <c r="B1101" s="79" t="s">
        <v>11979</v>
      </c>
      <c r="C1101" s="79" t="s">
        <v>11980</v>
      </c>
      <c r="D1101" s="276">
        <v>2183</v>
      </c>
      <c r="E1101" s="277">
        <v>2183</v>
      </c>
      <c r="F1101" s="79">
        <v>154.82999999999998</v>
      </c>
      <c r="G1101" s="79">
        <f>(F1101-F1101*$D$1047)*Главная!$F$7</f>
        <v>10534.6332</v>
      </c>
      <c r="H1101" s="79"/>
      <c r="I1101" s="79"/>
    </row>
    <row r="1102" spans="1:9" ht="15.75" hidden="1" outlineLevel="2" thickBot="1" x14ac:dyDescent="0.3">
      <c r="A1102" s="6"/>
      <c r="B1102" s="79" t="s">
        <v>11981</v>
      </c>
      <c r="C1102" s="79" t="s">
        <v>11982</v>
      </c>
      <c r="D1102" s="276">
        <v>2259</v>
      </c>
      <c r="E1102" s="277">
        <v>2259</v>
      </c>
      <c r="F1102" s="79">
        <v>158.88</v>
      </c>
      <c r="G1102" s="79">
        <f>(F1102-F1102*$D$1047)*Главная!$F$7</f>
        <v>10810.1952</v>
      </c>
      <c r="H1102" s="79"/>
      <c r="I1102" s="79"/>
    </row>
    <row r="1103" spans="1:9" hidden="1" outlineLevel="1" collapsed="1" x14ac:dyDescent="0.25">
      <c r="A1103" s="6"/>
      <c r="B1103" s="192"/>
      <c r="C1103" s="152" t="s">
        <v>11873</v>
      </c>
      <c r="D1103" s="284" t="s">
        <v>7264</v>
      </c>
      <c r="E1103" s="285"/>
      <c r="F1103" s="156"/>
      <c r="G1103" s="119"/>
      <c r="H1103" s="141"/>
      <c r="I1103" s="17"/>
    </row>
    <row r="1104" spans="1:9" hidden="1" outlineLevel="2" x14ac:dyDescent="0.25">
      <c r="A1104" s="6"/>
      <c r="B1104" s="79" t="s">
        <v>11983</v>
      </c>
      <c r="C1104" s="79" t="s">
        <v>11984</v>
      </c>
      <c r="D1104" s="276">
        <v>255</v>
      </c>
      <c r="E1104" s="277">
        <v>255</v>
      </c>
      <c r="F1104" s="79">
        <v>34.869999999999997</v>
      </c>
      <c r="G1104" s="79">
        <f>(F1104-F1104*$D$1047)*Главная!$F$7</f>
        <v>2372.5547999999999</v>
      </c>
      <c r="H1104" s="79"/>
      <c r="I1104" s="79"/>
    </row>
    <row r="1105" spans="1:9" hidden="1" outlineLevel="2" x14ac:dyDescent="0.25">
      <c r="A1105" s="6"/>
      <c r="B1105" s="79" t="s">
        <v>11985</v>
      </c>
      <c r="C1105" s="79" t="s">
        <v>11986</v>
      </c>
      <c r="D1105" s="279">
        <v>319</v>
      </c>
      <c r="E1105" s="279">
        <v>319</v>
      </c>
      <c r="F1105" s="79">
        <v>39.94</v>
      </c>
      <c r="G1105" s="79">
        <f>(F1105-F1105*$D$1047)*Главная!$F$7</f>
        <v>2717.5176000000001</v>
      </c>
      <c r="H1105" s="79"/>
      <c r="I1105" s="79"/>
    </row>
    <row r="1106" spans="1:9" hidden="1" outlineLevel="2" x14ac:dyDescent="0.25">
      <c r="A1106" s="6"/>
      <c r="B1106" s="79" t="s">
        <v>11987</v>
      </c>
      <c r="C1106" s="79" t="s">
        <v>11988</v>
      </c>
      <c r="D1106" s="279">
        <v>382</v>
      </c>
      <c r="E1106" s="279">
        <v>382</v>
      </c>
      <c r="F1106" s="79">
        <v>44.81</v>
      </c>
      <c r="G1106" s="79">
        <f>(F1106-F1106*$D$1047)*Главная!$F$7</f>
        <v>3048.8724000000007</v>
      </c>
      <c r="H1106" s="79"/>
      <c r="I1106" s="79"/>
    </row>
    <row r="1107" spans="1:9" hidden="1" outlineLevel="2" x14ac:dyDescent="0.25">
      <c r="A1107" s="6"/>
      <c r="B1107" s="79" t="s">
        <v>11989</v>
      </c>
      <c r="C1107" s="79" t="s">
        <v>11990</v>
      </c>
      <c r="D1107" s="279">
        <v>446</v>
      </c>
      <c r="E1107" s="279">
        <v>446</v>
      </c>
      <c r="F1107" s="79">
        <v>48.42</v>
      </c>
      <c r="G1107" s="79">
        <f>(F1107-F1107*$D$1047)*Главная!$F$7</f>
        <v>3294.4968000000003</v>
      </c>
      <c r="H1107" s="79"/>
      <c r="I1107" s="79"/>
    </row>
    <row r="1108" spans="1:9" hidden="1" outlineLevel="2" x14ac:dyDescent="0.25">
      <c r="A1108" s="6"/>
      <c r="B1108" s="79" t="s">
        <v>11991</v>
      </c>
      <c r="C1108" s="79" t="s">
        <v>11992</v>
      </c>
      <c r="D1108" s="279">
        <v>510</v>
      </c>
      <c r="E1108" s="279">
        <v>510</v>
      </c>
      <c r="F1108" s="79">
        <v>55.52</v>
      </c>
      <c r="G1108" s="79">
        <f>(F1108-F1108*$D$1047)*Главная!$F$7</f>
        <v>3777.5808000000006</v>
      </c>
      <c r="H1108" s="79"/>
      <c r="I1108" s="79"/>
    </row>
    <row r="1109" spans="1:9" hidden="1" outlineLevel="2" x14ac:dyDescent="0.25">
      <c r="A1109" s="6"/>
      <c r="B1109" s="79" t="s">
        <v>11993</v>
      </c>
      <c r="C1109" s="79" t="s">
        <v>11994</v>
      </c>
      <c r="D1109" s="279">
        <v>573</v>
      </c>
      <c r="E1109" s="279">
        <v>573</v>
      </c>
      <c r="F1109" s="79">
        <v>59.56</v>
      </c>
      <c r="G1109" s="79">
        <f>(F1109-F1109*$D$1047)*Главная!$F$7</f>
        <v>4052.4624000000003</v>
      </c>
      <c r="H1109" s="79"/>
      <c r="I1109" s="79"/>
    </row>
    <row r="1110" spans="1:9" hidden="1" outlineLevel="2" x14ac:dyDescent="0.25">
      <c r="A1110" s="6"/>
      <c r="B1110" s="79" t="s">
        <v>11995</v>
      </c>
      <c r="C1110" s="79" t="s">
        <v>11996</v>
      </c>
      <c r="D1110" s="279">
        <v>637</v>
      </c>
      <c r="E1110" s="279">
        <v>637</v>
      </c>
      <c r="F1110" s="79">
        <v>63.34</v>
      </c>
      <c r="G1110" s="79">
        <f>(F1110-F1110*$D$1047)*Главная!$F$7</f>
        <v>4309.6536000000006</v>
      </c>
      <c r="H1110" s="79"/>
      <c r="I1110" s="79"/>
    </row>
    <row r="1111" spans="1:9" hidden="1" outlineLevel="2" x14ac:dyDescent="0.25">
      <c r="A1111" s="6"/>
      <c r="B1111" s="79" t="s">
        <v>11997</v>
      </c>
      <c r="C1111" s="79" t="s">
        <v>11998</v>
      </c>
      <c r="D1111" s="279">
        <v>701</v>
      </c>
      <c r="E1111" s="279">
        <v>701</v>
      </c>
      <c r="F1111" s="79">
        <v>67.09</v>
      </c>
      <c r="G1111" s="79">
        <f>(F1111-F1111*$D$1047)*Главная!$F$7</f>
        <v>4564.8036000000011</v>
      </c>
      <c r="H1111" s="79"/>
      <c r="I1111" s="79"/>
    </row>
    <row r="1112" spans="1:9" hidden="1" outlineLevel="2" x14ac:dyDescent="0.25">
      <c r="A1112" s="6"/>
      <c r="B1112" s="79" t="s">
        <v>11999</v>
      </c>
      <c r="C1112" s="79" t="s">
        <v>12000</v>
      </c>
      <c r="D1112" s="279">
        <v>764</v>
      </c>
      <c r="E1112" s="279">
        <v>764</v>
      </c>
      <c r="F1112" s="79">
        <v>72.34</v>
      </c>
      <c r="G1112" s="79">
        <f>(F1112-F1112*$D$1047)*Главная!$F$7</f>
        <v>4922.0136000000011</v>
      </c>
      <c r="H1112" s="79"/>
      <c r="I1112" s="79"/>
    </row>
    <row r="1113" spans="1:9" hidden="1" outlineLevel="2" x14ac:dyDescent="0.25">
      <c r="A1113" s="6"/>
      <c r="B1113" s="79" t="s">
        <v>12001</v>
      </c>
      <c r="C1113" s="79" t="s">
        <v>12002</v>
      </c>
      <c r="D1113" s="279">
        <v>828</v>
      </c>
      <c r="E1113" s="279">
        <v>828</v>
      </c>
      <c r="F1113" s="79">
        <v>76.8</v>
      </c>
      <c r="G1113" s="79">
        <f>(F1113-F1113*$D$1047)*Главная!$F$7</f>
        <v>5225.4720000000007</v>
      </c>
      <c r="H1113" s="79"/>
      <c r="I1113" s="79"/>
    </row>
    <row r="1114" spans="1:9" hidden="1" outlineLevel="2" x14ac:dyDescent="0.25">
      <c r="A1114" s="6"/>
      <c r="B1114" s="79" t="s">
        <v>12003</v>
      </c>
      <c r="C1114" s="79" t="s">
        <v>12004</v>
      </c>
      <c r="D1114" s="279">
        <v>892</v>
      </c>
      <c r="E1114" s="279">
        <v>892</v>
      </c>
      <c r="F1114" s="79">
        <v>81.209999999999994</v>
      </c>
      <c r="G1114" s="79">
        <f>(F1114-F1114*$D$1047)*Главная!$F$7</f>
        <v>5525.5284000000001</v>
      </c>
      <c r="H1114" s="79"/>
      <c r="I1114" s="79"/>
    </row>
    <row r="1115" spans="1:9" hidden="1" outlineLevel="2" x14ac:dyDescent="0.25">
      <c r="A1115" s="6"/>
      <c r="B1115" s="79" t="s">
        <v>12005</v>
      </c>
      <c r="C1115" s="79" t="s">
        <v>12006</v>
      </c>
      <c r="D1115" s="279">
        <v>955</v>
      </c>
      <c r="E1115" s="279">
        <v>955</v>
      </c>
      <c r="F1115" s="79">
        <v>85.79</v>
      </c>
      <c r="G1115" s="79">
        <f>(F1115-F1115*$D$1047)*Главная!$F$7</f>
        <v>5837.1516000000011</v>
      </c>
      <c r="H1115" s="79"/>
      <c r="I1115" s="79"/>
    </row>
    <row r="1116" spans="1:9" hidden="1" outlineLevel="2" x14ac:dyDescent="0.25">
      <c r="A1116" s="6"/>
      <c r="B1116" s="79" t="s">
        <v>12007</v>
      </c>
      <c r="C1116" s="79" t="s">
        <v>12008</v>
      </c>
      <c r="D1116" s="279">
        <v>1019</v>
      </c>
      <c r="E1116" s="279">
        <v>1019</v>
      </c>
      <c r="F1116" s="79">
        <v>95.46</v>
      </c>
      <c r="G1116" s="79">
        <f>(F1116-F1116*$D$1047)*Главная!$F$7</f>
        <v>6495.0983999999999</v>
      </c>
      <c r="H1116" s="79"/>
      <c r="I1116" s="79"/>
    </row>
    <row r="1117" spans="1:9" hidden="1" outlineLevel="2" x14ac:dyDescent="0.25">
      <c r="A1117" s="6"/>
      <c r="B1117" s="79" t="s">
        <v>12009</v>
      </c>
      <c r="C1117" s="79" t="s">
        <v>12010</v>
      </c>
      <c r="D1117" s="279">
        <v>1083</v>
      </c>
      <c r="E1117" s="279">
        <v>1083</v>
      </c>
      <c r="F1117" s="79">
        <v>100.2</v>
      </c>
      <c r="G1117" s="79">
        <f>(F1117-F1117*$D$1047)*Главная!$F$7</f>
        <v>6817.6080000000011</v>
      </c>
      <c r="H1117" s="79"/>
      <c r="I1117" s="79"/>
    </row>
    <row r="1118" spans="1:9" hidden="1" outlineLevel="2" x14ac:dyDescent="0.25">
      <c r="A1118" s="6"/>
      <c r="B1118" s="79" t="s">
        <v>12011</v>
      </c>
      <c r="C1118" s="79" t="s">
        <v>12012</v>
      </c>
      <c r="D1118" s="279">
        <v>1147</v>
      </c>
      <c r="E1118" s="279">
        <v>1147</v>
      </c>
      <c r="F1118" s="79">
        <v>103.72999999999999</v>
      </c>
      <c r="G1118" s="79">
        <f>(F1118-F1118*$D$1047)*Главная!$F$7</f>
        <v>7057.7892000000002</v>
      </c>
      <c r="H1118" s="79"/>
      <c r="I1118" s="79"/>
    </row>
    <row r="1119" spans="1:9" hidden="1" outlineLevel="2" x14ac:dyDescent="0.25">
      <c r="A1119" s="6"/>
      <c r="B1119" s="79" t="s">
        <v>12013</v>
      </c>
      <c r="C1119" s="79" t="s">
        <v>12014</v>
      </c>
      <c r="D1119" s="279">
        <v>1210</v>
      </c>
      <c r="E1119" s="279">
        <v>1210</v>
      </c>
      <c r="F1119" s="79">
        <v>106.47</v>
      </c>
      <c r="G1119" s="79">
        <f>(F1119-F1119*$D$1047)*Главная!$F$7</f>
        <v>7244.2188000000006</v>
      </c>
      <c r="H1119" s="79"/>
      <c r="I1119" s="79"/>
    </row>
    <row r="1120" spans="1:9" hidden="1" outlineLevel="2" x14ac:dyDescent="0.25">
      <c r="A1120" s="6"/>
      <c r="B1120" s="79" t="s">
        <v>12015</v>
      </c>
      <c r="C1120" s="79" t="s">
        <v>12016</v>
      </c>
      <c r="D1120" s="279">
        <v>1274</v>
      </c>
      <c r="E1120" s="279">
        <v>1274</v>
      </c>
      <c r="F1120" s="79">
        <v>111.44000000000001</v>
      </c>
      <c r="G1120" s="79">
        <f>(F1120-F1120*$D$1047)*Главная!$F$7</f>
        <v>7582.3776000000016</v>
      </c>
      <c r="H1120" s="79"/>
      <c r="I1120" s="79"/>
    </row>
    <row r="1121" spans="1:9" hidden="1" outlineLevel="2" x14ac:dyDescent="0.25">
      <c r="A1121" s="6"/>
      <c r="B1121" s="79" t="s">
        <v>12017</v>
      </c>
      <c r="C1121" s="79" t="s">
        <v>12018</v>
      </c>
      <c r="D1121" s="279">
        <v>1338</v>
      </c>
      <c r="E1121" s="279">
        <v>1338</v>
      </c>
      <c r="F1121" s="79">
        <v>115.88</v>
      </c>
      <c r="G1121" s="79">
        <f>(F1121-F1121*$D$1047)*Главная!$F$7</f>
        <v>7884.4752000000008</v>
      </c>
      <c r="H1121" s="79"/>
      <c r="I1121" s="79"/>
    </row>
    <row r="1122" spans="1:9" hidden="1" outlineLevel="2" x14ac:dyDescent="0.25">
      <c r="A1122" s="6"/>
      <c r="B1122" s="79" t="s">
        <v>12019</v>
      </c>
      <c r="C1122" s="79" t="s">
        <v>12020</v>
      </c>
      <c r="D1122" s="279">
        <v>1402</v>
      </c>
      <c r="E1122" s="279">
        <v>1402</v>
      </c>
      <c r="F1122" s="79">
        <v>120.3</v>
      </c>
      <c r="G1122" s="79">
        <f>(F1122-F1122*$D$1047)*Главная!$F$7</f>
        <v>8185.2120000000004</v>
      </c>
      <c r="H1122" s="79"/>
      <c r="I1122" s="79"/>
    </row>
    <row r="1123" spans="1:9" hidden="1" outlineLevel="2" x14ac:dyDescent="0.25">
      <c r="A1123" s="6"/>
      <c r="B1123" s="79" t="s">
        <v>12021</v>
      </c>
      <c r="C1123" s="79" t="s">
        <v>12022</v>
      </c>
      <c r="D1123" s="279">
        <v>1466</v>
      </c>
      <c r="E1123" s="279">
        <v>1466</v>
      </c>
      <c r="F1123" s="79">
        <v>125.77000000000001</v>
      </c>
      <c r="G1123" s="79">
        <f>(F1123-F1123*$D$1047)*Главная!$F$7</f>
        <v>8557.390800000001</v>
      </c>
      <c r="H1123" s="79"/>
      <c r="I1123" s="79"/>
    </row>
    <row r="1124" spans="1:9" hidden="1" outlineLevel="2" x14ac:dyDescent="0.25">
      <c r="A1124" s="6"/>
      <c r="B1124" s="79" t="s">
        <v>12023</v>
      </c>
      <c r="C1124" s="79" t="s">
        <v>12024</v>
      </c>
      <c r="D1124" s="279">
        <v>1529</v>
      </c>
      <c r="E1124" s="279">
        <v>1529</v>
      </c>
      <c r="F1124" s="79">
        <v>130.43</v>
      </c>
      <c r="G1124" s="79">
        <f>(F1124-F1124*$D$1047)*Главная!$F$7</f>
        <v>8874.4572000000007</v>
      </c>
      <c r="H1124" s="79"/>
      <c r="I1124" s="79"/>
    </row>
    <row r="1125" spans="1:9" hidden="1" outlineLevel="2" x14ac:dyDescent="0.25">
      <c r="A1125" s="6"/>
      <c r="B1125" s="79" t="s">
        <v>12025</v>
      </c>
      <c r="C1125" s="79" t="s">
        <v>12026</v>
      </c>
      <c r="D1125" s="279">
        <v>1593</v>
      </c>
      <c r="E1125" s="279">
        <v>1593</v>
      </c>
      <c r="F1125" s="79">
        <v>135.01</v>
      </c>
      <c r="G1125" s="79">
        <f>(F1125-F1125*$D$1047)*Главная!$F$7</f>
        <v>9186.0804000000007</v>
      </c>
      <c r="H1125" s="79"/>
      <c r="I1125" s="79"/>
    </row>
    <row r="1126" spans="1:9" hidden="1" outlineLevel="2" x14ac:dyDescent="0.25">
      <c r="A1126" s="6"/>
      <c r="B1126" s="79" t="s">
        <v>12027</v>
      </c>
      <c r="C1126" s="79" t="s">
        <v>12028</v>
      </c>
      <c r="D1126" s="279">
        <v>1656</v>
      </c>
      <c r="E1126" s="279">
        <v>1656</v>
      </c>
      <c r="F1126" s="79">
        <v>143.37</v>
      </c>
      <c r="G1126" s="79">
        <f>(F1126-F1126*$D$1047)*Главная!$F$7</f>
        <v>9754.8948000000019</v>
      </c>
      <c r="H1126" s="79"/>
      <c r="I1126" s="79"/>
    </row>
    <row r="1127" spans="1:9" hidden="1" outlineLevel="2" x14ac:dyDescent="0.25">
      <c r="A1127" s="6"/>
      <c r="B1127" s="79" t="s">
        <v>12029</v>
      </c>
      <c r="C1127" s="79" t="s">
        <v>12030</v>
      </c>
      <c r="D1127" s="279">
        <v>1740</v>
      </c>
      <c r="E1127" s="279">
        <v>1740</v>
      </c>
      <c r="F1127" s="79">
        <v>147.62</v>
      </c>
      <c r="G1127" s="79">
        <f>(F1127-F1127*$D$1047)*Главная!$F$7</f>
        <v>10044.064800000002</v>
      </c>
      <c r="H1127" s="79"/>
      <c r="I1127" s="79"/>
    </row>
    <row r="1128" spans="1:9" hidden="1" outlineLevel="2" x14ac:dyDescent="0.25">
      <c r="A1128" s="6"/>
      <c r="B1128" s="79" t="s">
        <v>12031</v>
      </c>
      <c r="C1128" s="79" t="s">
        <v>12032</v>
      </c>
      <c r="D1128" s="279">
        <v>1848</v>
      </c>
      <c r="E1128" s="279">
        <v>1848</v>
      </c>
      <c r="F1128" s="79">
        <v>152.03</v>
      </c>
      <c r="G1128" s="79">
        <f>(F1128-F1128*$D$1047)*Главная!$F$7</f>
        <v>10344.121200000001</v>
      </c>
      <c r="H1128" s="79"/>
      <c r="I1128" s="79"/>
    </row>
    <row r="1129" spans="1:9" hidden="1" outlineLevel="2" x14ac:dyDescent="0.25">
      <c r="A1129" s="6"/>
      <c r="B1129" s="79" t="s">
        <v>12033</v>
      </c>
      <c r="C1129" s="79" t="s">
        <v>12034</v>
      </c>
      <c r="D1129" s="279">
        <v>1882</v>
      </c>
      <c r="E1129" s="279">
        <v>1882</v>
      </c>
      <c r="F1129" s="79">
        <v>156.57</v>
      </c>
      <c r="G1129" s="79">
        <f>(F1129-F1129*$D$1047)*Главная!$F$7</f>
        <v>10653.022800000001</v>
      </c>
      <c r="H1129" s="79"/>
      <c r="I1129" s="79"/>
    </row>
    <row r="1130" spans="1:9" hidden="1" outlineLevel="2" x14ac:dyDescent="0.25">
      <c r="A1130" s="6"/>
      <c r="B1130" s="79" t="s">
        <v>12035</v>
      </c>
      <c r="C1130" s="79" t="s">
        <v>12036</v>
      </c>
      <c r="D1130" s="279">
        <v>1911</v>
      </c>
      <c r="E1130" s="279">
        <v>1911</v>
      </c>
      <c r="F1130" s="79">
        <v>161.16</v>
      </c>
      <c r="G1130" s="79">
        <f>(F1130-F1130*$D$1047)*Главная!$F$7</f>
        <v>10965.3264</v>
      </c>
      <c r="H1130" s="79"/>
      <c r="I1130" s="79"/>
    </row>
    <row r="1131" spans="1:9" hidden="1" outlineLevel="2" x14ac:dyDescent="0.25">
      <c r="A1131" s="6"/>
      <c r="B1131" s="79" t="s">
        <v>12037</v>
      </c>
      <c r="C1131" s="79" t="s">
        <v>12038</v>
      </c>
      <c r="D1131" s="279">
        <v>392</v>
      </c>
      <c r="E1131" s="279">
        <v>392</v>
      </c>
      <c r="F1131" s="79">
        <v>42.66</v>
      </c>
      <c r="G1131" s="79">
        <f>(F1131-F1131*$D$1047)*Главная!$F$7</f>
        <v>2902.5864000000001</v>
      </c>
      <c r="H1131" s="79"/>
      <c r="I1131" s="79"/>
    </row>
    <row r="1132" spans="1:9" hidden="1" outlineLevel="2" x14ac:dyDescent="0.25">
      <c r="A1132" s="6"/>
      <c r="B1132" s="79" t="s">
        <v>12039</v>
      </c>
      <c r="C1132" s="79" t="s">
        <v>12040</v>
      </c>
      <c r="D1132" s="279">
        <v>490</v>
      </c>
      <c r="E1132" s="279">
        <v>490</v>
      </c>
      <c r="F1132" s="79">
        <v>49.07</v>
      </c>
      <c r="G1132" s="79">
        <f>(F1132-F1132*$D$1047)*Главная!$F$7</f>
        <v>3338.7228000000005</v>
      </c>
      <c r="H1132" s="79"/>
      <c r="I1132" s="79"/>
    </row>
    <row r="1133" spans="1:9" hidden="1" outlineLevel="2" x14ac:dyDescent="0.25">
      <c r="A1133" s="6"/>
      <c r="B1133" s="79" t="s">
        <v>12041</v>
      </c>
      <c r="C1133" s="79" t="s">
        <v>12042</v>
      </c>
      <c r="D1133" s="279">
        <v>588</v>
      </c>
      <c r="E1133" s="279">
        <v>588</v>
      </c>
      <c r="F1133" s="79">
        <v>56.2</v>
      </c>
      <c r="G1133" s="79">
        <f>(F1133-F1133*$D$1047)*Главная!$F$7</f>
        <v>3823.8480000000004</v>
      </c>
      <c r="H1133" s="79"/>
      <c r="I1133" s="79"/>
    </row>
    <row r="1134" spans="1:9" hidden="1" outlineLevel="2" x14ac:dyDescent="0.25">
      <c r="A1134" s="6"/>
      <c r="B1134" s="79" t="s">
        <v>12043</v>
      </c>
      <c r="C1134" s="79" t="s">
        <v>12044</v>
      </c>
      <c r="D1134" s="279">
        <v>686</v>
      </c>
      <c r="E1134" s="279">
        <v>686</v>
      </c>
      <c r="F1134" s="79">
        <v>62.27</v>
      </c>
      <c r="G1134" s="79">
        <f>(F1134-F1134*$D$1047)*Главная!$F$7</f>
        <v>4236.8508000000002</v>
      </c>
      <c r="H1134" s="79"/>
      <c r="I1134" s="79"/>
    </row>
    <row r="1135" spans="1:9" hidden="1" outlineLevel="2" x14ac:dyDescent="0.25">
      <c r="A1135" s="6"/>
      <c r="B1135" s="79" t="s">
        <v>12045</v>
      </c>
      <c r="C1135" s="79" t="s">
        <v>12046</v>
      </c>
      <c r="D1135" s="279">
        <v>784</v>
      </c>
      <c r="E1135" s="279">
        <v>784</v>
      </c>
      <c r="F1135" s="79">
        <v>68.72</v>
      </c>
      <c r="G1135" s="79">
        <f>(F1135-F1135*$D$1047)*Главная!$F$7</f>
        <v>4675.7088000000003</v>
      </c>
      <c r="H1135" s="79"/>
      <c r="I1135" s="79"/>
    </row>
    <row r="1136" spans="1:9" hidden="1" outlineLevel="2" x14ac:dyDescent="0.25">
      <c r="A1136" s="6"/>
      <c r="B1136" s="79" t="s">
        <v>12047</v>
      </c>
      <c r="C1136" s="79" t="s">
        <v>12048</v>
      </c>
      <c r="D1136" s="279">
        <v>882</v>
      </c>
      <c r="E1136" s="279">
        <v>882</v>
      </c>
      <c r="F1136" s="79">
        <v>74.83</v>
      </c>
      <c r="G1136" s="79">
        <f>(F1136-F1136*$D$1047)*Главная!$F$7</f>
        <v>5091.4332000000004</v>
      </c>
      <c r="H1136" s="79"/>
      <c r="I1136" s="79"/>
    </row>
    <row r="1137" spans="1:9" hidden="1" outlineLevel="2" x14ac:dyDescent="0.25">
      <c r="A1137" s="6"/>
      <c r="B1137" s="79" t="s">
        <v>12049</v>
      </c>
      <c r="C1137" s="79" t="s">
        <v>12050</v>
      </c>
      <c r="D1137" s="279">
        <v>980</v>
      </c>
      <c r="E1137" s="279">
        <v>980</v>
      </c>
      <c r="F1137" s="79">
        <v>81.93</v>
      </c>
      <c r="G1137" s="79">
        <f>(F1137-F1137*$D$1047)*Главная!$F$7</f>
        <v>5574.5172000000011</v>
      </c>
      <c r="H1137" s="79"/>
      <c r="I1137" s="79"/>
    </row>
    <row r="1138" spans="1:9" hidden="1" outlineLevel="2" x14ac:dyDescent="0.25">
      <c r="A1138" s="6"/>
      <c r="B1138" s="79" t="s">
        <v>12051</v>
      </c>
      <c r="C1138" s="79" t="s">
        <v>12052</v>
      </c>
      <c r="D1138" s="279">
        <v>1078</v>
      </c>
      <c r="E1138" s="279">
        <v>1078</v>
      </c>
      <c r="F1138" s="79">
        <v>88.03</v>
      </c>
      <c r="G1138" s="79">
        <f>(F1138-F1138*$D$1047)*Главная!$F$7</f>
        <v>5989.561200000001</v>
      </c>
      <c r="H1138" s="79"/>
      <c r="I1138" s="79"/>
    </row>
    <row r="1139" spans="1:9" hidden="1" outlineLevel="2" x14ac:dyDescent="0.25">
      <c r="A1139" s="6"/>
      <c r="B1139" s="79" t="s">
        <v>12053</v>
      </c>
      <c r="C1139" s="79" t="s">
        <v>12054</v>
      </c>
      <c r="D1139" s="279">
        <v>1175</v>
      </c>
      <c r="E1139" s="279">
        <v>1175</v>
      </c>
      <c r="F1139" s="79">
        <v>94.1</v>
      </c>
      <c r="G1139" s="79">
        <f>(F1139-F1139*$D$1047)*Главная!$F$7</f>
        <v>6402.5640000000003</v>
      </c>
      <c r="H1139" s="79"/>
      <c r="I1139" s="79"/>
    </row>
    <row r="1140" spans="1:9" hidden="1" outlineLevel="2" x14ac:dyDescent="0.25">
      <c r="A1140" s="6"/>
      <c r="B1140" s="79" t="s">
        <v>12055</v>
      </c>
      <c r="C1140" s="79" t="s">
        <v>12056</v>
      </c>
      <c r="D1140" s="279">
        <v>1273</v>
      </c>
      <c r="E1140" s="279">
        <v>1273</v>
      </c>
      <c r="F1140" s="79">
        <v>100.89</v>
      </c>
      <c r="G1140" s="79">
        <f>(F1140-F1140*$D$1047)*Главная!$F$7</f>
        <v>6864.5556000000006</v>
      </c>
      <c r="H1140" s="79"/>
      <c r="I1140" s="79"/>
    </row>
    <row r="1141" spans="1:9" hidden="1" outlineLevel="2" x14ac:dyDescent="0.25">
      <c r="A1141" s="6"/>
      <c r="B1141" s="79" t="s">
        <v>12057</v>
      </c>
      <c r="C1141" s="79" t="s">
        <v>12058</v>
      </c>
      <c r="D1141" s="279">
        <v>1371</v>
      </c>
      <c r="E1141" s="279">
        <v>1371</v>
      </c>
      <c r="F1141" s="79">
        <v>105.33</v>
      </c>
      <c r="G1141" s="79">
        <f>(F1141-F1141*$D$1047)*Главная!$F$7</f>
        <v>7166.6532000000007</v>
      </c>
      <c r="H1141" s="79"/>
      <c r="I1141" s="79"/>
    </row>
    <row r="1142" spans="1:9" hidden="1" outlineLevel="2" x14ac:dyDescent="0.25">
      <c r="A1142" s="6"/>
      <c r="B1142" s="79" t="s">
        <v>12059</v>
      </c>
      <c r="C1142" s="79" t="s">
        <v>12060</v>
      </c>
      <c r="D1142" s="279">
        <v>1469</v>
      </c>
      <c r="E1142" s="279">
        <v>1469</v>
      </c>
      <c r="F1142" s="79">
        <v>111.53</v>
      </c>
      <c r="G1142" s="79">
        <f>(F1142-F1142*$D$1047)*Главная!$F$7</f>
        <v>7588.5012000000006</v>
      </c>
      <c r="H1142" s="79"/>
      <c r="I1142" s="79"/>
    </row>
    <row r="1143" spans="1:9" hidden="1" outlineLevel="2" x14ac:dyDescent="0.25">
      <c r="A1143" s="9"/>
      <c r="B1143" s="9" t="s">
        <v>12061</v>
      </c>
      <c r="C1143" s="9" t="s">
        <v>12062</v>
      </c>
      <c r="D1143" s="279">
        <v>1567</v>
      </c>
      <c r="E1143" s="279">
        <v>1567</v>
      </c>
      <c r="F1143" s="9">
        <v>121.19000000000001</v>
      </c>
      <c r="G1143" s="79">
        <f>(F1143-F1143*$D$1047)*Главная!$F$7</f>
        <v>8245.767600000001</v>
      </c>
      <c r="H1143" s="9"/>
      <c r="I1143" s="9"/>
    </row>
    <row r="1144" spans="1:9" hidden="1" outlineLevel="2" x14ac:dyDescent="0.25">
      <c r="A1144" s="9"/>
      <c r="B1144" s="9" t="s">
        <v>12063</v>
      </c>
      <c r="C1144" s="9" t="s">
        <v>12064</v>
      </c>
      <c r="D1144" s="279">
        <v>1665</v>
      </c>
      <c r="E1144" s="279">
        <v>1665</v>
      </c>
      <c r="F1144" s="9">
        <v>128.62</v>
      </c>
      <c r="G1144" s="79">
        <f>(F1144-F1144*$D$1047)*Главная!$F$7</f>
        <v>8751.3048000000017</v>
      </c>
      <c r="H1144" s="9"/>
      <c r="I1144" s="9"/>
    </row>
    <row r="1145" spans="1:9" hidden="1" outlineLevel="2" x14ac:dyDescent="0.25">
      <c r="A1145" s="9"/>
      <c r="B1145" s="9" t="s">
        <v>12065</v>
      </c>
      <c r="C1145" s="9" t="s">
        <v>12066</v>
      </c>
      <c r="D1145" s="279">
        <v>1763</v>
      </c>
      <c r="E1145" s="279">
        <v>1763</v>
      </c>
      <c r="F1145" s="9">
        <v>133.69999999999999</v>
      </c>
      <c r="G1145" s="79">
        <f>(F1145-F1145*$D$1047)*Главная!$F$7</f>
        <v>9096.9480000000003</v>
      </c>
      <c r="H1145" s="9"/>
      <c r="I1145" s="9"/>
    </row>
    <row r="1146" spans="1:9" hidden="1" outlineLevel="2" x14ac:dyDescent="0.25">
      <c r="A1146" s="9"/>
      <c r="B1146" s="9" t="s">
        <v>12067</v>
      </c>
      <c r="C1146" s="9" t="s">
        <v>12068</v>
      </c>
      <c r="D1146" s="279">
        <v>1861</v>
      </c>
      <c r="E1146" s="279">
        <v>1861</v>
      </c>
      <c r="F1146" s="9">
        <v>138.81</v>
      </c>
      <c r="G1146" s="79">
        <f>(F1146-F1146*$D$1047)*Главная!$F$7</f>
        <v>9444.6324000000004</v>
      </c>
      <c r="H1146" s="9"/>
      <c r="I1146" s="9"/>
    </row>
    <row r="1147" spans="1:9" hidden="1" outlineLevel="2" x14ac:dyDescent="0.25">
      <c r="A1147" s="9"/>
      <c r="B1147" s="9" t="s">
        <v>12069</v>
      </c>
      <c r="C1147" s="9" t="s">
        <v>12070</v>
      </c>
      <c r="D1147" s="279">
        <v>1959</v>
      </c>
      <c r="E1147" s="279">
        <v>1959</v>
      </c>
      <c r="F1147" s="9">
        <v>145.22999999999999</v>
      </c>
      <c r="G1147" s="79">
        <f>(F1147-F1147*$D$1047)*Главная!$F$7</f>
        <v>9881.4492000000009</v>
      </c>
      <c r="H1147" s="9"/>
      <c r="I1147" s="9"/>
    </row>
    <row r="1148" spans="1:9" hidden="1" outlineLevel="2" x14ac:dyDescent="0.25">
      <c r="A1148" s="9"/>
      <c r="B1148" s="9" t="s">
        <v>12071</v>
      </c>
      <c r="C1148" s="9" t="s">
        <v>12072</v>
      </c>
      <c r="D1148" s="279">
        <v>2057</v>
      </c>
      <c r="E1148" s="279">
        <v>2057</v>
      </c>
      <c r="F1148" s="9">
        <v>150.64000000000001</v>
      </c>
      <c r="G1148" s="79">
        <f>(F1148-F1148*$D$1047)*Главная!$F$7</f>
        <v>10249.545600000001</v>
      </c>
      <c r="H1148" s="9"/>
      <c r="I1148" s="9"/>
    </row>
    <row r="1149" spans="1:9" hidden="1" outlineLevel="2" x14ac:dyDescent="0.25">
      <c r="A1149" s="9"/>
      <c r="B1149" s="9" t="s">
        <v>12073</v>
      </c>
      <c r="C1149" s="9" t="s">
        <v>12074</v>
      </c>
      <c r="D1149" s="279">
        <v>2155</v>
      </c>
      <c r="E1149" s="279">
        <v>2155</v>
      </c>
      <c r="F1149" s="9">
        <v>155.70999999999998</v>
      </c>
      <c r="G1149" s="79">
        <f>(F1149-F1149*$D$1047)*Главная!$F$7</f>
        <v>10594.508399999999</v>
      </c>
      <c r="H1149" s="9"/>
      <c r="I1149" s="9"/>
    </row>
    <row r="1150" spans="1:9" hidden="1" outlineLevel="2" x14ac:dyDescent="0.25">
      <c r="A1150" s="9"/>
      <c r="B1150" s="9" t="s">
        <v>12075</v>
      </c>
      <c r="C1150" s="9" t="s">
        <v>12076</v>
      </c>
      <c r="D1150" s="279">
        <v>2253</v>
      </c>
      <c r="E1150" s="279">
        <v>2253</v>
      </c>
      <c r="F1150" s="9">
        <v>161.47999999999999</v>
      </c>
      <c r="G1150" s="79">
        <f>(F1150-F1150*$D$1047)*Главная!$F$7</f>
        <v>10987.099200000001</v>
      </c>
      <c r="H1150" s="9"/>
      <c r="I1150" s="9"/>
    </row>
    <row r="1151" spans="1:9" hidden="1" outlineLevel="2" x14ac:dyDescent="0.25">
      <c r="A1151" s="9"/>
      <c r="B1151" s="9" t="s">
        <v>12077</v>
      </c>
      <c r="C1151" s="9" t="s">
        <v>12078</v>
      </c>
      <c r="D1151" s="279">
        <v>2351</v>
      </c>
      <c r="E1151" s="279">
        <v>2351</v>
      </c>
      <c r="F1151" s="9">
        <v>167.24</v>
      </c>
      <c r="G1151" s="79">
        <f>(F1151-F1151*$D$1047)*Главная!$F$7</f>
        <v>11379.009600000001</v>
      </c>
      <c r="H1151" s="9"/>
      <c r="I1151" s="9"/>
    </row>
    <row r="1152" spans="1:9" hidden="1" outlineLevel="2" x14ac:dyDescent="0.25">
      <c r="A1152" s="9"/>
      <c r="B1152" s="9" t="s">
        <v>12079</v>
      </c>
      <c r="C1152" s="9" t="s">
        <v>12080</v>
      </c>
      <c r="D1152" s="279">
        <v>2449</v>
      </c>
      <c r="E1152" s="279">
        <v>2449</v>
      </c>
      <c r="F1152" s="9">
        <v>172.66</v>
      </c>
      <c r="G1152" s="79">
        <f>(F1152-F1152*$D$1047)*Главная!$F$7</f>
        <v>11747.786400000001</v>
      </c>
      <c r="H1152" s="9"/>
      <c r="I1152" s="9"/>
    </row>
    <row r="1153" spans="1:9" hidden="1" outlineLevel="2" x14ac:dyDescent="0.25">
      <c r="A1153" s="9"/>
      <c r="B1153" s="9" t="s">
        <v>12081</v>
      </c>
      <c r="C1153" s="9" t="s">
        <v>12082</v>
      </c>
      <c r="D1153" s="279">
        <v>2547</v>
      </c>
      <c r="E1153" s="279">
        <v>2547</v>
      </c>
      <c r="F1153" s="9">
        <v>178.07</v>
      </c>
      <c r="G1153" s="79">
        <f>(F1153-F1153*$D$1047)*Главная!$F$7</f>
        <v>12115.882800000001</v>
      </c>
      <c r="H1153" s="9"/>
      <c r="I1153" s="9"/>
    </row>
    <row r="1154" spans="1:9" hidden="1" outlineLevel="2" x14ac:dyDescent="0.25">
      <c r="A1154" s="9"/>
      <c r="B1154" s="9" t="s">
        <v>12083</v>
      </c>
      <c r="C1154" s="9" t="s">
        <v>12084</v>
      </c>
      <c r="D1154" s="279">
        <v>2645</v>
      </c>
      <c r="E1154" s="279">
        <v>2645</v>
      </c>
      <c r="F1154" s="9">
        <v>184.14000000000001</v>
      </c>
      <c r="G1154" s="79">
        <f>(F1154-F1154*$D$1047)*Главная!$F$7</f>
        <v>12528.885600000001</v>
      </c>
      <c r="H1154" s="9"/>
      <c r="I1154" s="9"/>
    </row>
    <row r="1155" spans="1:9" hidden="1" outlineLevel="2" x14ac:dyDescent="0.25">
      <c r="A1155" s="9"/>
      <c r="B1155" s="9" t="s">
        <v>12085</v>
      </c>
      <c r="C1155" s="9" t="s">
        <v>12086</v>
      </c>
      <c r="D1155" s="279">
        <v>2743</v>
      </c>
      <c r="E1155" s="279">
        <v>2743</v>
      </c>
      <c r="F1155" s="9">
        <v>190.25</v>
      </c>
      <c r="G1155" s="79">
        <f>(F1155-F1155*$D$1047)*Главная!$F$7</f>
        <v>12944.61</v>
      </c>
      <c r="H1155" s="9"/>
      <c r="I1155" s="9"/>
    </row>
    <row r="1156" spans="1:9" hidden="1" outlineLevel="2" x14ac:dyDescent="0.25">
      <c r="A1156" s="9"/>
      <c r="B1156" s="9" t="s">
        <v>12087</v>
      </c>
      <c r="C1156" s="9" t="s">
        <v>12088</v>
      </c>
      <c r="D1156" s="279">
        <v>2841</v>
      </c>
      <c r="E1156" s="279">
        <v>2841</v>
      </c>
      <c r="F1156" s="9">
        <v>195.51</v>
      </c>
      <c r="G1156" s="79">
        <f>(F1156-F1156*$D$1047)*Главная!$F$7</f>
        <v>13302.500400000001</v>
      </c>
      <c r="H1156" s="9"/>
      <c r="I1156" s="9"/>
    </row>
    <row r="1157" spans="1:9" hidden="1" outlineLevel="2" x14ac:dyDescent="0.25">
      <c r="A1157" s="9"/>
      <c r="B1157" s="9" t="s">
        <v>12089</v>
      </c>
      <c r="C1157" s="9" t="s">
        <v>12090</v>
      </c>
      <c r="D1157" s="279">
        <v>2938</v>
      </c>
      <c r="E1157" s="279">
        <v>2938</v>
      </c>
      <c r="F1157" s="9">
        <v>200.75</v>
      </c>
      <c r="G1157" s="79">
        <f>(F1157-F1157*$D$1047)*Главная!$F$7</f>
        <v>13659.03</v>
      </c>
      <c r="H1157" s="9"/>
      <c r="I1157" s="9"/>
    </row>
    <row r="1158" spans="1:9" hidden="1" outlineLevel="2" x14ac:dyDescent="0.25">
      <c r="A1158" s="9"/>
      <c r="B1158" s="9" t="s">
        <v>12091</v>
      </c>
      <c r="C1158" s="9" t="s">
        <v>12092</v>
      </c>
      <c r="D1158" s="279">
        <v>515.85783258573372</v>
      </c>
      <c r="E1158" s="279">
        <v>515.85783258573372</v>
      </c>
      <c r="F1158" s="79">
        <v>55.664592592592584</v>
      </c>
      <c r="G1158" s="79">
        <f>(F1158-F1158*$D$1047)*Главная!$F$7</f>
        <v>3787.4188799999997</v>
      </c>
      <c r="H1158" s="9"/>
      <c r="I1158" s="9"/>
    </row>
    <row r="1159" spans="1:9" hidden="1" outlineLevel="2" x14ac:dyDescent="0.25">
      <c r="A1159" s="9"/>
      <c r="B1159" s="9" t="s">
        <v>12093</v>
      </c>
      <c r="C1159" s="9" t="s">
        <v>12094</v>
      </c>
      <c r="D1159" s="279">
        <v>645.13915672269889</v>
      </c>
      <c r="E1159" s="279">
        <v>645.13915672269889</v>
      </c>
      <c r="F1159" s="79">
        <v>63.322269161134578</v>
      </c>
      <c r="G1159" s="79">
        <f>(F1159-F1159*$D$1047)*Главная!$F$7</f>
        <v>4308.4471937235967</v>
      </c>
      <c r="H1159" s="9"/>
      <c r="I1159" s="9"/>
    </row>
    <row r="1160" spans="1:9" hidden="1" outlineLevel="2" x14ac:dyDescent="0.25">
      <c r="A1160" s="9"/>
      <c r="B1160" s="9" t="s">
        <v>12095</v>
      </c>
      <c r="C1160" s="9" t="s">
        <v>12096</v>
      </c>
      <c r="D1160" s="279">
        <v>774.42048085966405</v>
      </c>
      <c r="E1160" s="279">
        <v>774.42048085966405</v>
      </c>
      <c r="F1160" s="79">
        <v>68.799034399517197</v>
      </c>
      <c r="G1160" s="79">
        <f>(F1160-F1160*$D$1047)*Главная!$F$7</f>
        <v>4681.0863005431502</v>
      </c>
      <c r="H1160" s="9"/>
      <c r="I1160" s="9"/>
    </row>
    <row r="1161" spans="1:9" hidden="1" outlineLevel="2" x14ac:dyDescent="0.25">
      <c r="A1161" s="9"/>
      <c r="B1161" s="9" t="s">
        <v>12097</v>
      </c>
      <c r="C1161" s="9" t="s">
        <v>12098</v>
      </c>
      <c r="D1161" s="279">
        <v>903.70180499662922</v>
      </c>
      <c r="E1161" s="279">
        <v>903.70180499662922</v>
      </c>
      <c r="F1161" s="79">
        <v>73.762824381412187</v>
      </c>
      <c r="G1161" s="79">
        <f>(F1161-F1161*$D$1047)*Главная!$F$7</f>
        <v>5018.8225709112858</v>
      </c>
      <c r="H1161" s="9"/>
      <c r="I1161" s="9"/>
    </row>
    <row r="1162" spans="1:9" hidden="1" outlineLevel="2" x14ac:dyDescent="0.25">
      <c r="A1162" s="9"/>
      <c r="B1162" s="9" t="s">
        <v>12099</v>
      </c>
      <c r="C1162" s="9" t="s">
        <v>12100</v>
      </c>
      <c r="D1162" s="279">
        <v>1031.7156651714674</v>
      </c>
      <c r="E1162" s="279">
        <v>1031.7156651714674</v>
      </c>
      <c r="F1162" s="79">
        <v>78.756789378394686</v>
      </c>
      <c r="G1162" s="79">
        <f>(F1162-F1162*$D$1047)*Главная!$F$7</f>
        <v>5358.611949305975</v>
      </c>
      <c r="H1162" s="9"/>
      <c r="I1162" s="9"/>
    </row>
    <row r="1163" spans="1:9" hidden="1" outlineLevel="2" x14ac:dyDescent="0.25">
      <c r="A1163" s="9"/>
      <c r="B1163" s="9" t="s">
        <v>12101</v>
      </c>
      <c r="C1163" s="9" t="s">
        <v>12102</v>
      </c>
      <c r="D1163" s="279">
        <v>1160.9969893084326</v>
      </c>
      <c r="E1163" s="279">
        <v>1160.9969893084326</v>
      </c>
      <c r="F1163" s="79">
        <v>83.554616777308382</v>
      </c>
      <c r="G1163" s="79">
        <f>(F1163-F1163*$D$1047)*Главная!$F$7</f>
        <v>5685.0561255280627</v>
      </c>
      <c r="H1163" s="9"/>
      <c r="I1163" s="9"/>
    </row>
    <row r="1164" spans="1:9" hidden="1" outlineLevel="2" x14ac:dyDescent="0.25">
      <c r="A1164" s="9"/>
      <c r="B1164" s="9" t="s">
        <v>12103</v>
      </c>
      <c r="C1164" s="9" t="s">
        <v>12104</v>
      </c>
      <c r="D1164" s="279">
        <v>1290.2783134453978</v>
      </c>
      <c r="E1164" s="279">
        <v>1290.2783134453978</v>
      </c>
      <c r="F1164" s="79">
        <v>92.033796016898009</v>
      </c>
      <c r="G1164" s="79">
        <f>(F1164-F1164*$D$1047)*Главная!$F$7</f>
        <v>6261.9794809897412</v>
      </c>
      <c r="H1164" s="9"/>
      <c r="I1164" s="9"/>
    </row>
    <row r="1165" spans="1:9" hidden="1" outlineLevel="2" x14ac:dyDescent="0.25">
      <c r="A1165" s="9"/>
      <c r="B1165" s="9" t="s">
        <v>12105</v>
      </c>
      <c r="C1165" s="9" t="s">
        <v>12106</v>
      </c>
      <c r="D1165" s="279">
        <v>1419.5596375823629</v>
      </c>
      <c r="E1165" s="279">
        <v>1419.5596375823629</v>
      </c>
      <c r="F1165" s="79">
        <v>105.53711526855763</v>
      </c>
      <c r="G1165" s="79">
        <f>(F1165-F1165*$D$1047)*Главная!$F$7</f>
        <v>7180.7453228726617</v>
      </c>
      <c r="H1165" s="9"/>
      <c r="I1165" s="9"/>
    </row>
    <row r="1166" spans="1:9" hidden="1" outlineLevel="2" x14ac:dyDescent="0.25">
      <c r="A1166" s="9"/>
      <c r="B1166" s="9" t="s">
        <v>12107</v>
      </c>
      <c r="C1166" s="9" t="s">
        <v>12108</v>
      </c>
      <c r="D1166" s="279">
        <v>1548.8409617193281</v>
      </c>
      <c r="E1166" s="279">
        <v>1548.8409617193281</v>
      </c>
      <c r="F1166" s="79">
        <v>106.24622812311407</v>
      </c>
      <c r="G1166" s="79">
        <f>(F1166-F1166*$D$1047)*Главная!$F$7</f>
        <v>7228.9933614966812</v>
      </c>
      <c r="H1166" s="9"/>
      <c r="I1166" s="9"/>
    </row>
    <row r="1167" spans="1:9" hidden="1" outlineLevel="2" x14ac:dyDescent="0.25">
      <c r="A1167" s="9"/>
      <c r="B1167" s="9" t="s">
        <v>12109</v>
      </c>
      <c r="C1167" s="9" t="s">
        <v>12110</v>
      </c>
      <c r="D1167" s="279">
        <v>1678.1222858562933</v>
      </c>
      <c r="E1167" s="279">
        <v>1678.1222858562933</v>
      </c>
      <c r="F1167" s="79">
        <v>117.68255884127942</v>
      </c>
      <c r="G1167" s="79">
        <f>(F1167-F1167*$D$1047)*Главная!$F$7</f>
        <v>8007.1213035606524</v>
      </c>
      <c r="H1167" s="9"/>
      <c r="I1167" s="9"/>
    </row>
    <row r="1168" spans="1:9" hidden="1" outlineLevel="2" x14ac:dyDescent="0.25">
      <c r="A1168" s="9"/>
      <c r="B1168" s="9" t="s">
        <v>12111</v>
      </c>
      <c r="C1168" s="9" t="s">
        <v>12112</v>
      </c>
      <c r="D1168" s="279">
        <v>1806.1361460311314</v>
      </c>
      <c r="E1168" s="279">
        <v>1806.1361460311314</v>
      </c>
      <c r="F1168" s="79">
        <v>120.70006035003017</v>
      </c>
      <c r="G1168" s="79">
        <f>(F1168-F1168*$D$1047)*Главная!$F$7</f>
        <v>8212.4321062160543</v>
      </c>
      <c r="H1168" s="9"/>
      <c r="I1168" s="9"/>
    </row>
    <row r="1169" spans="1:9" hidden="1" outlineLevel="2" x14ac:dyDescent="0.25">
      <c r="A1169" s="9"/>
      <c r="B1169" s="9" t="s">
        <v>12113</v>
      </c>
      <c r="C1169" s="9" t="s">
        <v>12114</v>
      </c>
      <c r="D1169" s="279">
        <v>1935.4174701680965</v>
      </c>
      <c r="E1169" s="279">
        <v>1935.4174701680965</v>
      </c>
      <c r="F1169" s="79">
        <v>134.27881713940857</v>
      </c>
      <c r="G1169" s="79">
        <f>(F1169-F1169*$D$1047)*Главная!$F$7</f>
        <v>9136.3307181653599</v>
      </c>
      <c r="H1169" s="9"/>
      <c r="I1169" s="9"/>
    </row>
    <row r="1170" spans="1:9" hidden="1" outlineLevel="2" x14ac:dyDescent="0.25">
      <c r="A1170" s="9"/>
      <c r="B1170" s="9" t="s">
        <v>12115</v>
      </c>
      <c r="C1170" s="9" t="s">
        <v>12116</v>
      </c>
      <c r="D1170" s="279">
        <v>2064.6987943050617</v>
      </c>
      <c r="E1170" s="279">
        <v>2064.6987943050617</v>
      </c>
      <c r="F1170" s="79">
        <v>137.29631864815931</v>
      </c>
      <c r="G1170" s="79">
        <f>(F1170-F1170*$D$1047)*Главная!$F$7</f>
        <v>9341.64152082076</v>
      </c>
      <c r="H1170" s="9"/>
      <c r="I1170" s="9"/>
    </row>
    <row r="1171" spans="1:9" hidden="1" outlineLevel="2" x14ac:dyDescent="0.25">
      <c r="A1171" s="9"/>
      <c r="B1171" s="9" t="s">
        <v>12117</v>
      </c>
      <c r="C1171" s="9" t="s">
        <v>12118</v>
      </c>
      <c r="D1171" s="279">
        <v>2193.9801184420271</v>
      </c>
      <c r="E1171" s="279">
        <v>2193.9801184420271</v>
      </c>
      <c r="F1171" s="79">
        <v>152.3838261919131</v>
      </c>
      <c r="G1171" s="79">
        <f>(F1171-F1171*$D$1047)*Главная!$F$7</f>
        <v>10368.195534097769</v>
      </c>
      <c r="H1171" s="9"/>
      <c r="I1171" s="9"/>
    </row>
    <row r="1172" spans="1:9" hidden="1" outlineLevel="2" x14ac:dyDescent="0.25">
      <c r="A1172" s="9"/>
      <c r="B1172" s="9" t="s">
        <v>12119</v>
      </c>
      <c r="C1172" s="9" t="s">
        <v>12120</v>
      </c>
      <c r="D1172" s="279">
        <v>2321.9939786168652</v>
      </c>
      <c r="E1172" s="279">
        <v>2321.9939786168652</v>
      </c>
      <c r="F1172" s="79">
        <v>154.64695232347617</v>
      </c>
      <c r="G1172" s="79">
        <f>(F1172-F1172*$D$1047)*Главная!$F$7</f>
        <v>10522.17863608932</v>
      </c>
      <c r="H1172" s="9"/>
      <c r="I1172" s="9"/>
    </row>
    <row r="1173" spans="1:9" hidden="1" outlineLevel="2" x14ac:dyDescent="0.25">
      <c r="A1173" s="9"/>
      <c r="B1173" s="9" t="s">
        <v>12121</v>
      </c>
      <c r="C1173" s="9" t="s">
        <v>12122</v>
      </c>
      <c r="D1173" s="279">
        <v>2451.2753027538301</v>
      </c>
      <c r="E1173" s="279">
        <v>2451.2753027538301</v>
      </c>
      <c r="F1173" s="79">
        <v>165.20820760410379</v>
      </c>
      <c r="G1173" s="79">
        <f>(F1173-F1173*$D$1047)*Главная!$F$7</f>
        <v>11240.766445383222</v>
      </c>
      <c r="H1173" s="9"/>
      <c r="I1173" s="9"/>
    </row>
    <row r="1174" spans="1:9" hidden="1" outlineLevel="2" x14ac:dyDescent="0.25">
      <c r="A1174" s="9"/>
      <c r="B1174" s="9" t="s">
        <v>12123</v>
      </c>
      <c r="C1174" s="9" t="s">
        <v>12124</v>
      </c>
      <c r="D1174" s="279">
        <v>2580.5566268907955</v>
      </c>
      <c r="E1174" s="279">
        <v>2580.5566268907955</v>
      </c>
      <c r="F1174" s="79">
        <v>166.71695835847919</v>
      </c>
      <c r="G1174" s="79">
        <f>(F1174-F1174*$D$1047)*Главная!$F$7</f>
        <v>11343.421846710926</v>
      </c>
      <c r="H1174" s="9"/>
      <c r="I1174" s="9"/>
    </row>
    <row r="1175" spans="1:9" hidden="1" outlineLevel="2" x14ac:dyDescent="0.25">
      <c r="A1175" s="9"/>
      <c r="B1175" s="9" t="s">
        <v>12125</v>
      </c>
      <c r="C1175" s="9" t="s">
        <v>12126</v>
      </c>
      <c r="D1175" s="279">
        <v>2711</v>
      </c>
      <c r="E1175" s="279">
        <v>2711</v>
      </c>
      <c r="F1175" s="79">
        <v>196.61274074074075</v>
      </c>
      <c r="G1175" s="79">
        <f>(F1175-F1175*$D$1047)*Главная!$F$7</f>
        <v>13377.530880000002</v>
      </c>
      <c r="H1175" s="9"/>
      <c r="I1175" s="9"/>
    </row>
    <row r="1176" spans="1:9" hidden="1" outlineLevel="2" x14ac:dyDescent="0.25">
      <c r="A1176" s="9"/>
      <c r="B1176" s="9" t="s">
        <v>12127</v>
      </c>
      <c r="C1176" s="9" t="s">
        <v>12128</v>
      </c>
      <c r="D1176" s="279">
        <v>2839.1192751647259</v>
      </c>
      <c r="E1176" s="279">
        <v>2839.1192751647259</v>
      </c>
      <c r="F1176" s="79">
        <v>203.24325925925928</v>
      </c>
      <c r="G1176" s="79">
        <f>(F1176-F1176*$D$1047)*Главная!$F$7</f>
        <v>13828.671360000002</v>
      </c>
      <c r="H1176" s="9"/>
      <c r="I1176" s="9"/>
    </row>
    <row r="1177" spans="1:9" hidden="1" outlineLevel="2" x14ac:dyDescent="0.25">
      <c r="A1177" s="9"/>
      <c r="B1177" s="9" t="s">
        <v>12129</v>
      </c>
      <c r="C1177" s="9" t="s">
        <v>12130</v>
      </c>
      <c r="D1177" s="279">
        <v>2956</v>
      </c>
      <c r="E1177" s="279">
        <v>2956</v>
      </c>
      <c r="F1177" s="79">
        <v>210.74725925925927</v>
      </c>
      <c r="G1177" s="79">
        <f>(F1177-F1177*$D$1047)*Главная!$F$7</f>
        <v>14339.243520000002</v>
      </c>
      <c r="H1177" s="9"/>
      <c r="I1177" s="9"/>
    </row>
    <row r="1178" spans="1:9" hidden="1" outlineLevel="2" x14ac:dyDescent="0.25">
      <c r="A1178" s="9"/>
      <c r="B1178" s="9" t="s">
        <v>12131</v>
      </c>
      <c r="C1178" s="9" t="s">
        <v>12132</v>
      </c>
      <c r="D1178" s="279">
        <v>3096.4144594765294</v>
      </c>
      <c r="E1178" s="279">
        <v>3096.4144594765294</v>
      </c>
      <c r="F1178" s="79">
        <v>218.25125925925929</v>
      </c>
      <c r="G1178" s="79">
        <f>(F1178-F1178*$D$1047)*Главная!$F$7</f>
        <v>14849.815680000003</v>
      </c>
      <c r="H1178" s="9"/>
      <c r="I1178" s="9"/>
    </row>
    <row r="1179" spans="1:9" hidden="1" outlineLevel="2" x14ac:dyDescent="0.25">
      <c r="A1179" s="9"/>
      <c r="B1179" s="9" t="s">
        <v>12133</v>
      </c>
      <c r="C1179" s="9" t="s">
        <v>12134</v>
      </c>
      <c r="D1179" s="279">
        <v>3226</v>
      </c>
      <c r="E1179" s="279">
        <v>3226</v>
      </c>
      <c r="F1179" s="79">
        <v>225.31851851851852</v>
      </c>
      <c r="G1179" s="79">
        <f>(F1179-F1179*$D$1047)*Главная!$F$7</f>
        <v>15330.672</v>
      </c>
      <c r="H1179" s="9"/>
      <c r="I1179" s="9"/>
    </row>
    <row r="1180" spans="1:9" hidden="1" outlineLevel="2" x14ac:dyDescent="0.25">
      <c r="A1180" s="9"/>
      <c r="B1180" s="9" t="s">
        <v>12135</v>
      </c>
      <c r="C1180" s="9" t="s">
        <v>12136</v>
      </c>
      <c r="D1180" s="279">
        <v>3354.9771077504597</v>
      </c>
      <c r="E1180" s="279">
        <v>3354.9771077504597</v>
      </c>
      <c r="F1180" s="79">
        <v>232.38577777777778</v>
      </c>
      <c r="G1180" s="79">
        <f>(F1180-F1180*$D$1047)*Главная!$F$7</f>
        <v>15811.528320000001</v>
      </c>
      <c r="H1180" s="9"/>
      <c r="I1180" s="9"/>
    </row>
    <row r="1181" spans="1:9" hidden="1" outlineLevel="2" x14ac:dyDescent="0.25">
      <c r="A1181" s="9"/>
      <c r="B1181" s="9" t="s">
        <v>12137</v>
      </c>
      <c r="C1181" s="9" t="s">
        <v>12138</v>
      </c>
      <c r="D1181" s="279">
        <v>3485</v>
      </c>
      <c r="E1181" s="279">
        <v>3485</v>
      </c>
      <c r="F1181" s="79">
        <v>240.36622222222223</v>
      </c>
      <c r="G1181" s="79">
        <f>(F1181-F1181*$D$1047)*Главная!$F$7</f>
        <v>16354.517760000002</v>
      </c>
      <c r="H1181" s="9"/>
      <c r="I1181" s="9"/>
    </row>
    <row r="1182" spans="1:9" hidden="1" outlineLevel="2" x14ac:dyDescent="0.25">
      <c r="A1182" s="9"/>
      <c r="B1182" s="9" t="s">
        <v>12139</v>
      </c>
      <c r="C1182" s="9" t="s">
        <v>12140</v>
      </c>
      <c r="D1182" s="279">
        <v>3613.53975602439</v>
      </c>
      <c r="E1182" s="279">
        <v>3613.53975602439</v>
      </c>
      <c r="F1182" s="79">
        <v>248.30696296296293</v>
      </c>
      <c r="G1182" s="79">
        <f>(F1182-F1182*$D$1047)*Главная!$F$7</f>
        <v>16894.805759999999</v>
      </c>
      <c r="H1182" s="9"/>
      <c r="I1182" s="9"/>
    </row>
    <row r="1183" spans="1:9" hidden="1" outlineLevel="2" x14ac:dyDescent="0.25">
      <c r="A1183" s="9"/>
      <c r="B1183" s="9" t="s">
        <v>12141</v>
      </c>
      <c r="C1183" s="9" t="s">
        <v>12142</v>
      </c>
      <c r="D1183" s="279">
        <v>3744</v>
      </c>
      <c r="E1183" s="279">
        <v>3744</v>
      </c>
      <c r="F1183" s="79">
        <v>255.13600000000002</v>
      </c>
      <c r="G1183" s="79">
        <f>(F1183-F1183*$D$1047)*Главная!$F$7</f>
        <v>17359.453440000005</v>
      </c>
      <c r="H1183" s="9"/>
      <c r="I1183" s="9"/>
    </row>
    <row r="1184" spans="1:9" hidden="1" outlineLevel="2" x14ac:dyDescent="0.25">
      <c r="A1184" s="9"/>
      <c r="B1184" s="9" t="s">
        <v>12143</v>
      </c>
      <c r="C1184" s="9" t="s">
        <v>12144</v>
      </c>
      <c r="D1184" s="279">
        <v>3870.8349403361931</v>
      </c>
      <c r="E1184" s="279">
        <v>3870.8349403361931</v>
      </c>
      <c r="F1184" s="79">
        <v>262.00474074074071</v>
      </c>
      <c r="G1184" s="79">
        <f>(F1184-F1184*$D$1047)*Главная!$F$7</f>
        <v>17826.80256</v>
      </c>
      <c r="H1184" s="9"/>
      <c r="I1184" s="9"/>
    </row>
    <row r="1185" spans="1:9" hidden="1" outlineLevel="1" collapsed="1" x14ac:dyDescent="0.25">
      <c r="A1185" s="9"/>
      <c r="B1185" s="228"/>
      <c r="C1185" s="229" t="s">
        <v>12146</v>
      </c>
      <c r="D1185" s="281" t="s">
        <v>7264</v>
      </c>
      <c r="E1185" s="281"/>
      <c r="F1185" s="230"/>
      <c r="G1185" s="221"/>
      <c r="H1185" s="231"/>
      <c r="I1185" s="56"/>
    </row>
    <row r="1186" spans="1:9" hidden="1" outlineLevel="2" x14ac:dyDescent="0.25">
      <c r="A1186" s="9"/>
      <c r="B1186" s="9" t="s">
        <v>12147</v>
      </c>
      <c r="C1186" s="9" t="s">
        <v>12148</v>
      </c>
      <c r="D1186" s="279">
        <v>311</v>
      </c>
      <c r="E1186" s="279">
        <v>311</v>
      </c>
      <c r="F1186" s="9">
        <v>53.87</v>
      </c>
      <c r="G1186" s="79">
        <f>(F1186-F1186*$D$1047)*Главная!$F$7</f>
        <v>3665.3148000000001</v>
      </c>
      <c r="H1186" s="9"/>
      <c r="I1186" s="9"/>
    </row>
    <row r="1187" spans="1:9" hidden="1" outlineLevel="2" x14ac:dyDescent="0.25">
      <c r="A1187" s="9"/>
      <c r="B1187" s="9" t="s">
        <v>12149</v>
      </c>
      <c r="C1187" s="9" t="s">
        <v>12150</v>
      </c>
      <c r="D1187" s="279">
        <v>389</v>
      </c>
      <c r="E1187" s="279">
        <v>389</v>
      </c>
      <c r="F1187" s="9">
        <v>59.33</v>
      </c>
      <c r="G1187" s="79">
        <f>(F1187-F1187*$D$1047)*Главная!$F$7</f>
        <v>4036.8132000000001</v>
      </c>
      <c r="H1187" s="9"/>
      <c r="I1187" s="9"/>
    </row>
    <row r="1188" spans="1:9" hidden="1" outlineLevel="2" x14ac:dyDescent="0.25">
      <c r="A1188" s="9"/>
      <c r="B1188" s="9" t="s">
        <v>12151</v>
      </c>
      <c r="C1188" s="9" t="s">
        <v>12152</v>
      </c>
      <c r="D1188" s="279">
        <v>467</v>
      </c>
      <c r="E1188" s="279">
        <v>467</v>
      </c>
      <c r="F1188" s="9">
        <v>65.349999999999994</v>
      </c>
      <c r="G1188" s="79">
        <f>(F1188-F1188*$D$1047)*Главная!$F$7</f>
        <v>4446.4139999999998</v>
      </c>
      <c r="H1188" s="9"/>
      <c r="I1188" s="9"/>
    </row>
    <row r="1189" spans="1:9" hidden="1" outlineLevel="2" x14ac:dyDescent="0.25">
      <c r="A1189" s="9"/>
      <c r="B1189" s="9" t="s">
        <v>12153</v>
      </c>
      <c r="C1189" s="9" t="s">
        <v>12154</v>
      </c>
      <c r="D1189" s="279">
        <v>545</v>
      </c>
      <c r="E1189" s="279">
        <v>545</v>
      </c>
      <c r="F1189" s="9">
        <v>70.5</v>
      </c>
      <c r="G1189" s="79">
        <f>(F1189-F1189*$D$1047)*Главная!$F$7</f>
        <v>4796.8200000000006</v>
      </c>
      <c r="H1189" s="9"/>
      <c r="I1189" s="9"/>
    </row>
    <row r="1190" spans="1:9" hidden="1" outlineLevel="2" x14ac:dyDescent="0.25">
      <c r="A1190" s="9"/>
      <c r="B1190" s="9" t="s">
        <v>12155</v>
      </c>
      <c r="C1190" s="9" t="s">
        <v>12156</v>
      </c>
      <c r="D1190" s="279">
        <v>623</v>
      </c>
      <c r="E1190" s="279">
        <v>623</v>
      </c>
      <c r="F1190" s="9">
        <v>76.88</v>
      </c>
      <c r="G1190" s="79">
        <f>(F1190-F1190*$D$1047)*Главная!$F$7</f>
        <v>5230.9152000000004</v>
      </c>
      <c r="H1190" s="9"/>
      <c r="I1190" s="9"/>
    </row>
    <row r="1191" spans="1:9" hidden="1" outlineLevel="2" x14ac:dyDescent="0.25">
      <c r="A1191" s="9"/>
      <c r="B1191" s="9" t="s">
        <v>12157</v>
      </c>
      <c r="C1191" s="9" t="s">
        <v>12158</v>
      </c>
      <c r="D1191" s="279">
        <v>701</v>
      </c>
      <c r="E1191" s="279">
        <v>701</v>
      </c>
      <c r="F1191" s="9">
        <v>82.62</v>
      </c>
      <c r="G1191" s="79">
        <f>(F1191-F1191*$D$1047)*Главная!$F$7</f>
        <v>5621.4648000000007</v>
      </c>
      <c r="H1191" s="9"/>
      <c r="I1191" s="9"/>
    </row>
    <row r="1192" spans="1:9" hidden="1" outlineLevel="2" x14ac:dyDescent="0.25">
      <c r="A1192" s="9"/>
      <c r="B1192" s="9" t="s">
        <v>12159</v>
      </c>
      <c r="C1192" s="9" t="s">
        <v>12160</v>
      </c>
      <c r="D1192" s="279">
        <v>779</v>
      </c>
      <c r="E1192" s="279">
        <v>779</v>
      </c>
      <c r="F1192" s="9">
        <v>89.27</v>
      </c>
      <c r="G1192" s="79">
        <f>(F1192-F1192*$D$1047)*Главная!$F$7</f>
        <v>6073.9308000000001</v>
      </c>
      <c r="H1192" s="9"/>
      <c r="I1192" s="9"/>
    </row>
    <row r="1193" spans="1:9" hidden="1" outlineLevel="2" x14ac:dyDescent="0.25">
      <c r="A1193" s="9"/>
      <c r="B1193" s="9" t="s">
        <v>12161</v>
      </c>
      <c r="C1193" s="9" t="s">
        <v>12162</v>
      </c>
      <c r="D1193" s="279">
        <v>856</v>
      </c>
      <c r="E1193" s="279">
        <v>856</v>
      </c>
      <c r="F1193" s="9">
        <v>95.33</v>
      </c>
      <c r="G1193" s="79">
        <f>(F1193-F1193*$D$1047)*Главная!$F$7</f>
        <v>6486.2532000000001</v>
      </c>
      <c r="H1193" s="9"/>
      <c r="I1193" s="9"/>
    </row>
    <row r="1194" spans="1:9" hidden="1" outlineLevel="2" x14ac:dyDescent="0.25">
      <c r="A1194" s="9"/>
      <c r="B1194" s="9" t="s">
        <v>12163</v>
      </c>
      <c r="C1194" s="9" t="s">
        <v>12164</v>
      </c>
      <c r="D1194" s="279">
        <v>934</v>
      </c>
      <c r="E1194" s="279">
        <v>934</v>
      </c>
      <c r="F1194" s="9">
        <v>101.08</v>
      </c>
      <c r="G1194" s="79">
        <f>(F1194-F1194*$D$1047)*Главная!$F$7</f>
        <v>6877.4832000000006</v>
      </c>
      <c r="H1194" s="9"/>
      <c r="I1194" s="9"/>
    </row>
    <row r="1195" spans="1:9" hidden="1" outlineLevel="2" x14ac:dyDescent="0.25">
      <c r="A1195" s="9"/>
      <c r="B1195" s="9" t="s">
        <v>12165</v>
      </c>
      <c r="C1195" s="9" t="s">
        <v>12166</v>
      </c>
      <c r="D1195" s="279">
        <v>1012</v>
      </c>
      <c r="E1195" s="279">
        <v>1012</v>
      </c>
      <c r="F1195" s="9">
        <v>107.13</v>
      </c>
      <c r="G1195" s="79">
        <f>(F1195-F1195*$D$1047)*Главная!$F$7</f>
        <v>7289.1252000000004</v>
      </c>
      <c r="H1195" s="9"/>
      <c r="I1195" s="9"/>
    </row>
    <row r="1196" spans="1:9" hidden="1" outlineLevel="2" x14ac:dyDescent="0.25">
      <c r="A1196" s="9"/>
      <c r="B1196" s="9" t="s">
        <v>12167</v>
      </c>
      <c r="C1196" s="9" t="s">
        <v>12168</v>
      </c>
      <c r="D1196" s="279">
        <v>1090</v>
      </c>
      <c r="E1196" s="279">
        <v>1090</v>
      </c>
      <c r="F1196" s="9">
        <v>114.14000000000001</v>
      </c>
      <c r="G1196" s="79">
        <f>(F1196-F1196*$D$1047)*Главная!$F$7</f>
        <v>7766.0856000000022</v>
      </c>
      <c r="H1196" s="9"/>
      <c r="I1196" s="9"/>
    </row>
    <row r="1197" spans="1:9" hidden="1" outlineLevel="2" x14ac:dyDescent="0.25">
      <c r="A1197" s="9"/>
      <c r="B1197" s="9" t="s">
        <v>12169</v>
      </c>
      <c r="C1197" s="9" t="s">
        <v>12170</v>
      </c>
      <c r="D1197" s="279">
        <v>1168</v>
      </c>
      <c r="E1197" s="279">
        <v>1168</v>
      </c>
      <c r="F1197" s="9">
        <v>119.88</v>
      </c>
      <c r="G1197" s="79">
        <f>(F1197-F1197*$D$1047)*Главная!$F$7</f>
        <v>8156.6352000000006</v>
      </c>
      <c r="H1197" s="9"/>
      <c r="I1197" s="9"/>
    </row>
    <row r="1198" spans="1:9" hidden="1" outlineLevel="2" x14ac:dyDescent="0.25">
      <c r="A1198" s="9"/>
      <c r="B1198" s="9" t="s">
        <v>12171</v>
      </c>
      <c r="C1198" s="9" t="s">
        <v>12172</v>
      </c>
      <c r="D1198" s="279">
        <v>1246</v>
      </c>
      <c r="E1198" s="279">
        <v>1246</v>
      </c>
      <c r="F1198" s="9">
        <v>125.30999999999999</v>
      </c>
      <c r="G1198" s="79">
        <f>(F1198-F1198*$D$1047)*Главная!$F$7</f>
        <v>8526.0923999999995</v>
      </c>
      <c r="H1198" s="9"/>
      <c r="I1198" s="9"/>
    </row>
    <row r="1199" spans="1:9" hidden="1" outlineLevel="2" x14ac:dyDescent="0.25">
      <c r="A1199" s="9"/>
      <c r="B1199" s="9" t="s">
        <v>12173</v>
      </c>
      <c r="C1199" s="9" t="s">
        <v>12174</v>
      </c>
      <c r="D1199" s="279">
        <v>1324</v>
      </c>
      <c r="E1199" s="279">
        <v>1324</v>
      </c>
      <c r="F1199" s="9">
        <v>132.59</v>
      </c>
      <c r="G1199" s="79">
        <f>(F1199-F1199*$D$1047)*Главная!$F$7</f>
        <v>9021.4236000000019</v>
      </c>
      <c r="H1199" s="9"/>
      <c r="I1199" s="9"/>
    </row>
    <row r="1200" spans="1:9" hidden="1" outlineLevel="2" x14ac:dyDescent="0.25">
      <c r="A1200" s="9"/>
      <c r="B1200" s="9" t="s">
        <v>12175</v>
      </c>
      <c r="C1200" s="9" t="s">
        <v>12176</v>
      </c>
      <c r="D1200" s="279">
        <v>1402</v>
      </c>
      <c r="E1200" s="279">
        <v>1402</v>
      </c>
      <c r="F1200" s="9">
        <v>138.65</v>
      </c>
      <c r="G1200" s="79">
        <f>(F1200-F1200*$D$1047)*Главная!$F$7</f>
        <v>9433.746000000001</v>
      </c>
      <c r="H1200" s="9"/>
      <c r="I1200" s="9"/>
    </row>
    <row r="1201" spans="1:9" hidden="1" outlineLevel="2" x14ac:dyDescent="0.25">
      <c r="A1201" s="9"/>
      <c r="B1201" s="9" t="s">
        <v>12177</v>
      </c>
      <c r="C1201" s="9" t="s">
        <v>12178</v>
      </c>
      <c r="D1201" s="279">
        <v>1479</v>
      </c>
      <c r="E1201" s="279">
        <v>1479</v>
      </c>
      <c r="F1201" s="9">
        <v>144.70999999999998</v>
      </c>
      <c r="G1201" s="79">
        <f>(F1201-F1201*$D$1047)*Главная!$F$7</f>
        <v>9846.0684000000001</v>
      </c>
      <c r="H1201" s="9"/>
      <c r="I1201" s="9"/>
    </row>
    <row r="1202" spans="1:9" hidden="1" outlineLevel="2" x14ac:dyDescent="0.25">
      <c r="A1202" s="9"/>
      <c r="B1202" s="9" t="s">
        <v>12179</v>
      </c>
      <c r="C1202" s="9" t="s">
        <v>12180</v>
      </c>
      <c r="D1202" s="279">
        <v>1557</v>
      </c>
      <c r="E1202" s="279">
        <v>1557</v>
      </c>
      <c r="F1202" s="9">
        <v>151.97999999999999</v>
      </c>
      <c r="G1202" s="79">
        <f>(F1202-F1202*$D$1047)*Главная!$F$7</f>
        <v>10340.7192</v>
      </c>
      <c r="H1202" s="9"/>
      <c r="I1202" s="9"/>
    </row>
    <row r="1203" spans="1:9" hidden="1" outlineLevel="2" x14ac:dyDescent="0.25">
      <c r="A1203" s="9"/>
      <c r="B1203" s="9" t="s">
        <v>12181</v>
      </c>
      <c r="C1203" s="9" t="s">
        <v>12182</v>
      </c>
      <c r="D1203" s="279">
        <v>1634</v>
      </c>
      <c r="E1203" s="279">
        <v>1634</v>
      </c>
      <c r="F1203" s="9">
        <v>158.04000000000002</v>
      </c>
      <c r="G1203" s="79">
        <f>(F1203-F1203*$D$1047)*Главная!$F$7</f>
        <v>10753.041600000002</v>
      </c>
      <c r="H1203" s="9"/>
      <c r="I1203" s="9"/>
    </row>
    <row r="1204" spans="1:9" hidden="1" outlineLevel="2" x14ac:dyDescent="0.25">
      <c r="A1204" s="9"/>
      <c r="B1204" s="9" t="s">
        <v>12183</v>
      </c>
      <c r="C1204" s="9" t="s">
        <v>12184</v>
      </c>
      <c r="D1204" s="279">
        <v>1713</v>
      </c>
      <c r="E1204" s="279">
        <v>1713</v>
      </c>
      <c r="F1204" s="9">
        <v>164.1</v>
      </c>
      <c r="G1204" s="79">
        <f>(F1204-F1204*$D$1047)*Главная!$F$7</f>
        <v>11165.364000000001</v>
      </c>
      <c r="H1204" s="9"/>
      <c r="I1204" s="9"/>
    </row>
    <row r="1205" spans="1:9" hidden="1" outlineLevel="2" x14ac:dyDescent="0.25">
      <c r="A1205" s="9"/>
      <c r="B1205" s="9" t="s">
        <v>12185</v>
      </c>
      <c r="C1205" s="9" t="s">
        <v>12186</v>
      </c>
      <c r="D1205" s="279">
        <v>1790</v>
      </c>
      <c r="E1205" s="279">
        <v>1790</v>
      </c>
      <c r="F1205" s="9">
        <v>171.09</v>
      </c>
      <c r="G1205" s="79">
        <f>(F1205-F1205*$D$1047)*Главная!$F$7</f>
        <v>11640.963600000001</v>
      </c>
      <c r="H1205" s="9"/>
      <c r="I1205" s="9"/>
    </row>
    <row r="1206" spans="1:9" hidden="1" outlineLevel="2" x14ac:dyDescent="0.25">
      <c r="A1206" s="9"/>
      <c r="B1206" s="9" t="s">
        <v>12187</v>
      </c>
      <c r="C1206" s="9" t="s">
        <v>12188</v>
      </c>
      <c r="D1206" s="279">
        <v>1869</v>
      </c>
      <c r="E1206" s="279">
        <v>1869</v>
      </c>
      <c r="F1206" s="9">
        <v>177.47</v>
      </c>
      <c r="G1206" s="79">
        <f>(F1206-F1206*$D$1047)*Главная!$F$7</f>
        <v>12075.058800000001</v>
      </c>
      <c r="H1206" s="9"/>
      <c r="I1206" s="9"/>
    </row>
    <row r="1207" spans="1:9" hidden="1" outlineLevel="2" x14ac:dyDescent="0.25">
      <c r="A1207" s="9"/>
      <c r="B1207" s="9" t="s">
        <v>12189</v>
      </c>
      <c r="C1207" s="9" t="s">
        <v>12190</v>
      </c>
      <c r="D1207" s="279">
        <v>1946</v>
      </c>
      <c r="E1207" s="279">
        <v>1946</v>
      </c>
      <c r="F1207" s="9">
        <v>183.49</v>
      </c>
      <c r="G1207" s="79">
        <f>(F1207-F1207*$D$1047)*Главная!$F$7</f>
        <v>12484.659600000001</v>
      </c>
      <c r="H1207" s="9"/>
      <c r="I1207" s="9"/>
    </row>
    <row r="1208" spans="1:9" hidden="1" outlineLevel="2" x14ac:dyDescent="0.25">
      <c r="A1208" s="9"/>
      <c r="B1208" s="9" t="s">
        <v>12191</v>
      </c>
      <c r="C1208" s="9" t="s">
        <v>12192</v>
      </c>
      <c r="D1208" s="279">
        <v>2024</v>
      </c>
      <c r="E1208" s="279">
        <v>2024</v>
      </c>
      <c r="F1208" s="9">
        <v>189.55</v>
      </c>
      <c r="G1208" s="79">
        <f>(F1208-F1208*$D$1047)*Главная!$F$7</f>
        <v>12896.982000000002</v>
      </c>
      <c r="H1208" s="9"/>
      <c r="I1208" s="9"/>
    </row>
    <row r="1209" spans="1:9" hidden="1" outlineLevel="2" x14ac:dyDescent="0.25">
      <c r="A1209" s="9"/>
      <c r="B1209" s="9" t="s">
        <v>12193</v>
      </c>
      <c r="C1209" s="9" t="s">
        <v>12194</v>
      </c>
      <c r="D1209" s="279">
        <v>2101</v>
      </c>
      <c r="E1209" s="279">
        <v>2101</v>
      </c>
      <c r="F1209" s="9">
        <v>202.89000000000001</v>
      </c>
      <c r="G1209" s="79">
        <f>(F1209-F1209*$D$1047)*Главная!$F$7</f>
        <v>13804.635600000001</v>
      </c>
      <c r="H1209" s="9"/>
      <c r="I1209" s="9"/>
    </row>
    <row r="1210" spans="1:9" hidden="1" outlineLevel="2" x14ac:dyDescent="0.25">
      <c r="A1210" s="9"/>
      <c r="B1210" s="9" t="s">
        <v>12195</v>
      </c>
      <c r="C1210" s="9" t="s">
        <v>12196</v>
      </c>
      <c r="D1210" s="279">
        <v>2180</v>
      </c>
      <c r="E1210" s="279">
        <v>2180</v>
      </c>
      <c r="F1210" s="9">
        <v>216.19</v>
      </c>
      <c r="G1210" s="79">
        <f>(F1210-F1210*$D$1047)*Главная!$F$7</f>
        <v>14709.5676</v>
      </c>
      <c r="H1210" s="9"/>
      <c r="I1210" s="9"/>
    </row>
    <row r="1211" spans="1:9" hidden="1" outlineLevel="2" x14ac:dyDescent="0.25">
      <c r="A1211" s="9"/>
      <c r="B1211" s="9" t="s">
        <v>12197</v>
      </c>
      <c r="C1211" s="9" t="s">
        <v>12198</v>
      </c>
      <c r="D1211" s="279">
        <v>2257</v>
      </c>
      <c r="E1211" s="279">
        <v>2257</v>
      </c>
      <c r="F1211" s="9">
        <v>230.33</v>
      </c>
      <c r="G1211" s="79">
        <f>(F1211-F1211*$D$1047)*Главная!$F$7</f>
        <v>15671.653200000002</v>
      </c>
      <c r="H1211" s="9"/>
      <c r="I1211" s="9"/>
    </row>
    <row r="1212" spans="1:9" hidden="1" outlineLevel="2" x14ac:dyDescent="0.25">
      <c r="A1212" s="9"/>
      <c r="B1212" s="9" t="s">
        <v>12199</v>
      </c>
      <c r="C1212" s="9" t="s">
        <v>12200</v>
      </c>
      <c r="D1212" s="279">
        <v>2336</v>
      </c>
      <c r="E1212" s="279">
        <v>2336</v>
      </c>
      <c r="F1212" s="9">
        <v>245.43</v>
      </c>
      <c r="G1212" s="79">
        <f>(F1212-F1212*$D$1047)*Главная!$F$7</f>
        <v>16699.057200000003</v>
      </c>
      <c r="H1212" s="9"/>
      <c r="I1212" s="9"/>
    </row>
    <row r="1213" spans="1:9" hidden="1" outlineLevel="2" x14ac:dyDescent="0.25">
      <c r="A1213" s="9"/>
      <c r="B1213" s="9" t="s">
        <v>12201</v>
      </c>
      <c r="C1213" s="9" t="s">
        <v>12202</v>
      </c>
      <c r="D1213" s="279">
        <v>465</v>
      </c>
      <c r="E1213" s="279">
        <v>465</v>
      </c>
      <c r="F1213" s="9">
        <v>58.8</v>
      </c>
      <c r="G1213" s="79">
        <f>(F1213-F1213*$D$1047)*Главная!$F$7</f>
        <v>4000.752</v>
      </c>
      <c r="H1213" s="9"/>
      <c r="I1213" s="9"/>
    </row>
    <row r="1214" spans="1:9" hidden="1" outlineLevel="2" x14ac:dyDescent="0.25">
      <c r="A1214" s="9"/>
      <c r="B1214" s="9" t="s">
        <v>12203</v>
      </c>
      <c r="C1214" s="9" t="s">
        <v>12204</v>
      </c>
      <c r="D1214" s="279">
        <v>581</v>
      </c>
      <c r="E1214" s="279">
        <v>581</v>
      </c>
      <c r="F1214" s="9">
        <v>65.319999999999993</v>
      </c>
      <c r="G1214" s="79">
        <f>(F1214-F1214*$D$1047)*Главная!$F$7</f>
        <v>4444.3728000000001</v>
      </c>
      <c r="H1214" s="9"/>
      <c r="I1214" s="9"/>
    </row>
    <row r="1215" spans="1:9" hidden="1" outlineLevel="2" x14ac:dyDescent="0.25">
      <c r="A1215" s="9"/>
      <c r="B1215" s="9" t="s">
        <v>12205</v>
      </c>
      <c r="C1215" s="9" t="s">
        <v>12206</v>
      </c>
      <c r="D1215" s="279">
        <v>698</v>
      </c>
      <c r="E1215" s="279">
        <v>698</v>
      </c>
      <c r="F1215" s="9">
        <v>72.459999999999994</v>
      </c>
      <c r="G1215" s="79">
        <f>(F1215-F1215*$D$1047)*Главная!$F$7</f>
        <v>4930.1783999999998</v>
      </c>
      <c r="H1215" s="9"/>
      <c r="I1215" s="9"/>
    </row>
    <row r="1216" spans="1:9" hidden="1" outlineLevel="2" x14ac:dyDescent="0.25">
      <c r="A1216" s="9"/>
      <c r="B1216" s="9" t="s">
        <v>12207</v>
      </c>
      <c r="C1216" s="9" t="s">
        <v>12208</v>
      </c>
      <c r="D1216" s="279">
        <v>814</v>
      </c>
      <c r="E1216" s="279">
        <v>814</v>
      </c>
      <c r="F1216" s="9">
        <v>79.28</v>
      </c>
      <c r="G1216" s="79">
        <f>(F1216-F1216*$D$1047)*Главная!$F$7</f>
        <v>5394.2112000000006</v>
      </c>
      <c r="H1216" s="9"/>
      <c r="I1216" s="9"/>
    </row>
    <row r="1217" spans="1:9" hidden="1" outlineLevel="2" x14ac:dyDescent="0.25">
      <c r="A1217" s="9"/>
      <c r="B1217" s="9" t="s">
        <v>12209</v>
      </c>
      <c r="C1217" s="9" t="s">
        <v>12210</v>
      </c>
      <c r="D1217" s="279">
        <v>930</v>
      </c>
      <c r="E1217" s="279">
        <v>930</v>
      </c>
      <c r="F1217" s="9">
        <v>86.73</v>
      </c>
      <c r="G1217" s="79">
        <f>(F1217-F1217*$D$1047)*Главная!$F$7</f>
        <v>5901.1092000000008</v>
      </c>
      <c r="H1217" s="9"/>
      <c r="I1217" s="9"/>
    </row>
    <row r="1218" spans="1:9" hidden="1" outlineLevel="2" x14ac:dyDescent="0.25">
      <c r="A1218" s="9"/>
      <c r="B1218" s="9" t="s">
        <v>12211</v>
      </c>
      <c r="C1218" s="9" t="s">
        <v>12212</v>
      </c>
      <c r="D1218" s="279">
        <v>1046</v>
      </c>
      <c r="E1218" s="279">
        <v>1046</v>
      </c>
      <c r="F1218" s="9">
        <v>92.62</v>
      </c>
      <c r="G1218" s="79">
        <f>(F1218-F1218*$D$1047)*Главная!$F$7</f>
        <v>6301.8648000000012</v>
      </c>
      <c r="H1218" s="9"/>
      <c r="I1218" s="9"/>
    </row>
    <row r="1219" spans="1:9" hidden="1" outlineLevel="2" x14ac:dyDescent="0.25">
      <c r="A1219" s="9"/>
      <c r="B1219" s="9" t="s">
        <v>12213</v>
      </c>
      <c r="C1219" s="9" t="s">
        <v>12214</v>
      </c>
      <c r="D1219" s="279">
        <v>1163</v>
      </c>
      <c r="E1219" s="279">
        <v>1163</v>
      </c>
      <c r="F1219" s="9">
        <v>100.07000000000001</v>
      </c>
      <c r="G1219" s="79">
        <f>(F1219-F1219*$D$1047)*Главная!$F$7</f>
        <v>6808.7628000000013</v>
      </c>
      <c r="H1219" s="9"/>
      <c r="I1219" s="9"/>
    </row>
    <row r="1220" spans="1:9" hidden="1" outlineLevel="2" x14ac:dyDescent="0.25">
      <c r="A1220" s="9"/>
      <c r="B1220" s="9" t="s">
        <v>12215</v>
      </c>
      <c r="C1220" s="9" t="s">
        <v>12216</v>
      </c>
      <c r="D1220" s="279">
        <v>1279</v>
      </c>
      <c r="E1220" s="279">
        <v>1279</v>
      </c>
      <c r="F1220" s="9">
        <v>106.58</v>
      </c>
      <c r="G1220" s="79">
        <f>(F1220-F1220*$D$1047)*Главная!$F$7</f>
        <v>7251.7032000000008</v>
      </c>
      <c r="H1220" s="9"/>
      <c r="I1220" s="9"/>
    </row>
    <row r="1221" spans="1:9" hidden="1" outlineLevel="2" x14ac:dyDescent="0.25">
      <c r="A1221" s="9"/>
      <c r="B1221" s="9" t="s">
        <v>12217</v>
      </c>
      <c r="C1221" s="9" t="s">
        <v>12218</v>
      </c>
      <c r="D1221" s="279">
        <v>1395</v>
      </c>
      <c r="E1221" s="279">
        <v>1395</v>
      </c>
      <c r="F1221" s="9">
        <v>113.72</v>
      </c>
      <c r="G1221" s="79">
        <f>(F1221-F1221*$D$1047)*Главная!$F$7</f>
        <v>7737.5088000000005</v>
      </c>
      <c r="H1221" s="9"/>
      <c r="I1221" s="9"/>
    </row>
    <row r="1222" spans="1:9" hidden="1" outlineLevel="2" x14ac:dyDescent="0.25">
      <c r="A1222" s="9"/>
      <c r="B1222" s="9" t="s">
        <v>12219</v>
      </c>
      <c r="C1222" s="9" t="s">
        <v>12220</v>
      </c>
      <c r="D1222" s="279">
        <v>1511</v>
      </c>
      <c r="E1222" s="279">
        <v>1511</v>
      </c>
      <c r="F1222" s="9">
        <v>120.22999999999999</v>
      </c>
      <c r="G1222" s="79">
        <f>(F1222-F1222*$D$1047)*Главная!$F$7</f>
        <v>8180.4492</v>
      </c>
      <c r="H1222" s="9"/>
      <c r="I1222" s="9"/>
    </row>
    <row r="1223" spans="1:9" hidden="1" outlineLevel="2" x14ac:dyDescent="0.25">
      <c r="A1223" s="9"/>
      <c r="B1223" s="9" t="s">
        <v>12221</v>
      </c>
      <c r="C1223" s="9" t="s">
        <v>12222</v>
      </c>
      <c r="D1223" s="279">
        <v>1628</v>
      </c>
      <c r="E1223" s="279">
        <v>1628</v>
      </c>
      <c r="F1223" s="9">
        <v>128.28</v>
      </c>
      <c r="G1223" s="79">
        <f>(F1223-F1223*$D$1047)*Главная!$F$7</f>
        <v>8728.1712000000007</v>
      </c>
      <c r="H1223" s="9"/>
      <c r="I1223" s="9"/>
    </row>
    <row r="1224" spans="1:9" hidden="1" outlineLevel="2" x14ac:dyDescent="0.25">
      <c r="A1224" s="9"/>
      <c r="B1224" s="9" t="s">
        <v>12223</v>
      </c>
      <c r="C1224" s="9" t="s">
        <v>12224</v>
      </c>
      <c r="D1224" s="279">
        <v>1744</v>
      </c>
      <c r="E1224" s="279">
        <v>1744</v>
      </c>
      <c r="F1224" s="9">
        <v>135.1</v>
      </c>
      <c r="G1224" s="79">
        <f>(F1224-F1224*$D$1047)*Главная!$F$7</f>
        <v>9192.2039999999997</v>
      </c>
      <c r="H1224" s="9"/>
      <c r="I1224" s="9"/>
    </row>
    <row r="1225" spans="1:9" hidden="1" outlineLevel="2" x14ac:dyDescent="0.25">
      <c r="A1225" s="9"/>
      <c r="B1225" s="9" t="s">
        <v>12225</v>
      </c>
      <c r="C1225" s="9" t="s">
        <v>12226</v>
      </c>
      <c r="D1225" s="279">
        <v>1860</v>
      </c>
      <c r="E1225" s="279">
        <v>1860</v>
      </c>
      <c r="F1225" s="9">
        <v>141.92000000000002</v>
      </c>
      <c r="G1225" s="79">
        <f>(F1225-F1225*$D$1047)*Главная!$F$7</f>
        <v>9656.2368000000024</v>
      </c>
      <c r="H1225" s="9"/>
      <c r="I1225" s="9"/>
    </row>
    <row r="1226" spans="1:9" hidden="1" outlineLevel="2" x14ac:dyDescent="0.25">
      <c r="A1226" s="9"/>
      <c r="B1226" s="9" t="s">
        <v>12227</v>
      </c>
      <c r="C1226" s="9" t="s">
        <v>12228</v>
      </c>
      <c r="D1226" s="279">
        <v>1977</v>
      </c>
      <c r="E1226" s="279">
        <v>1977</v>
      </c>
      <c r="F1226" s="9">
        <v>150</v>
      </c>
      <c r="G1226" s="79">
        <f>(F1226-F1226*$D$1047)*Главная!$F$7</f>
        <v>10206.000000000002</v>
      </c>
      <c r="H1226" s="9"/>
      <c r="I1226" s="9"/>
    </row>
    <row r="1227" spans="1:9" hidden="1" outlineLevel="2" x14ac:dyDescent="0.25">
      <c r="A1227" s="9"/>
      <c r="B1227" s="9" t="s">
        <v>12229</v>
      </c>
      <c r="C1227" s="9" t="s">
        <v>12230</v>
      </c>
      <c r="D1227" s="279">
        <v>2093</v>
      </c>
      <c r="E1227" s="279">
        <v>2093</v>
      </c>
      <c r="F1227" s="9">
        <v>156.82999999999998</v>
      </c>
      <c r="G1227" s="79">
        <f>(F1227-F1227*$D$1047)*Главная!$F$7</f>
        <v>10670.7132</v>
      </c>
      <c r="H1227" s="9"/>
      <c r="I1227" s="9"/>
    </row>
    <row r="1228" spans="1:9" hidden="1" outlineLevel="2" x14ac:dyDescent="0.25">
      <c r="A1228" s="9"/>
      <c r="B1228" s="9" t="s">
        <v>12231</v>
      </c>
      <c r="C1228" s="9" t="s">
        <v>12232</v>
      </c>
      <c r="D1228" s="279">
        <v>2209</v>
      </c>
      <c r="E1228" s="279">
        <v>2209</v>
      </c>
      <c r="F1228" s="9">
        <v>163.65</v>
      </c>
      <c r="G1228" s="79">
        <f>(F1228-F1228*$D$1047)*Главная!$F$7</f>
        <v>11134.746000000001</v>
      </c>
      <c r="H1228" s="9"/>
      <c r="I1228" s="9"/>
    </row>
    <row r="1229" spans="1:9" hidden="1" outlineLevel="2" x14ac:dyDescent="0.25">
      <c r="A1229" s="9"/>
      <c r="B1229" s="9" t="s">
        <v>12233</v>
      </c>
      <c r="C1229" s="9" t="s">
        <v>12234</v>
      </c>
      <c r="D1229" s="279">
        <v>2325</v>
      </c>
      <c r="E1229" s="279">
        <v>2325</v>
      </c>
      <c r="F1229" s="9">
        <v>172.32</v>
      </c>
      <c r="G1229" s="79">
        <f>(F1229-F1229*$D$1047)*Главная!$F$7</f>
        <v>11724.6528</v>
      </c>
      <c r="H1229" s="9"/>
      <c r="I1229" s="9"/>
    </row>
    <row r="1230" spans="1:9" hidden="1" outlineLevel="2" x14ac:dyDescent="0.25">
      <c r="A1230" s="9"/>
      <c r="B1230" s="9" t="s">
        <v>12235</v>
      </c>
      <c r="C1230" s="9" t="s">
        <v>12236</v>
      </c>
      <c r="D1230" s="279">
        <v>2441</v>
      </c>
      <c r="E1230" s="279">
        <v>2441</v>
      </c>
      <c r="F1230" s="9">
        <v>179.14000000000001</v>
      </c>
      <c r="G1230" s="79">
        <f>(F1230-F1230*$D$1047)*Главная!$F$7</f>
        <v>12188.685600000003</v>
      </c>
      <c r="H1230" s="9"/>
      <c r="I1230" s="9"/>
    </row>
    <row r="1231" spans="1:9" hidden="1" outlineLevel="2" x14ac:dyDescent="0.25">
      <c r="A1231" s="9"/>
      <c r="B1231" s="9" t="s">
        <v>12237</v>
      </c>
      <c r="C1231" s="9" t="s">
        <v>12238</v>
      </c>
      <c r="D1231" s="279">
        <v>2558</v>
      </c>
      <c r="E1231" s="279">
        <v>2558</v>
      </c>
      <c r="F1231" s="9">
        <v>185.97</v>
      </c>
      <c r="G1231" s="79">
        <f>(F1231-F1231*$D$1047)*Главная!$F$7</f>
        <v>12653.398800000001</v>
      </c>
      <c r="H1231" s="9"/>
      <c r="I1231" s="9"/>
    </row>
    <row r="1232" spans="1:9" hidden="1" outlineLevel="2" x14ac:dyDescent="0.25">
      <c r="A1232" s="9"/>
      <c r="B1232" s="9" t="s">
        <v>12239</v>
      </c>
      <c r="C1232" s="9" t="s">
        <v>12240</v>
      </c>
      <c r="D1232" s="279">
        <v>2674</v>
      </c>
      <c r="E1232" s="279">
        <v>2674</v>
      </c>
      <c r="F1232" s="9">
        <v>193.73</v>
      </c>
      <c r="G1232" s="79">
        <f>(F1232-F1232*$D$1047)*Главная!$F$7</f>
        <v>13181.3892</v>
      </c>
      <c r="H1232" s="9"/>
      <c r="I1232" s="9"/>
    </row>
    <row r="1233" spans="1:9" hidden="1" outlineLevel="2" x14ac:dyDescent="0.25">
      <c r="A1233" s="9"/>
      <c r="B1233" s="9" t="s">
        <v>12241</v>
      </c>
      <c r="C1233" s="9" t="s">
        <v>12242</v>
      </c>
      <c r="D1233" s="279">
        <v>2790</v>
      </c>
      <c r="E1233" s="279">
        <v>2790</v>
      </c>
      <c r="F1233" s="9">
        <v>201.45999999999998</v>
      </c>
      <c r="G1233" s="79">
        <f>(F1233-F1233*$D$1047)*Главная!$F$7</f>
        <v>13707.338400000001</v>
      </c>
      <c r="H1233" s="9"/>
      <c r="I1233" s="9"/>
    </row>
    <row r="1234" spans="1:9" hidden="1" outlineLevel="2" x14ac:dyDescent="0.25">
      <c r="A1234" s="9"/>
      <c r="B1234" s="9" t="s">
        <v>12243</v>
      </c>
      <c r="C1234" s="9" t="s">
        <v>12244</v>
      </c>
      <c r="D1234" s="279">
        <v>2906</v>
      </c>
      <c r="E1234" s="279">
        <v>2906</v>
      </c>
      <c r="F1234" s="9">
        <v>208.6</v>
      </c>
      <c r="G1234" s="79">
        <f>(F1234-F1234*$D$1047)*Главная!$F$7</f>
        <v>14193.144</v>
      </c>
      <c r="H1234" s="9"/>
      <c r="I1234" s="9"/>
    </row>
    <row r="1235" spans="1:9" hidden="1" outlineLevel="2" x14ac:dyDescent="0.25">
      <c r="A1235" s="9"/>
      <c r="B1235" s="9" t="s">
        <v>12245</v>
      </c>
      <c r="C1235" s="9" t="s">
        <v>12246</v>
      </c>
      <c r="D1235" s="279">
        <v>3023</v>
      </c>
      <c r="E1235" s="279">
        <v>3023</v>
      </c>
      <c r="F1235" s="9">
        <v>215.42</v>
      </c>
      <c r="G1235" s="79">
        <f>(F1235-F1235*$D$1047)*Главная!$F$7</f>
        <v>14657.176800000001</v>
      </c>
      <c r="H1235" s="9"/>
      <c r="I1235" s="9"/>
    </row>
    <row r="1236" spans="1:9" hidden="1" outlineLevel="2" x14ac:dyDescent="0.25">
      <c r="A1236" s="9"/>
      <c r="B1236" s="9" t="s">
        <v>12247</v>
      </c>
      <c r="C1236" s="9" t="s">
        <v>12248</v>
      </c>
      <c r="D1236" s="279">
        <v>3139</v>
      </c>
      <c r="E1236" s="279">
        <v>3139</v>
      </c>
      <c r="F1236" s="9">
        <v>223.45999999999998</v>
      </c>
      <c r="G1236" s="79">
        <f>(F1236-F1236*$D$1047)*Главная!$F$7</f>
        <v>15204.2184</v>
      </c>
      <c r="H1236" s="9"/>
      <c r="I1236" s="9"/>
    </row>
    <row r="1237" spans="1:9" hidden="1" outlineLevel="2" x14ac:dyDescent="0.25">
      <c r="A1237" s="9"/>
      <c r="B1237" s="9" t="s">
        <v>12249</v>
      </c>
      <c r="C1237" s="9" t="s">
        <v>12250</v>
      </c>
      <c r="D1237" s="279">
        <v>3255</v>
      </c>
      <c r="E1237" s="279">
        <v>3255</v>
      </c>
      <c r="F1237" s="9">
        <v>231.54000000000002</v>
      </c>
      <c r="G1237" s="79">
        <f>(F1237-F1237*$D$1047)*Главная!$F$7</f>
        <v>15753.981600000003</v>
      </c>
      <c r="H1237" s="9"/>
      <c r="I1237" s="9"/>
    </row>
    <row r="1238" spans="1:9" hidden="1" outlineLevel="2" x14ac:dyDescent="0.25">
      <c r="A1238" s="9"/>
      <c r="B1238" s="9" t="s">
        <v>12251</v>
      </c>
      <c r="C1238" s="9" t="s">
        <v>12252</v>
      </c>
      <c r="D1238" s="279">
        <v>3371</v>
      </c>
      <c r="E1238" s="279">
        <v>3371</v>
      </c>
      <c r="F1238" s="9">
        <v>238.68</v>
      </c>
      <c r="G1238" s="79">
        <f>(F1238-F1238*$D$1047)*Главная!$F$7</f>
        <v>16239.787200000002</v>
      </c>
      <c r="H1238" s="9"/>
      <c r="I1238" s="9"/>
    </row>
    <row r="1239" spans="1:9" hidden="1" outlineLevel="2" x14ac:dyDescent="0.25">
      <c r="A1239" s="9"/>
      <c r="B1239" s="9" t="s">
        <v>12253</v>
      </c>
      <c r="C1239" s="9" t="s">
        <v>12254</v>
      </c>
      <c r="D1239" s="279">
        <v>3488</v>
      </c>
      <c r="E1239" s="279">
        <v>3488</v>
      </c>
      <c r="F1239" s="9">
        <v>245.82</v>
      </c>
      <c r="G1239" s="79">
        <f>(F1239-F1239*$D$1047)*Главная!$F$7</f>
        <v>16725.592800000002</v>
      </c>
      <c r="H1239" s="9"/>
      <c r="I1239" s="9"/>
    </row>
    <row r="1240" spans="1:9" hidden="1" outlineLevel="1" collapsed="1" x14ac:dyDescent="0.25">
      <c r="A1240" s="9"/>
      <c r="B1240" s="228"/>
      <c r="C1240" s="229" t="s">
        <v>12255</v>
      </c>
      <c r="D1240" s="281" t="s">
        <v>7264</v>
      </c>
      <c r="E1240" s="281"/>
      <c r="F1240" s="230"/>
      <c r="G1240" s="221"/>
      <c r="H1240" s="231"/>
      <c r="I1240" s="56"/>
    </row>
    <row r="1241" spans="1:9" hidden="1" outlineLevel="2" x14ac:dyDescent="0.25">
      <c r="A1241" s="9"/>
      <c r="B1241" s="9" t="s">
        <v>12256</v>
      </c>
      <c r="C1241" s="9" t="s">
        <v>12257</v>
      </c>
      <c r="D1241" s="279">
        <v>426</v>
      </c>
      <c r="E1241" s="279">
        <v>426</v>
      </c>
      <c r="F1241" s="9">
        <v>59.68</v>
      </c>
      <c r="G1241" s="79">
        <f>(F1241-F1241*$D$1047)*Главная!$F$7</f>
        <v>4060.6272000000004</v>
      </c>
      <c r="H1241" s="9"/>
      <c r="I1241" s="9"/>
    </row>
    <row r="1242" spans="1:9" hidden="1" outlineLevel="2" x14ac:dyDescent="0.25">
      <c r="A1242" s="9"/>
      <c r="B1242" s="9" t="s">
        <v>12258</v>
      </c>
      <c r="C1242" s="9" t="s">
        <v>12259</v>
      </c>
      <c r="D1242" s="279">
        <v>532</v>
      </c>
      <c r="E1242" s="279">
        <v>532</v>
      </c>
      <c r="F1242" s="9">
        <v>65.87</v>
      </c>
      <c r="G1242" s="79">
        <f>(F1242-F1242*$D$1047)*Главная!$F$7</f>
        <v>4481.7948000000006</v>
      </c>
      <c r="H1242" s="9"/>
      <c r="I1242" s="9"/>
    </row>
    <row r="1243" spans="1:9" hidden="1" outlineLevel="2" x14ac:dyDescent="0.25">
      <c r="A1243" s="9"/>
      <c r="B1243" s="9" t="s">
        <v>12260</v>
      </c>
      <c r="C1243" s="9" t="s">
        <v>12261</v>
      </c>
      <c r="D1243" s="279">
        <v>639</v>
      </c>
      <c r="E1243" s="279">
        <v>639</v>
      </c>
      <c r="F1243" s="9">
        <v>72.709999999999994</v>
      </c>
      <c r="G1243" s="79">
        <f>(F1243-F1243*$D$1047)*Главная!$F$7</f>
        <v>4947.1884</v>
      </c>
      <c r="H1243" s="9"/>
      <c r="I1243" s="9"/>
    </row>
    <row r="1244" spans="1:9" hidden="1" outlineLevel="2" x14ac:dyDescent="0.25">
      <c r="A1244" s="9"/>
      <c r="B1244" s="9" t="s">
        <v>12262</v>
      </c>
      <c r="C1244" s="9" t="s">
        <v>12263</v>
      </c>
      <c r="D1244" s="279">
        <v>745</v>
      </c>
      <c r="E1244" s="279">
        <v>745</v>
      </c>
      <c r="F1244" s="9">
        <v>78.52</v>
      </c>
      <c r="G1244" s="79">
        <f>(F1244-F1244*$D$1047)*Главная!$F$7</f>
        <v>5342.5007999999998</v>
      </c>
      <c r="H1244" s="9"/>
      <c r="I1244" s="9"/>
    </row>
    <row r="1245" spans="1:9" hidden="1" outlineLevel="2" x14ac:dyDescent="0.25">
      <c r="A1245" s="9"/>
      <c r="B1245" s="9" t="s">
        <v>12264</v>
      </c>
      <c r="C1245" s="9" t="s">
        <v>12265</v>
      </c>
      <c r="D1245" s="279">
        <v>851</v>
      </c>
      <c r="E1245" s="279">
        <v>851</v>
      </c>
      <c r="F1245" s="9">
        <v>85.69</v>
      </c>
      <c r="G1245" s="79">
        <f>(F1245-F1245*$D$1047)*Главная!$F$7</f>
        <v>5830.3476000000001</v>
      </c>
      <c r="H1245" s="9"/>
      <c r="I1245" s="9"/>
    </row>
    <row r="1246" spans="1:9" hidden="1" outlineLevel="2" x14ac:dyDescent="0.25">
      <c r="A1246" s="9"/>
      <c r="B1246" s="9" t="s">
        <v>12266</v>
      </c>
      <c r="C1246" s="9" t="s">
        <v>12267</v>
      </c>
      <c r="D1246" s="279">
        <v>958</v>
      </c>
      <c r="E1246" s="279">
        <v>958</v>
      </c>
      <c r="F1246" s="9">
        <v>92.19</v>
      </c>
      <c r="G1246" s="79">
        <f>(F1246-F1246*$D$1047)*Главная!$F$7</f>
        <v>6272.6076000000003</v>
      </c>
      <c r="H1246" s="9"/>
      <c r="I1246" s="9"/>
    </row>
    <row r="1247" spans="1:9" hidden="1" outlineLevel="2" x14ac:dyDescent="0.25">
      <c r="A1247" s="9"/>
      <c r="B1247" s="9" t="s">
        <v>12268</v>
      </c>
      <c r="C1247" s="9" t="s">
        <v>12269</v>
      </c>
      <c r="D1247" s="279">
        <v>1064</v>
      </c>
      <c r="E1247" s="279">
        <v>1064</v>
      </c>
      <c r="F1247" s="9">
        <v>99.71</v>
      </c>
      <c r="G1247" s="79">
        <f>(F1247-F1247*$D$1047)*Главная!$F$7</f>
        <v>6784.2683999999999</v>
      </c>
      <c r="H1247" s="9"/>
      <c r="I1247" s="9"/>
    </row>
    <row r="1248" spans="1:9" hidden="1" outlineLevel="2" x14ac:dyDescent="0.25">
      <c r="A1248" s="9"/>
      <c r="B1248" s="9" t="s">
        <v>12270</v>
      </c>
      <c r="C1248" s="9" t="s">
        <v>12271</v>
      </c>
      <c r="D1248" s="279">
        <v>1171</v>
      </c>
      <c r="E1248" s="279">
        <v>1171</v>
      </c>
      <c r="F1248" s="9">
        <v>106.54</v>
      </c>
      <c r="G1248" s="79">
        <f>(F1248-F1248*$D$1047)*Главная!$F$7</f>
        <v>7248.981600000001</v>
      </c>
      <c r="H1248" s="9"/>
      <c r="I1248" s="9"/>
    </row>
    <row r="1249" spans="1:9" hidden="1" outlineLevel="2" x14ac:dyDescent="0.25">
      <c r="A1249" s="9"/>
      <c r="B1249" s="9" t="s">
        <v>12272</v>
      </c>
      <c r="C1249" s="9" t="s">
        <v>12273</v>
      </c>
      <c r="D1249" s="279">
        <v>1277</v>
      </c>
      <c r="E1249" s="279">
        <v>1277</v>
      </c>
      <c r="F1249" s="9">
        <v>113.07000000000001</v>
      </c>
      <c r="G1249" s="79">
        <f>(F1249-F1249*$D$1047)*Главная!$F$7</f>
        <v>7693.2828000000009</v>
      </c>
      <c r="H1249" s="9"/>
      <c r="I1249" s="9"/>
    </row>
    <row r="1250" spans="1:9" hidden="1" outlineLevel="2" x14ac:dyDescent="0.25">
      <c r="A1250" s="9"/>
      <c r="B1250" s="9" t="s">
        <v>12274</v>
      </c>
      <c r="C1250" s="9" t="s">
        <v>12275</v>
      </c>
      <c r="D1250" s="279">
        <v>1384</v>
      </c>
      <c r="E1250" s="279">
        <v>1384</v>
      </c>
      <c r="F1250" s="9">
        <v>119.9</v>
      </c>
      <c r="G1250" s="79">
        <f>(F1250-F1250*$D$1047)*Главная!$F$7</f>
        <v>8157.996000000001</v>
      </c>
      <c r="H1250" s="9"/>
      <c r="I1250" s="9"/>
    </row>
    <row r="1251" spans="1:9" hidden="1" outlineLevel="2" x14ac:dyDescent="0.25">
      <c r="A1251" s="9"/>
      <c r="B1251" s="9" t="s">
        <v>12276</v>
      </c>
      <c r="C1251" s="9" t="s">
        <v>12277</v>
      </c>
      <c r="D1251" s="279">
        <v>1490</v>
      </c>
      <c r="E1251" s="279">
        <v>1490</v>
      </c>
      <c r="F1251" s="9">
        <v>127.72</v>
      </c>
      <c r="G1251" s="79">
        <f>(F1251-F1251*$D$1047)*Главная!$F$7</f>
        <v>8690.0688000000009</v>
      </c>
      <c r="H1251" s="9"/>
      <c r="I1251" s="9"/>
    </row>
    <row r="1252" spans="1:9" hidden="1" outlineLevel="2" x14ac:dyDescent="0.25">
      <c r="A1252" s="9"/>
      <c r="B1252" s="9" t="s">
        <v>12278</v>
      </c>
      <c r="C1252" s="9" t="s">
        <v>12279</v>
      </c>
      <c r="D1252" s="279">
        <v>1596</v>
      </c>
      <c r="E1252" s="279">
        <v>1596</v>
      </c>
      <c r="F1252" s="9">
        <v>134.25</v>
      </c>
      <c r="G1252" s="79">
        <f>(F1252-F1252*$D$1047)*Главная!$F$7</f>
        <v>9134.3700000000008</v>
      </c>
      <c r="H1252" s="9"/>
      <c r="I1252" s="9"/>
    </row>
    <row r="1253" spans="1:9" hidden="1" outlineLevel="2" x14ac:dyDescent="0.25">
      <c r="A1253" s="9"/>
      <c r="B1253" s="9" t="s">
        <v>12280</v>
      </c>
      <c r="C1253" s="9" t="s">
        <v>12281</v>
      </c>
      <c r="D1253" s="279">
        <v>1703</v>
      </c>
      <c r="E1253" s="279">
        <v>1703</v>
      </c>
      <c r="F1253" s="9">
        <v>140.4</v>
      </c>
      <c r="G1253" s="79">
        <f>(F1253-F1253*$D$1047)*Главная!$F$7</f>
        <v>9552.8160000000007</v>
      </c>
      <c r="H1253" s="9"/>
      <c r="I1253" s="9"/>
    </row>
    <row r="1254" spans="1:9" hidden="1" outlineLevel="2" x14ac:dyDescent="0.25">
      <c r="A1254" s="9"/>
      <c r="B1254" s="9" t="s">
        <v>12282</v>
      </c>
      <c r="C1254" s="9" t="s">
        <v>12283</v>
      </c>
      <c r="D1254" s="279">
        <v>1809</v>
      </c>
      <c r="E1254" s="279">
        <v>1809</v>
      </c>
      <c r="F1254" s="9">
        <v>148.6</v>
      </c>
      <c r="G1254" s="79">
        <f>(F1254-F1254*$D$1047)*Главная!$F$7</f>
        <v>10110.744000000001</v>
      </c>
      <c r="H1254" s="9"/>
      <c r="I1254" s="9"/>
    </row>
    <row r="1255" spans="1:9" hidden="1" outlineLevel="2" x14ac:dyDescent="0.25">
      <c r="A1255" s="9"/>
      <c r="B1255" s="9" t="s">
        <v>12284</v>
      </c>
      <c r="C1255" s="9" t="s">
        <v>12285</v>
      </c>
      <c r="D1255" s="279">
        <v>1916</v>
      </c>
      <c r="E1255" s="279">
        <v>1916</v>
      </c>
      <c r="F1255" s="9">
        <v>155.44</v>
      </c>
      <c r="G1255" s="79">
        <f>(F1255-F1255*$D$1047)*Главная!$F$7</f>
        <v>10576.1376</v>
      </c>
      <c r="H1255" s="9"/>
      <c r="I1255" s="9"/>
    </row>
    <row r="1256" spans="1:9" hidden="1" outlineLevel="2" x14ac:dyDescent="0.25">
      <c r="A1256" s="9"/>
      <c r="B1256" s="9" t="s">
        <v>12286</v>
      </c>
      <c r="C1256" s="9" t="s">
        <v>12287</v>
      </c>
      <c r="D1256" s="279">
        <v>2022</v>
      </c>
      <c r="E1256" s="279">
        <v>2022</v>
      </c>
      <c r="F1256" s="9">
        <v>162.27000000000001</v>
      </c>
      <c r="G1256" s="79">
        <f>(F1256-F1256*$D$1047)*Главная!$F$7</f>
        <v>11040.850800000002</v>
      </c>
      <c r="H1256" s="9"/>
      <c r="I1256" s="9"/>
    </row>
    <row r="1257" spans="1:9" hidden="1" outlineLevel="2" x14ac:dyDescent="0.25">
      <c r="A1257" s="9"/>
      <c r="B1257" s="9" t="s">
        <v>12288</v>
      </c>
      <c r="C1257" s="9" t="s">
        <v>12289</v>
      </c>
      <c r="D1257" s="279">
        <v>2129</v>
      </c>
      <c r="E1257" s="279">
        <v>2129</v>
      </c>
      <c r="F1257" s="9">
        <v>170.43</v>
      </c>
      <c r="G1257" s="79">
        <f>(F1257-F1257*$D$1047)*Главная!$F$7</f>
        <v>11596.057200000001</v>
      </c>
      <c r="H1257" s="9"/>
      <c r="I1257" s="9"/>
    </row>
    <row r="1258" spans="1:9" hidden="1" outlineLevel="2" x14ac:dyDescent="0.25">
      <c r="A1258" s="9"/>
      <c r="B1258" s="9" t="s">
        <v>12290</v>
      </c>
      <c r="C1258" s="9" t="s">
        <v>12291</v>
      </c>
      <c r="D1258" s="279">
        <v>2236</v>
      </c>
      <c r="E1258" s="279">
        <v>2236</v>
      </c>
      <c r="F1258" s="9">
        <v>177.31</v>
      </c>
      <c r="G1258" s="79">
        <f>(F1258-F1258*$D$1047)*Главная!$F$7</f>
        <v>12064.172400000001</v>
      </c>
      <c r="H1258" s="9"/>
      <c r="I1258" s="9"/>
    </row>
    <row r="1259" spans="1:9" hidden="1" outlineLevel="2" x14ac:dyDescent="0.25">
      <c r="A1259" s="9"/>
      <c r="B1259" s="9" t="s">
        <v>12292</v>
      </c>
      <c r="C1259" s="9" t="s">
        <v>12293</v>
      </c>
      <c r="D1259" s="279">
        <v>2341</v>
      </c>
      <c r="E1259" s="279">
        <v>2341</v>
      </c>
      <c r="F1259" s="9">
        <v>184.14000000000001</v>
      </c>
      <c r="G1259" s="79">
        <f>(F1259-F1259*$D$1047)*Главная!$F$7</f>
        <v>12528.885600000001</v>
      </c>
      <c r="H1259" s="9"/>
      <c r="I1259" s="9"/>
    </row>
    <row r="1260" spans="1:9" hidden="1" outlineLevel="2" x14ac:dyDescent="0.25">
      <c r="A1260" s="9"/>
      <c r="B1260" s="9" t="s">
        <v>12294</v>
      </c>
      <c r="C1260" s="9" t="s">
        <v>12295</v>
      </c>
      <c r="D1260" s="279">
        <v>2448</v>
      </c>
      <c r="E1260" s="279">
        <v>2448</v>
      </c>
      <c r="F1260" s="9">
        <v>191.95999999999998</v>
      </c>
      <c r="G1260" s="79">
        <f>(F1260-F1260*$D$1047)*Главная!$F$7</f>
        <v>13060.9584</v>
      </c>
      <c r="H1260" s="9"/>
      <c r="I1260" s="9"/>
    </row>
    <row r="1261" spans="1:9" hidden="1" outlineLevel="2" x14ac:dyDescent="0.25">
      <c r="A1261" s="9"/>
      <c r="B1261" s="9" t="s">
        <v>12296</v>
      </c>
      <c r="C1261" s="9" t="s">
        <v>12297</v>
      </c>
      <c r="D1261" s="279">
        <v>2554</v>
      </c>
      <c r="E1261" s="279">
        <v>2554</v>
      </c>
      <c r="F1261" s="9">
        <v>199.13</v>
      </c>
      <c r="G1261" s="79">
        <f>(F1261-F1261*$D$1047)*Главная!$F$7</f>
        <v>13548.805200000001</v>
      </c>
      <c r="H1261" s="9"/>
      <c r="I1261" s="9"/>
    </row>
    <row r="1262" spans="1:9" hidden="1" outlineLevel="2" x14ac:dyDescent="0.25">
      <c r="A1262" s="9"/>
      <c r="B1262" s="9" t="s">
        <v>12298</v>
      </c>
      <c r="C1262" s="9" t="s">
        <v>12299</v>
      </c>
      <c r="D1262" s="279">
        <v>2661</v>
      </c>
      <c r="E1262" s="279">
        <v>2661</v>
      </c>
      <c r="F1262" s="9">
        <v>205.96999999999997</v>
      </c>
      <c r="G1262" s="79">
        <f>(F1262-F1262*$D$1047)*Главная!$F$7</f>
        <v>14014.1988</v>
      </c>
      <c r="H1262" s="9"/>
      <c r="I1262" s="9"/>
    </row>
    <row r="1263" spans="1:9" hidden="1" outlineLevel="2" x14ac:dyDescent="0.25">
      <c r="A1263" s="9"/>
      <c r="B1263" s="9" t="s">
        <v>12300</v>
      </c>
      <c r="C1263" s="9" t="s">
        <v>12301</v>
      </c>
      <c r="D1263" s="279">
        <v>2767</v>
      </c>
      <c r="E1263" s="279">
        <v>2767</v>
      </c>
      <c r="F1263" s="9">
        <v>212.84</v>
      </c>
      <c r="G1263" s="79">
        <f>(F1263-F1263*$D$1047)*Главная!$F$7</f>
        <v>14481.633600000001</v>
      </c>
      <c r="H1263" s="9"/>
      <c r="I1263" s="9"/>
    </row>
    <row r="1264" spans="1:9" hidden="1" outlineLevel="2" x14ac:dyDescent="0.25">
      <c r="A1264" s="9"/>
      <c r="B1264" s="9" t="s">
        <v>12302</v>
      </c>
      <c r="C1264" s="9" t="s">
        <v>12303</v>
      </c>
      <c r="D1264" s="279">
        <v>2874</v>
      </c>
      <c r="E1264" s="279">
        <v>2874</v>
      </c>
      <c r="F1264" s="9">
        <v>227.60999999999999</v>
      </c>
      <c r="G1264" s="79">
        <f>(F1264-F1264*$D$1047)*Главная!$F$7</f>
        <v>15486.5844</v>
      </c>
      <c r="H1264" s="9"/>
      <c r="I1264" s="9"/>
    </row>
    <row r="1265" spans="1:9" hidden="1" outlineLevel="2" x14ac:dyDescent="0.25">
      <c r="A1265" s="9"/>
      <c r="B1265" s="9" t="s">
        <v>12304</v>
      </c>
      <c r="C1265" s="9" t="s">
        <v>12305</v>
      </c>
      <c r="D1265" s="279">
        <v>2980</v>
      </c>
      <c r="E1265" s="279">
        <v>2980</v>
      </c>
      <c r="F1265" s="9">
        <v>242.34</v>
      </c>
      <c r="G1265" s="79">
        <f>(F1265-F1265*$D$1047)*Главная!$F$7</f>
        <v>16488.813600000001</v>
      </c>
      <c r="H1265" s="9"/>
      <c r="I1265" s="9"/>
    </row>
    <row r="1266" spans="1:9" hidden="1" outlineLevel="2" x14ac:dyDescent="0.25">
      <c r="A1266" s="9"/>
      <c r="B1266" s="9" t="s">
        <v>12306</v>
      </c>
      <c r="C1266" s="9" t="s">
        <v>12307</v>
      </c>
      <c r="D1266" s="279">
        <v>3087</v>
      </c>
      <c r="E1266" s="279">
        <v>3087</v>
      </c>
      <c r="F1266" s="9">
        <v>257.99</v>
      </c>
      <c r="G1266" s="79">
        <f>(F1266-F1266*$D$1047)*Главная!$F$7</f>
        <v>17553.639600000002</v>
      </c>
      <c r="H1266" s="9"/>
      <c r="I1266" s="9"/>
    </row>
    <row r="1267" spans="1:9" hidden="1" outlineLevel="2" x14ac:dyDescent="0.25">
      <c r="A1267" s="9"/>
      <c r="B1267" s="9" t="s">
        <v>12308</v>
      </c>
      <c r="C1267" s="9" t="s">
        <v>12309</v>
      </c>
      <c r="D1267" s="279">
        <v>3193</v>
      </c>
      <c r="E1267" s="279">
        <v>3193</v>
      </c>
      <c r="F1267" s="9">
        <v>274.69</v>
      </c>
      <c r="G1267" s="79">
        <f>(F1267-F1267*$D$1047)*Главная!$F$7</f>
        <v>18689.907600000002</v>
      </c>
      <c r="H1267" s="9"/>
      <c r="I1267" s="9"/>
    </row>
    <row r="1268" spans="1:9" hidden="1" outlineLevel="2" x14ac:dyDescent="0.25">
      <c r="A1268" s="9"/>
      <c r="B1268" s="9" t="s">
        <v>12310</v>
      </c>
      <c r="C1268" s="9" t="s">
        <v>12311</v>
      </c>
      <c r="D1268" s="279">
        <v>635</v>
      </c>
      <c r="E1268" s="279">
        <v>635</v>
      </c>
      <c r="F1268" s="9">
        <v>66.099999999999994</v>
      </c>
      <c r="G1268" s="79">
        <f>(F1268-F1268*$D$1047)*Главная!$F$7</f>
        <v>4497.4440000000004</v>
      </c>
      <c r="H1268" s="9"/>
      <c r="I1268" s="9"/>
    </row>
    <row r="1269" spans="1:9" hidden="1" outlineLevel="2" x14ac:dyDescent="0.25">
      <c r="A1269" s="9"/>
      <c r="B1269" s="9" t="s">
        <v>12312</v>
      </c>
      <c r="C1269" s="9" t="s">
        <v>12313</v>
      </c>
      <c r="D1269" s="279">
        <v>793</v>
      </c>
      <c r="E1269" s="279">
        <v>793</v>
      </c>
      <c r="F1269" s="9">
        <v>73.7</v>
      </c>
      <c r="G1269" s="79">
        <f>(F1269-F1269*$D$1047)*Главная!$F$7</f>
        <v>5014.5480000000007</v>
      </c>
      <c r="H1269" s="9"/>
      <c r="I1269" s="9"/>
    </row>
    <row r="1270" spans="1:9" hidden="1" outlineLevel="2" x14ac:dyDescent="0.25">
      <c r="A1270" s="9"/>
      <c r="B1270" s="9" t="s">
        <v>12314</v>
      </c>
      <c r="C1270" s="9" t="s">
        <v>12315</v>
      </c>
      <c r="D1270" s="279">
        <v>952</v>
      </c>
      <c r="E1270" s="279">
        <v>952</v>
      </c>
      <c r="F1270" s="9">
        <v>81.94</v>
      </c>
      <c r="G1270" s="79">
        <f>(F1270-F1270*$D$1047)*Главная!$F$7</f>
        <v>5575.1976000000004</v>
      </c>
      <c r="H1270" s="9"/>
      <c r="I1270" s="9"/>
    </row>
    <row r="1271" spans="1:9" hidden="1" outlineLevel="2" x14ac:dyDescent="0.25">
      <c r="A1271" s="9"/>
      <c r="B1271" s="9" t="s">
        <v>12316</v>
      </c>
      <c r="C1271" s="9" t="s">
        <v>12317</v>
      </c>
      <c r="D1271" s="279">
        <v>1110</v>
      </c>
      <c r="E1271" s="279">
        <v>1110</v>
      </c>
      <c r="F1271" s="9">
        <v>89.87</v>
      </c>
      <c r="G1271" s="79">
        <f>(F1271-F1271*$D$1047)*Главная!$F$7</f>
        <v>6114.7548000000006</v>
      </c>
      <c r="H1271" s="9"/>
      <c r="I1271" s="9"/>
    </row>
    <row r="1272" spans="1:9" hidden="1" outlineLevel="2" x14ac:dyDescent="0.25">
      <c r="A1272" s="9"/>
      <c r="B1272" s="9" t="s">
        <v>12318</v>
      </c>
      <c r="C1272" s="9" t="s">
        <v>12319</v>
      </c>
      <c r="D1272" s="279">
        <v>1269</v>
      </c>
      <c r="E1272" s="279">
        <v>1269</v>
      </c>
      <c r="F1272" s="9">
        <v>98.48</v>
      </c>
      <c r="G1272" s="79">
        <f>(F1272-F1272*$D$1047)*Главная!$F$7</f>
        <v>6700.579200000001</v>
      </c>
      <c r="H1272" s="9"/>
      <c r="I1272" s="9"/>
    </row>
    <row r="1273" spans="1:9" hidden="1" outlineLevel="2" x14ac:dyDescent="0.25">
      <c r="A1273" s="9"/>
      <c r="B1273" s="9" t="s">
        <v>12320</v>
      </c>
      <c r="C1273" s="9" t="s">
        <v>12321</v>
      </c>
      <c r="D1273" s="279">
        <v>1428</v>
      </c>
      <c r="E1273" s="279">
        <v>1428</v>
      </c>
      <c r="F1273" s="9">
        <v>105.4</v>
      </c>
      <c r="G1273" s="79">
        <f>(F1273-F1273*$D$1047)*Главная!$F$7</f>
        <v>7171.4160000000011</v>
      </c>
      <c r="H1273" s="9"/>
      <c r="I1273" s="9"/>
    </row>
    <row r="1274" spans="1:9" hidden="1" outlineLevel="2" x14ac:dyDescent="0.25">
      <c r="A1274" s="9"/>
      <c r="B1274" s="9" t="s">
        <v>12322</v>
      </c>
      <c r="C1274" s="9" t="s">
        <v>12323</v>
      </c>
      <c r="D1274" s="279">
        <v>1586</v>
      </c>
      <c r="E1274" s="279">
        <v>1586</v>
      </c>
      <c r="F1274" s="9">
        <v>114.02000000000001</v>
      </c>
      <c r="G1274" s="79">
        <f>(F1274-F1274*$D$1047)*Главная!$F$7</f>
        <v>7757.9208000000017</v>
      </c>
      <c r="H1274" s="9"/>
      <c r="I1274" s="9"/>
    </row>
    <row r="1275" spans="1:9" hidden="1" outlineLevel="2" x14ac:dyDescent="0.25">
      <c r="A1275" s="9"/>
      <c r="B1275" s="9" t="s">
        <v>12324</v>
      </c>
      <c r="C1275" s="9" t="s">
        <v>12325</v>
      </c>
      <c r="D1275" s="279">
        <v>1745</v>
      </c>
      <c r="E1275" s="279">
        <v>1745</v>
      </c>
      <c r="F1275" s="9">
        <v>121.6</v>
      </c>
      <c r="G1275" s="79">
        <f>(F1275-F1275*$D$1047)*Главная!$F$7</f>
        <v>8273.6640000000007</v>
      </c>
      <c r="H1275" s="9"/>
      <c r="I1275" s="9"/>
    </row>
    <row r="1276" spans="1:9" hidden="1" outlineLevel="2" x14ac:dyDescent="0.25">
      <c r="A1276" s="9"/>
      <c r="B1276" s="9" t="s">
        <v>12326</v>
      </c>
      <c r="C1276" s="9" t="s">
        <v>12327</v>
      </c>
      <c r="D1276" s="279">
        <v>1904</v>
      </c>
      <c r="E1276" s="279">
        <v>1904</v>
      </c>
      <c r="F1276" s="9">
        <v>129.89000000000001</v>
      </c>
      <c r="G1276" s="79">
        <f>(F1276-F1276*$D$1047)*Главная!$F$7</f>
        <v>8837.7156000000014</v>
      </c>
      <c r="H1276" s="9"/>
      <c r="I1276" s="9"/>
    </row>
    <row r="1277" spans="1:9" hidden="1" outlineLevel="2" x14ac:dyDescent="0.25">
      <c r="A1277" s="9"/>
      <c r="B1277" s="9" t="s">
        <v>12328</v>
      </c>
      <c r="C1277" s="9" t="s">
        <v>12329</v>
      </c>
      <c r="D1277" s="279">
        <v>2062</v>
      </c>
      <c r="E1277" s="279">
        <v>2062</v>
      </c>
      <c r="F1277" s="9">
        <v>137.47999999999999</v>
      </c>
      <c r="G1277" s="79">
        <f>(F1277-F1277*$D$1047)*Главная!$F$7</f>
        <v>9354.1391999999996</v>
      </c>
      <c r="H1277" s="9"/>
      <c r="I1277" s="9"/>
    </row>
    <row r="1278" spans="1:9" hidden="1" outlineLevel="2" x14ac:dyDescent="0.25">
      <c r="A1278" s="9"/>
      <c r="B1278" s="9" t="s">
        <v>12330</v>
      </c>
      <c r="C1278" s="9" t="s">
        <v>12331</v>
      </c>
      <c r="D1278" s="279">
        <v>2221</v>
      </c>
      <c r="E1278" s="279">
        <v>2221</v>
      </c>
      <c r="F1278" s="9">
        <v>146.74</v>
      </c>
      <c r="G1278" s="79">
        <f>(F1278-F1278*$D$1047)*Главная!$F$7</f>
        <v>9984.1896000000015</v>
      </c>
      <c r="H1278" s="9"/>
      <c r="I1278" s="9"/>
    </row>
    <row r="1279" spans="1:9" hidden="1" outlineLevel="2" x14ac:dyDescent="0.25">
      <c r="A1279" s="9"/>
      <c r="B1279" s="9" t="s">
        <v>12332</v>
      </c>
      <c r="C1279" s="9" t="s">
        <v>12333</v>
      </c>
      <c r="D1279" s="279">
        <v>2379</v>
      </c>
      <c r="E1279" s="279">
        <v>2379</v>
      </c>
      <c r="F1279" s="9">
        <v>154.67000000000002</v>
      </c>
      <c r="G1279" s="79">
        <f>(F1279-F1279*$D$1047)*Главная!$F$7</f>
        <v>10523.746800000003</v>
      </c>
      <c r="H1279" s="9"/>
      <c r="I1279" s="9"/>
    </row>
    <row r="1280" spans="1:9" hidden="1" outlineLevel="2" x14ac:dyDescent="0.25">
      <c r="A1280" s="9"/>
      <c r="B1280" s="9" t="s">
        <v>12334</v>
      </c>
      <c r="C1280" s="9" t="s">
        <v>12335</v>
      </c>
      <c r="D1280" s="279">
        <v>2538</v>
      </c>
      <c r="E1280" s="279">
        <v>2538</v>
      </c>
      <c r="F1280" s="9">
        <v>162.60999999999999</v>
      </c>
      <c r="G1280" s="79">
        <f>(F1280-F1280*$D$1047)*Главная!$F$7</f>
        <v>11063.984399999999</v>
      </c>
      <c r="H1280" s="9"/>
      <c r="I1280" s="9"/>
    </row>
    <row r="1281" spans="1:9" hidden="1" outlineLevel="2" x14ac:dyDescent="0.25">
      <c r="A1281" s="9"/>
      <c r="B1281" s="9" t="s">
        <v>12336</v>
      </c>
      <c r="C1281" s="9" t="s">
        <v>12337</v>
      </c>
      <c r="D1281" s="279">
        <v>2697</v>
      </c>
      <c r="E1281" s="279">
        <v>2697</v>
      </c>
      <c r="F1281" s="9">
        <v>171.88</v>
      </c>
      <c r="G1281" s="79">
        <f>(F1281-F1281*$D$1047)*Главная!$F$7</f>
        <v>11694.715200000001</v>
      </c>
      <c r="H1281" s="9"/>
      <c r="I1281" s="9"/>
    </row>
    <row r="1282" spans="1:9" hidden="1" outlineLevel="2" x14ac:dyDescent="0.25">
      <c r="A1282" s="9"/>
      <c r="B1282" s="9" t="s">
        <v>12338</v>
      </c>
      <c r="C1282" s="9" t="s">
        <v>12339</v>
      </c>
      <c r="D1282" s="279">
        <v>2855</v>
      </c>
      <c r="E1282" s="279">
        <v>2855</v>
      </c>
      <c r="F1282" s="9">
        <v>179.81</v>
      </c>
      <c r="G1282" s="79">
        <f>(F1282-F1282*$D$1047)*Главная!$F$7</f>
        <v>12234.272400000002</v>
      </c>
      <c r="H1282" s="9"/>
      <c r="I1282" s="9"/>
    </row>
    <row r="1283" spans="1:9" hidden="1" outlineLevel="2" x14ac:dyDescent="0.25">
      <c r="A1283" s="9"/>
      <c r="B1283" s="9" t="s">
        <v>12340</v>
      </c>
      <c r="C1283" s="9" t="s">
        <v>12341</v>
      </c>
      <c r="D1283" s="279">
        <v>3014</v>
      </c>
      <c r="E1283" s="279">
        <v>3014</v>
      </c>
      <c r="F1283" s="9">
        <v>187.74</v>
      </c>
      <c r="G1283" s="79">
        <f>(F1283-F1283*$D$1047)*Главная!$F$7</f>
        <v>12773.829600000001</v>
      </c>
      <c r="H1283" s="9"/>
      <c r="I1283" s="9"/>
    </row>
    <row r="1284" spans="1:9" hidden="1" outlineLevel="2" x14ac:dyDescent="0.25">
      <c r="A1284" s="9"/>
      <c r="B1284" s="9" t="s">
        <v>12342</v>
      </c>
      <c r="C1284" s="9" t="s">
        <v>12343</v>
      </c>
      <c r="D1284" s="279">
        <v>3173</v>
      </c>
      <c r="E1284" s="279">
        <v>3173</v>
      </c>
      <c r="F1284" s="9">
        <v>197.7</v>
      </c>
      <c r="G1284" s="79">
        <f>(F1284-F1284*$D$1047)*Главная!$F$7</f>
        <v>13451.508</v>
      </c>
      <c r="H1284" s="9"/>
      <c r="I1284" s="9"/>
    </row>
    <row r="1285" spans="1:9" hidden="1" outlineLevel="2" x14ac:dyDescent="0.25">
      <c r="A1285" s="9"/>
      <c r="B1285" s="9" t="s">
        <v>12344</v>
      </c>
      <c r="C1285" s="9" t="s">
        <v>12345</v>
      </c>
      <c r="D1285" s="279">
        <v>3332</v>
      </c>
      <c r="E1285" s="279">
        <v>3332</v>
      </c>
      <c r="F1285" s="9">
        <v>205.63000000000002</v>
      </c>
      <c r="G1285" s="79">
        <f>(F1285-F1285*$D$1047)*Главная!$F$7</f>
        <v>13991.065200000003</v>
      </c>
      <c r="H1285" s="9"/>
      <c r="I1285" s="9"/>
    </row>
    <row r="1286" spans="1:9" hidden="1" outlineLevel="2" x14ac:dyDescent="0.25">
      <c r="A1286" s="9"/>
      <c r="B1286" s="9" t="s">
        <v>12346</v>
      </c>
      <c r="C1286" s="9" t="s">
        <v>12347</v>
      </c>
      <c r="D1286" s="279">
        <v>3490</v>
      </c>
      <c r="E1286" s="279">
        <v>3490</v>
      </c>
      <c r="F1286" s="9">
        <v>213.57</v>
      </c>
      <c r="G1286" s="79">
        <f>(F1286-F1286*$D$1047)*Главная!$F$7</f>
        <v>14531.302800000001</v>
      </c>
      <c r="H1286" s="9"/>
      <c r="I1286" s="9"/>
    </row>
    <row r="1287" spans="1:9" hidden="1" outlineLevel="2" x14ac:dyDescent="0.25">
      <c r="A1287" s="9"/>
      <c r="B1287" s="9" t="s">
        <v>12348</v>
      </c>
      <c r="C1287" s="9" t="s">
        <v>12349</v>
      </c>
      <c r="D1287" s="279">
        <v>3649</v>
      </c>
      <c r="E1287" s="279">
        <v>3649</v>
      </c>
      <c r="F1287" s="9">
        <v>222.48000000000002</v>
      </c>
      <c r="G1287" s="79">
        <f>(F1287-F1287*$D$1047)*Главная!$F$7</f>
        <v>15137.539200000003</v>
      </c>
      <c r="H1287" s="9"/>
      <c r="I1287" s="9"/>
    </row>
    <row r="1288" spans="1:9" hidden="1" outlineLevel="2" x14ac:dyDescent="0.25">
      <c r="A1288" s="9"/>
      <c r="B1288" s="9" t="s">
        <v>12350</v>
      </c>
      <c r="C1288" s="9" t="s">
        <v>12351</v>
      </c>
      <c r="D1288" s="279">
        <v>3807</v>
      </c>
      <c r="E1288" s="279">
        <v>3807</v>
      </c>
      <c r="F1288" s="9">
        <v>231.45</v>
      </c>
      <c r="G1288" s="79">
        <f>(F1288-F1288*$D$1047)*Главная!$F$7</f>
        <v>15747.858</v>
      </c>
      <c r="H1288" s="9"/>
      <c r="I1288" s="9"/>
    </row>
    <row r="1289" spans="1:9" hidden="1" outlineLevel="2" x14ac:dyDescent="0.25">
      <c r="A1289" s="9"/>
      <c r="B1289" s="9" t="s">
        <v>12352</v>
      </c>
      <c r="C1289" s="9" t="s">
        <v>12353</v>
      </c>
      <c r="D1289" s="279">
        <v>3966</v>
      </c>
      <c r="E1289" s="279">
        <v>3966</v>
      </c>
      <c r="F1289" s="9">
        <v>239.71999999999997</v>
      </c>
      <c r="G1289" s="79">
        <f>(F1289-F1289*$D$1047)*Главная!$F$7</f>
        <v>16310.548799999999</v>
      </c>
      <c r="H1289" s="9"/>
      <c r="I1289" s="9"/>
    </row>
    <row r="1290" spans="1:9" hidden="1" outlineLevel="2" x14ac:dyDescent="0.25">
      <c r="A1290" s="9"/>
      <c r="B1290" s="9" t="s">
        <v>12354</v>
      </c>
      <c r="C1290" s="9" t="s">
        <v>12355</v>
      </c>
      <c r="D1290" s="279">
        <v>4124</v>
      </c>
      <c r="E1290" s="279">
        <v>4124</v>
      </c>
      <c r="F1290" s="9">
        <v>247.66</v>
      </c>
      <c r="G1290" s="79">
        <f>(F1290-F1290*$D$1047)*Главная!$F$7</f>
        <v>16850.786400000001</v>
      </c>
      <c r="H1290" s="9"/>
      <c r="I1290" s="9"/>
    </row>
    <row r="1291" spans="1:9" hidden="1" outlineLevel="2" x14ac:dyDescent="0.25">
      <c r="A1291" s="9"/>
      <c r="B1291" s="9" t="s">
        <v>12356</v>
      </c>
      <c r="C1291" s="9" t="s">
        <v>12357</v>
      </c>
      <c r="D1291" s="279">
        <v>4283</v>
      </c>
      <c r="E1291" s="279">
        <v>4283</v>
      </c>
      <c r="F1291" s="9">
        <v>256.91999999999996</v>
      </c>
      <c r="G1291" s="79">
        <f>(F1291-F1291*$D$1047)*Главная!$F$7</f>
        <v>17480.836799999997</v>
      </c>
      <c r="H1291" s="9"/>
      <c r="I1291" s="9"/>
    </row>
    <row r="1292" spans="1:9" hidden="1" outlineLevel="2" x14ac:dyDescent="0.25">
      <c r="A1292" s="9"/>
      <c r="B1292" s="9" t="s">
        <v>12358</v>
      </c>
      <c r="C1292" s="9" t="s">
        <v>12359</v>
      </c>
      <c r="D1292" s="279">
        <v>4442</v>
      </c>
      <c r="E1292" s="279">
        <v>4442</v>
      </c>
      <c r="F1292" s="9">
        <v>266.19</v>
      </c>
      <c r="G1292" s="79">
        <f>(F1292-F1292*$D$1047)*Главная!$F$7</f>
        <v>18111.567600000002</v>
      </c>
      <c r="H1292" s="9"/>
      <c r="I1292" s="9"/>
    </row>
    <row r="1293" spans="1:9" hidden="1" outlineLevel="2" x14ac:dyDescent="0.25">
      <c r="A1293" s="9"/>
      <c r="B1293" s="9" t="s">
        <v>12360</v>
      </c>
      <c r="C1293" s="9" t="s">
        <v>12361</v>
      </c>
      <c r="D1293" s="279">
        <v>4601</v>
      </c>
      <c r="E1293" s="279">
        <v>4601</v>
      </c>
      <c r="F1293" s="9">
        <v>274.45999999999998</v>
      </c>
      <c r="G1293" s="79">
        <f>(F1293-F1293*$D$1047)*Главная!$F$7</f>
        <v>18674.258399999999</v>
      </c>
      <c r="H1293" s="9"/>
      <c r="I1293" s="9"/>
    </row>
    <row r="1294" spans="1:9" hidden="1" outlineLevel="2" x14ac:dyDescent="0.25">
      <c r="A1294" s="9"/>
      <c r="B1294" s="9" t="s">
        <v>12362</v>
      </c>
      <c r="C1294" s="9" t="s">
        <v>12363</v>
      </c>
      <c r="D1294" s="279">
        <v>4759</v>
      </c>
      <c r="E1294" s="279">
        <v>4759</v>
      </c>
      <c r="F1294" s="9">
        <v>282.73</v>
      </c>
      <c r="G1294" s="79">
        <f>(F1294-F1294*$D$1047)*Главная!$F$7</f>
        <v>19236.949200000003</v>
      </c>
      <c r="H1294" s="9"/>
      <c r="I1294" s="9"/>
    </row>
    <row r="1295" spans="1:9" hidden="1" outlineLevel="1" collapsed="1" x14ac:dyDescent="0.25">
      <c r="A1295" s="9"/>
      <c r="B1295" s="228"/>
      <c r="C1295" s="229" t="s">
        <v>12145</v>
      </c>
      <c r="D1295" s="281" t="s">
        <v>7264</v>
      </c>
      <c r="E1295" s="281"/>
      <c r="F1295" s="230"/>
      <c r="G1295" s="221"/>
      <c r="H1295" s="231"/>
      <c r="I1295" s="56"/>
    </row>
    <row r="1296" spans="1:9" hidden="1" outlineLevel="2" x14ac:dyDescent="0.25">
      <c r="A1296" s="9"/>
      <c r="B1296" s="9" t="s">
        <v>12364</v>
      </c>
      <c r="C1296" s="9" t="s">
        <v>12365</v>
      </c>
      <c r="D1296" s="279">
        <v>473</v>
      </c>
      <c r="E1296" s="279">
        <v>473</v>
      </c>
      <c r="F1296" s="9">
        <v>45.19</v>
      </c>
      <c r="G1296" s="79">
        <f>(F1296-F1296*$D$1047)*Главная!$F$7</f>
        <v>3074.7276000000002</v>
      </c>
      <c r="H1296" s="9"/>
      <c r="I1296" s="9"/>
    </row>
    <row r="1297" spans="1:9" hidden="1" outlineLevel="2" x14ac:dyDescent="0.25">
      <c r="A1297" s="9"/>
      <c r="B1297" s="9" t="s">
        <v>12366</v>
      </c>
      <c r="C1297" s="9" t="s">
        <v>12367</v>
      </c>
      <c r="D1297" s="279">
        <v>592</v>
      </c>
      <c r="E1297" s="279">
        <v>592</v>
      </c>
      <c r="F1297" s="9">
        <v>51.49</v>
      </c>
      <c r="G1297" s="79">
        <f>(F1297-F1297*$D$1047)*Главная!$F$7</f>
        <v>3503.3796000000007</v>
      </c>
      <c r="H1297" s="9"/>
      <c r="I1297" s="9"/>
    </row>
    <row r="1298" spans="1:9" hidden="1" outlineLevel="2" x14ac:dyDescent="0.25">
      <c r="A1298" s="9"/>
      <c r="B1298" s="9" t="s">
        <v>12368</v>
      </c>
      <c r="C1298" s="9" t="s">
        <v>12369</v>
      </c>
      <c r="D1298" s="279">
        <v>710</v>
      </c>
      <c r="E1298" s="279">
        <v>710</v>
      </c>
      <c r="F1298" s="9">
        <v>57.42</v>
      </c>
      <c r="G1298" s="79">
        <f>(F1298-F1298*$D$1047)*Главная!$F$7</f>
        <v>3906.8568000000005</v>
      </c>
      <c r="H1298" s="9"/>
      <c r="I1298" s="9"/>
    </row>
    <row r="1299" spans="1:9" hidden="1" outlineLevel="2" x14ac:dyDescent="0.25">
      <c r="A1299" s="9"/>
      <c r="B1299" s="9" t="s">
        <v>12370</v>
      </c>
      <c r="C1299" s="9" t="s">
        <v>12371</v>
      </c>
      <c r="D1299" s="279">
        <v>828</v>
      </c>
      <c r="E1299" s="279">
        <v>828</v>
      </c>
      <c r="F1299" s="9">
        <v>63.14</v>
      </c>
      <c r="G1299" s="79">
        <f>(F1299-F1299*$D$1047)*Главная!$F$7</f>
        <v>4296.0456000000004</v>
      </c>
      <c r="H1299" s="9"/>
      <c r="I1299" s="9"/>
    </row>
    <row r="1300" spans="1:9" hidden="1" outlineLevel="2" x14ac:dyDescent="0.25">
      <c r="A1300" s="9"/>
      <c r="B1300" s="9" t="s">
        <v>12372</v>
      </c>
      <c r="C1300" s="9" t="s">
        <v>12373</v>
      </c>
      <c r="D1300" s="279">
        <v>947</v>
      </c>
      <c r="E1300" s="279">
        <v>947</v>
      </c>
      <c r="F1300" s="9">
        <v>73.510000000000005</v>
      </c>
      <c r="G1300" s="79">
        <f>(F1300-F1300*$D$1047)*Главная!$F$7</f>
        <v>5001.6204000000007</v>
      </c>
      <c r="H1300" s="9"/>
      <c r="I1300" s="9"/>
    </row>
    <row r="1301" spans="1:9" hidden="1" outlineLevel="2" x14ac:dyDescent="0.25">
      <c r="A1301" s="9"/>
      <c r="B1301" s="9" t="s">
        <v>12374</v>
      </c>
      <c r="C1301" s="9" t="s">
        <v>12375</v>
      </c>
      <c r="D1301" s="279">
        <v>1065</v>
      </c>
      <c r="E1301" s="279">
        <v>1065</v>
      </c>
      <c r="F1301" s="9">
        <v>79.45</v>
      </c>
      <c r="G1301" s="79">
        <f>(F1301-F1301*$D$1047)*Главная!$F$7</f>
        <v>5405.7780000000002</v>
      </c>
      <c r="H1301" s="9"/>
      <c r="I1301" s="9"/>
    </row>
    <row r="1302" spans="1:9" hidden="1" outlineLevel="2" x14ac:dyDescent="0.25">
      <c r="A1302" s="9"/>
      <c r="B1302" s="9" t="s">
        <v>12376</v>
      </c>
      <c r="C1302" s="9" t="s">
        <v>12377</v>
      </c>
      <c r="D1302" s="279">
        <v>1183</v>
      </c>
      <c r="E1302" s="279">
        <v>1183</v>
      </c>
      <c r="F1302" s="9">
        <v>85.32</v>
      </c>
      <c r="G1302" s="79">
        <f>(F1302-F1302*$D$1047)*Главная!$F$7</f>
        <v>5805.1728000000003</v>
      </c>
      <c r="H1302" s="9"/>
      <c r="I1302" s="9"/>
    </row>
    <row r="1303" spans="1:9" hidden="1" outlineLevel="2" x14ac:dyDescent="0.25">
      <c r="A1303" s="9"/>
      <c r="B1303" s="9" t="s">
        <v>12378</v>
      </c>
      <c r="C1303" s="9" t="s">
        <v>12379</v>
      </c>
      <c r="D1303" s="279">
        <v>1302</v>
      </c>
      <c r="E1303" s="279">
        <v>1302</v>
      </c>
      <c r="F1303" s="9">
        <v>91.21</v>
      </c>
      <c r="G1303" s="79">
        <f>(F1303-F1303*$D$1047)*Главная!$F$7</f>
        <v>6205.9283999999998</v>
      </c>
      <c r="H1303" s="9"/>
      <c r="I1303" s="9"/>
    </row>
    <row r="1304" spans="1:9" hidden="1" outlineLevel="2" x14ac:dyDescent="0.25">
      <c r="A1304" s="9"/>
      <c r="B1304" s="9" t="s">
        <v>12380</v>
      </c>
      <c r="C1304" s="9" t="s">
        <v>12381</v>
      </c>
      <c r="D1304" s="279">
        <v>1419</v>
      </c>
      <c r="E1304" s="279">
        <v>1419</v>
      </c>
      <c r="F1304" s="9">
        <v>98.74</v>
      </c>
      <c r="G1304" s="79">
        <f>(F1304-F1304*$D$1047)*Главная!$F$7</f>
        <v>6718.2696000000005</v>
      </c>
      <c r="H1304" s="9"/>
      <c r="I1304" s="9"/>
    </row>
    <row r="1305" spans="1:9" hidden="1" outlineLevel="2" x14ac:dyDescent="0.25">
      <c r="A1305" s="9"/>
      <c r="B1305" s="9" t="s">
        <v>12382</v>
      </c>
      <c r="C1305" s="9" t="s">
        <v>12383</v>
      </c>
      <c r="D1305" s="279">
        <v>1538</v>
      </c>
      <c r="E1305" s="279">
        <v>1538</v>
      </c>
      <c r="F1305" s="9">
        <v>105.55</v>
      </c>
      <c r="G1305" s="79">
        <f>(F1305-F1305*$D$1047)*Главная!$F$7</f>
        <v>7181.6220000000003</v>
      </c>
      <c r="H1305" s="9"/>
      <c r="I1305" s="9"/>
    </row>
    <row r="1306" spans="1:9" hidden="1" outlineLevel="2" x14ac:dyDescent="0.25">
      <c r="A1306" s="9"/>
      <c r="B1306" s="9" t="s">
        <v>12384</v>
      </c>
      <c r="C1306" s="9" t="s">
        <v>12385</v>
      </c>
      <c r="D1306" s="279">
        <v>1656</v>
      </c>
      <c r="E1306" s="279">
        <v>1656</v>
      </c>
      <c r="F1306" s="9">
        <v>112.35</v>
      </c>
      <c r="G1306" s="79">
        <f>(F1306-F1306*$D$1047)*Главная!$F$7</f>
        <v>7644.2939999999999</v>
      </c>
      <c r="H1306" s="9"/>
      <c r="I1306" s="9"/>
    </row>
    <row r="1307" spans="1:9" hidden="1" outlineLevel="2" x14ac:dyDescent="0.25">
      <c r="A1307" s="9"/>
      <c r="B1307" s="9" t="s">
        <v>12386</v>
      </c>
      <c r="C1307" s="9" t="s">
        <v>12387</v>
      </c>
      <c r="D1307" s="279">
        <v>1774</v>
      </c>
      <c r="E1307" s="279">
        <v>1774</v>
      </c>
      <c r="F1307" s="9">
        <v>119.33</v>
      </c>
      <c r="G1307" s="79">
        <f>(F1307-F1307*$D$1047)*Главная!$F$7</f>
        <v>8119.2132000000011</v>
      </c>
      <c r="H1307" s="9"/>
      <c r="I1307" s="9"/>
    </row>
    <row r="1308" spans="1:9" hidden="1" outlineLevel="2" x14ac:dyDescent="0.25">
      <c r="A1308" s="9"/>
      <c r="B1308" s="9" t="s">
        <v>12388</v>
      </c>
      <c r="C1308" s="9" t="s">
        <v>12389</v>
      </c>
      <c r="D1308" s="279">
        <v>1893</v>
      </c>
      <c r="E1308" s="279">
        <v>1893</v>
      </c>
      <c r="F1308" s="9">
        <v>132.60999999999999</v>
      </c>
      <c r="G1308" s="79">
        <f>(F1308-F1308*$D$1047)*Главная!$F$7</f>
        <v>9022.7844000000005</v>
      </c>
      <c r="H1308" s="9"/>
      <c r="I1308" s="9"/>
    </row>
    <row r="1309" spans="1:9" hidden="1" outlineLevel="2" x14ac:dyDescent="0.25">
      <c r="A1309" s="9"/>
      <c r="B1309" s="9" t="s">
        <v>12390</v>
      </c>
      <c r="C1309" s="9" t="s">
        <v>12391</v>
      </c>
      <c r="D1309" s="279">
        <v>2011</v>
      </c>
      <c r="E1309" s="279">
        <v>2011</v>
      </c>
      <c r="F1309" s="9">
        <v>138.63</v>
      </c>
      <c r="G1309" s="79">
        <f>(F1309-F1309*$D$1047)*Главная!$F$7</f>
        <v>9432.3852000000006</v>
      </c>
      <c r="H1309" s="9"/>
      <c r="I1309" s="9"/>
    </row>
    <row r="1310" spans="1:9" hidden="1" outlineLevel="2" x14ac:dyDescent="0.25">
      <c r="A1310" s="9"/>
      <c r="B1310" s="9" t="s">
        <v>12392</v>
      </c>
      <c r="C1310" s="9" t="s">
        <v>12393</v>
      </c>
      <c r="D1310" s="279">
        <v>2129</v>
      </c>
      <c r="E1310" s="279">
        <v>2129</v>
      </c>
      <c r="F1310" s="9">
        <v>144.26</v>
      </c>
      <c r="G1310" s="79">
        <f>(F1310-F1310*$D$1047)*Главная!$F$7</f>
        <v>9815.4503999999997</v>
      </c>
      <c r="H1310" s="9"/>
      <c r="I1310" s="9"/>
    </row>
    <row r="1311" spans="1:9" hidden="1" outlineLevel="2" x14ac:dyDescent="0.25">
      <c r="A1311" s="9"/>
      <c r="B1311" s="9" t="s">
        <v>12394</v>
      </c>
      <c r="C1311" s="9" t="s">
        <v>12395</v>
      </c>
      <c r="D1311" s="279">
        <v>2248</v>
      </c>
      <c r="E1311" s="279">
        <v>2248</v>
      </c>
      <c r="F1311" s="9">
        <v>149.85</v>
      </c>
      <c r="G1311" s="79">
        <f>(F1311-F1311*$D$1047)*Главная!$F$7</f>
        <v>10195.794</v>
      </c>
      <c r="H1311" s="9"/>
      <c r="I1311" s="9"/>
    </row>
    <row r="1312" spans="1:9" hidden="1" outlineLevel="2" x14ac:dyDescent="0.25">
      <c r="A1312" s="9"/>
      <c r="B1312" s="9" t="s">
        <v>12396</v>
      </c>
      <c r="C1312" s="9" t="s">
        <v>12397</v>
      </c>
      <c r="D1312" s="279">
        <v>2366</v>
      </c>
      <c r="E1312" s="279">
        <v>2366</v>
      </c>
      <c r="F1312" s="9">
        <v>156.32999999999998</v>
      </c>
      <c r="G1312" s="79">
        <f>(F1312-F1312*$D$1047)*Главная!$F$7</f>
        <v>10636.6932</v>
      </c>
      <c r="H1312" s="9"/>
      <c r="I1312" s="9"/>
    </row>
    <row r="1313" spans="1:9" hidden="1" outlineLevel="2" x14ac:dyDescent="0.25">
      <c r="A1313" s="9"/>
      <c r="B1313" s="9" t="s">
        <v>12398</v>
      </c>
      <c r="C1313" s="9" t="s">
        <v>12399</v>
      </c>
      <c r="D1313" s="279">
        <v>2485</v>
      </c>
      <c r="E1313" s="279">
        <v>2485</v>
      </c>
      <c r="F1313" s="9">
        <v>163.55000000000001</v>
      </c>
      <c r="G1313" s="79">
        <f>(F1313-F1313*$D$1047)*Главная!$F$7</f>
        <v>11127.942000000001</v>
      </c>
      <c r="H1313" s="9"/>
      <c r="I1313" s="9"/>
    </row>
    <row r="1314" spans="1:9" hidden="1" outlineLevel="2" x14ac:dyDescent="0.25">
      <c r="A1314" s="9"/>
      <c r="B1314" s="9" t="s">
        <v>12400</v>
      </c>
      <c r="C1314" s="9" t="s">
        <v>12401</v>
      </c>
      <c r="D1314" s="279">
        <v>2603</v>
      </c>
      <c r="E1314" s="279">
        <v>2603</v>
      </c>
      <c r="F1314" s="9">
        <v>170.28</v>
      </c>
      <c r="G1314" s="79">
        <f>(F1314-F1314*$D$1047)*Главная!$F$7</f>
        <v>11585.851200000001</v>
      </c>
      <c r="H1314" s="9"/>
      <c r="I1314" s="9"/>
    </row>
    <row r="1315" spans="1:9" hidden="1" outlineLevel="2" x14ac:dyDescent="0.25">
      <c r="A1315" s="9"/>
      <c r="B1315" s="9" t="s">
        <v>12402</v>
      </c>
      <c r="C1315" s="9" t="s">
        <v>12403</v>
      </c>
      <c r="D1315" s="279">
        <v>2722</v>
      </c>
      <c r="E1315" s="279">
        <v>2722</v>
      </c>
      <c r="F1315" s="9">
        <v>176.95999999999998</v>
      </c>
      <c r="G1315" s="79">
        <f>(F1315-F1315*$D$1047)*Главная!$F$7</f>
        <v>12040.358399999999</v>
      </c>
      <c r="H1315" s="9"/>
      <c r="I1315" s="9"/>
    </row>
    <row r="1316" spans="1:9" hidden="1" outlineLevel="2" x14ac:dyDescent="0.25">
      <c r="A1316" s="9"/>
      <c r="B1316" s="9" t="s">
        <v>12404</v>
      </c>
      <c r="C1316" s="9" t="s">
        <v>12405</v>
      </c>
      <c r="D1316" s="279">
        <v>2840</v>
      </c>
      <c r="E1316" s="279">
        <v>2840</v>
      </c>
      <c r="F1316" s="9">
        <v>184.02</v>
      </c>
      <c r="G1316" s="79">
        <f>(F1316-F1316*$D$1047)*Главная!$F$7</f>
        <v>12520.720800000001</v>
      </c>
      <c r="H1316" s="9"/>
      <c r="I1316" s="9"/>
    </row>
    <row r="1317" spans="1:9" hidden="1" outlineLevel="2" x14ac:dyDescent="0.25">
      <c r="A1317" s="9"/>
      <c r="B1317" s="9" t="s">
        <v>12406</v>
      </c>
      <c r="C1317" s="9" t="s">
        <v>12407</v>
      </c>
      <c r="D1317" s="279">
        <v>2959</v>
      </c>
      <c r="E1317" s="279">
        <v>2959</v>
      </c>
      <c r="F1317" s="9">
        <v>191.13</v>
      </c>
      <c r="G1317" s="79">
        <f>(F1317-F1317*$D$1047)*Главная!$F$7</f>
        <v>13004.485200000001</v>
      </c>
      <c r="H1317" s="9"/>
      <c r="I1317" s="9"/>
    </row>
    <row r="1318" spans="1:9" hidden="1" outlineLevel="2" x14ac:dyDescent="0.25">
      <c r="A1318" s="9"/>
      <c r="B1318" s="9" t="s">
        <v>12408</v>
      </c>
      <c r="C1318" s="9" t="s">
        <v>12409</v>
      </c>
      <c r="D1318" s="279">
        <v>3076</v>
      </c>
      <c r="E1318" s="279">
        <v>3076</v>
      </c>
      <c r="F1318" s="9">
        <v>201.55</v>
      </c>
      <c r="G1318" s="79">
        <f>(F1318-F1318*$D$1047)*Главная!$F$7</f>
        <v>13713.462000000001</v>
      </c>
      <c r="H1318" s="9"/>
      <c r="I1318" s="9"/>
    </row>
    <row r="1319" spans="1:9" hidden="1" outlineLevel="2" x14ac:dyDescent="0.25">
      <c r="A1319" s="9"/>
      <c r="B1319" s="9" t="s">
        <v>12410</v>
      </c>
      <c r="C1319" s="9" t="s">
        <v>12411</v>
      </c>
      <c r="D1319" s="279">
        <v>3195</v>
      </c>
      <c r="E1319" s="279">
        <v>3195</v>
      </c>
      <c r="F1319" s="9">
        <v>208.07</v>
      </c>
      <c r="G1319" s="79">
        <f>(F1319-F1319*$D$1047)*Главная!$F$7</f>
        <v>14157.0828</v>
      </c>
      <c r="H1319" s="9"/>
      <c r="I1319" s="9"/>
    </row>
    <row r="1320" spans="1:9" hidden="1" outlineLevel="2" x14ac:dyDescent="0.25">
      <c r="A1320" s="9"/>
      <c r="B1320" s="9" t="s">
        <v>12412</v>
      </c>
      <c r="C1320" s="9" t="s">
        <v>12413</v>
      </c>
      <c r="D1320" s="279">
        <v>3313</v>
      </c>
      <c r="E1320" s="279">
        <v>3313</v>
      </c>
      <c r="F1320" s="9">
        <v>214.91</v>
      </c>
      <c r="G1320" s="79">
        <f>(F1320-F1320*$D$1047)*Главная!$F$7</f>
        <v>14622.476400000001</v>
      </c>
      <c r="H1320" s="9"/>
      <c r="I1320" s="9"/>
    </row>
    <row r="1321" spans="1:9" hidden="1" outlineLevel="2" x14ac:dyDescent="0.25">
      <c r="A1321" s="9"/>
      <c r="B1321" s="9" t="s">
        <v>12414</v>
      </c>
      <c r="C1321" s="9" t="s">
        <v>12415</v>
      </c>
      <c r="D1321" s="279">
        <v>3432</v>
      </c>
      <c r="E1321" s="279">
        <v>3432</v>
      </c>
      <c r="F1321" s="9">
        <v>221.85</v>
      </c>
      <c r="G1321" s="79">
        <f>(F1321-F1321*$D$1047)*Главная!$F$7</f>
        <v>15094.674000000001</v>
      </c>
      <c r="H1321" s="9"/>
      <c r="I1321" s="9"/>
    </row>
    <row r="1322" spans="1:9" hidden="1" outlineLevel="2" x14ac:dyDescent="0.25">
      <c r="A1322" s="9"/>
      <c r="B1322" s="9" t="s">
        <v>12416</v>
      </c>
      <c r="C1322" s="9" t="s">
        <v>12417</v>
      </c>
      <c r="D1322" s="279">
        <v>3550</v>
      </c>
      <c r="E1322" s="279">
        <v>3550</v>
      </c>
      <c r="F1322" s="9">
        <v>228.75</v>
      </c>
      <c r="G1322" s="79">
        <f>(F1322-F1322*$D$1047)*Главная!$F$7</f>
        <v>15564.150000000001</v>
      </c>
      <c r="H1322" s="9"/>
      <c r="I1322" s="9"/>
    </row>
    <row r="1323" spans="1:9" hidden="1" outlineLevel="2" x14ac:dyDescent="0.25">
      <c r="A1323" s="9"/>
      <c r="B1323" s="9" t="s">
        <v>12418</v>
      </c>
      <c r="C1323" s="9" t="s">
        <v>12419</v>
      </c>
      <c r="D1323" s="279">
        <v>748</v>
      </c>
      <c r="E1323" s="279">
        <v>748</v>
      </c>
      <c r="F1323" s="9">
        <v>60.45</v>
      </c>
      <c r="G1323" s="79">
        <f>(F1323-F1323*$D$1047)*Главная!$F$7</f>
        <v>4113.0180000000009</v>
      </c>
      <c r="H1323" s="9"/>
      <c r="I1323" s="9"/>
    </row>
    <row r="1324" spans="1:9" hidden="1" outlineLevel="2" x14ac:dyDescent="0.25">
      <c r="A1324" s="9"/>
      <c r="B1324" s="9" t="s">
        <v>12420</v>
      </c>
      <c r="C1324" s="9" t="s">
        <v>12421</v>
      </c>
      <c r="D1324" s="279">
        <v>935</v>
      </c>
      <c r="E1324" s="279">
        <v>935</v>
      </c>
      <c r="F1324" s="9">
        <v>70.239999999999995</v>
      </c>
      <c r="G1324" s="79">
        <f>(F1324-F1324*$D$1047)*Главная!$F$7</f>
        <v>4779.1296000000002</v>
      </c>
      <c r="H1324" s="9"/>
      <c r="I1324" s="9"/>
    </row>
    <row r="1325" spans="1:9" hidden="1" outlineLevel="2" x14ac:dyDescent="0.25">
      <c r="A1325" s="9"/>
      <c r="B1325" s="9" t="s">
        <v>12422</v>
      </c>
      <c r="C1325" s="9" t="s">
        <v>12423</v>
      </c>
      <c r="D1325" s="279">
        <v>1122</v>
      </c>
      <c r="E1325" s="279">
        <v>1122</v>
      </c>
      <c r="F1325" s="9">
        <v>79.69</v>
      </c>
      <c r="G1325" s="79">
        <f>(F1325-F1325*$D$1047)*Главная!$F$7</f>
        <v>5422.1076000000003</v>
      </c>
      <c r="H1325" s="9"/>
      <c r="I1325" s="9"/>
    </row>
    <row r="1326" spans="1:9" hidden="1" outlineLevel="2" x14ac:dyDescent="0.25">
      <c r="A1326" s="9"/>
      <c r="B1326" s="9" t="s">
        <v>12424</v>
      </c>
      <c r="C1326" s="9" t="s">
        <v>12425</v>
      </c>
      <c r="D1326" s="279">
        <v>1309</v>
      </c>
      <c r="E1326" s="279">
        <v>1309</v>
      </c>
      <c r="F1326" s="9">
        <v>88.61</v>
      </c>
      <c r="G1326" s="79">
        <f>(F1326-F1326*$D$1047)*Главная!$F$7</f>
        <v>6029.0244000000002</v>
      </c>
      <c r="H1326" s="9"/>
      <c r="I1326" s="9"/>
    </row>
    <row r="1327" spans="1:9" hidden="1" outlineLevel="2" x14ac:dyDescent="0.25">
      <c r="A1327" s="9"/>
      <c r="B1327" s="9" t="s">
        <v>12426</v>
      </c>
      <c r="C1327" s="9" t="s">
        <v>12427</v>
      </c>
      <c r="D1327" s="276">
        <v>1496</v>
      </c>
      <c r="E1327" s="277"/>
      <c r="F1327" s="9">
        <v>100.34</v>
      </c>
      <c r="G1327" s="79">
        <f>(F1327-F1327*$D$1047)*Главная!$F$7</f>
        <v>6827.133600000001</v>
      </c>
      <c r="H1327" s="9"/>
      <c r="I1327" s="9"/>
    </row>
    <row r="1328" spans="1:9" hidden="1" outlineLevel="2" x14ac:dyDescent="0.25">
      <c r="A1328" s="9"/>
      <c r="B1328" s="9" t="s">
        <v>12428</v>
      </c>
      <c r="C1328" s="9" t="s">
        <v>12429</v>
      </c>
      <c r="D1328" s="276">
        <v>1683</v>
      </c>
      <c r="E1328" s="277"/>
      <c r="F1328" s="9">
        <v>110.34</v>
      </c>
      <c r="G1328" s="79">
        <f>(F1328-F1328*$D$1047)*Главная!$F$7</f>
        <v>7507.5336000000007</v>
      </c>
      <c r="H1328" s="9"/>
      <c r="I1328" s="9"/>
    </row>
    <row r="1329" spans="1:9" hidden="1" outlineLevel="2" x14ac:dyDescent="0.25">
      <c r="A1329" s="9"/>
      <c r="B1329" s="9" t="s">
        <v>12430</v>
      </c>
      <c r="C1329" s="9" t="s">
        <v>12431</v>
      </c>
      <c r="D1329" s="276">
        <v>1870</v>
      </c>
      <c r="E1329" s="277"/>
      <c r="F1329" s="9">
        <v>117.54</v>
      </c>
      <c r="G1329" s="79">
        <f>(F1329-F1329*$D$1047)*Главная!$F$7</f>
        <v>7997.4216000000015</v>
      </c>
      <c r="H1329" s="9"/>
      <c r="I1329" s="9"/>
    </row>
    <row r="1330" spans="1:9" hidden="1" outlineLevel="2" x14ac:dyDescent="0.25">
      <c r="A1330" s="9"/>
      <c r="B1330" s="9" t="s">
        <v>12432</v>
      </c>
      <c r="C1330" s="9" t="s">
        <v>12433</v>
      </c>
      <c r="D1330" s="276">
        <v>2057</v>
      </c>
      <c r="E1330" s="277"/>
      <c r="F1330" s="9">
        <v>127.63</v>
      </c>
      <c r="G1330" s="79">
        <f>(F1330-F1330*$D$1047)*Главная!$F$7</f>
        <v>8683.9452000000001</v>
      </c>
      <c r="H1330" s="9"/>
      <c r="I1330" s="9"/>
    </row>
    <row r="1331" spans="1:9" hidden="1" outlineLevel="2" x14ac:dyDescent="0.25">
      <c r="A1331" s="9"/>
      <c r="B1331" s="9" t="s">
        <v>12434</v>
      </c>
      <c r="C1331" s="9" t="s">
        <v>12435</v>
      </c>
      <c r="D1331" s="276">
        <v>2243</v>
      </c>
      <c r="E1331" s="277"/>
      <c r="F1331" s="9">
        <v>136.4</v>
      </c>
      <c r="G1331" s="79">
        <f>(F1331-F1331*$D$1047)*Главная!$F$7</f>
        <v>9280.6560000000009</v>
      </c>
      <c r="H1331" s="9"/>
      <c r="I1331" s="9"/>
    </row>
    <row r="1332" spans="1:9" hidden="1" outlineLevel="2" x14ac:dyDescent="0.25">
      <c r="A1332" s="9"/>
      <c r="B1332" s="9" t="s">
        <v>12436</v>
      </c>
      <c r="C1332" s="9" t="s">
        <v>12437</v>
      </c>
      <c r="D1332" s="276">
        <v>2430</v>
      </c>
      <c r="E1332" s="277"/>
      <c r="F1332" s="9">
        <v>144.53</v>
      </c>
      <c r="G1332" s="79">
        <f>(F1332-F1332*$D$1047)*Главная!$F$7</f>
        <v>9833.8212000000003</v>
      </c>
      <c r="H1332" s="9"/>
      <c r="I1332" s="9"/>
    </row>
    <row r="1333" spans="1:9" hidden="1" outlineLevel="2" x14ac:dyDescent="0.25">
      <c r="A1333" s="9"/>
      <c r="B1333" s="9" t="s">
        <v>12438</v>
      </c>
      <c r="C1333" s="9" t="s">
        <v>12439</v>
      </c>
      <c r="D1333" s="276">
        <v>2617</v>
      </c>
      <c r="E1333" s="277"/>
      <c r="F1333" s="9">
        <v>154.38</v>
      </c>
      <c r="G1333" s="79">
        <f>(F1333-F1333*$D$1047)*Главная!$F$7</f>
        <v>10504.0152</v>
      </c>
      <c r="H1333" s="9"/>
      <c r="I1333" s="9"/>
    </row>
    <row r="1334" spans="1:9" hidden="1" outlineLevel="2" x14ac:dyDescent="0.25">
      <c r="A1334" s="9"/>
      <c r="B1334" s="9" t="s">
        <v>12440</v>
      </c>
      <c r="C1334" s="9" t="s">
        <v>12441</v>
      </c>
      <c r="D1334" s="276">
        <v>2804</v>
      </c>
      <c r="E1334" s="277"/>
      <c r="F1334" s="9">
        <v>162.81</v>
      </c>
      <c r="G1334" s="79">
        <f>(F1334-F1334*$D$1047)*Главная!$F$7</f>
        <v>11077.592400000001</v>
      </c>
      <c r="H1334" s="9"/>
      <c r="I1334" s="9"/>
    </row>
    <row r="1335" spans="1:9" hidden="1" outlineLevel="2" x14ac:dyDescent="0.25">
      <c r="A1335" s="9"/>
      <c r="B1335" s="9" t="s">
        <v>12442</v>
      </c>
      <c r="C1335" s="9" t="s">
        <v>12443</v>
      </c>
      <c r="D1335" s="276">
        <v>2991</v>
      </c>
      <c r="E1335" s="277"/>
      <c r="F1335" s="9">
        <v>171.29000000000002</v>
      </c>
      <c r="G1335" s="79">
        <f>(F1335-F1335*$D$1047)*Главная!$F$7</f>
        <v>11654.571600000003</v>
      </c>
      <c r="H1335" s="9"/>
      <c r="I1335" s="9"/>
    </row>
    <row r="1336" spans="1:9" hidden="1" outlineLevel="2" x14ac:dyDescent="0.25">
      <c r="A1336" s="9"/>
      <c r="B1336" s="9" t="s">
        <v>12444</v>
      </c>
      <c r="C1336" s="9" t="s">
        <v>12445</v>
      </c>
      <c r="D1336" s="276">
        <v>3178</v>
      </c>
      <c r="E1336" s="277"/>
      <c r="F1336" s="9">
        <v>181.13</v>
      </c>
      <c r="G1336" s="79">
        <f>(F1336-F1336*$D$1047)*Главная!$F$7</f>
        <v>12324.085200000001</v>
      </c>
      <c r="H1336" s="9"/>
      <c r="I1336" s="9"/>
    </row>
    <row r="1337" spans="1:9" hidden="1" outlineLevel="2" x14ac:dyDescent="0.25">
      <c r="A1337" s="9"/>
      <c r="B1337" s="9" t="s">
        <v>12446</v>
      </c>
      <c r="C1337" s="9" t="s">
        <v>12447</v>
      </c>
      <c r="D1337" s="276">
        <v>3365</v>
      </c>
      <c r="E1337" s="277"/>
      <c r="F1337" s="9">
        <v>189.56</v>
      </c>
      <c r="G1337" s="79">
        <f>(F1337-F1337*$D$1047)*Главная!$F$7</f>
        <v>12897.662400000001</v>
      </c>
      <c r="H1337" s="9"/>
      <c r="I1337" s="9"/>
    </row>
    <row r="1338" spans="1:9" hidden="1" outlineLevel="2" x14ac:dyDescent="0.25">
      <c r="A1338" s="9"/>
      <c r="B1338" s="9" t="s">
        <v>12448</v>
      </c>
      <c r="C1338" s="9" t="s">
        <v>12449</v>
      </c>
      <c r="D1338" s="276">
        <v>3552</v>
      </c>
      <c r="E1338" s="277"/>
      <c r="F1338" s="9">
        <v>198.03</v>
      </c>
      <c r="G1338" s="79">
        <f>(F1338-F1338*$D$1047)*Главная!$F$7</f>
        <v>13473.961200000002</v>
      </c>
      <c r="H1338" s="9"/>
      <c r="I1338" s="9"/>
    </row>
    <row r="1339" spans="1:9" hidden="1" outlineLevel="2" x14ac:dyDescent="0.25">
      <c r="A1339" s="9"/>
      <c r="B1339" s="9" t="s">
        <v>12450</v>
      </c>
      <c r="C1339" s="9" t="s">
        <v>12451</v>
      </c>
      <c r="D1339" s="276">
        <v>3739</v>
      </c>
      <c r="E1339" s="277"/>
      <c r="F1339" s="9">
        <v>208.53000000000003</v>
      </c>
      <c r="G1339" s="79">
        <f>(F1339-F1339*$D$1047)*Главная!$F$7</f>
        <v>14188.381200000003</v>
      </c>
      <c r="H1339" s="9"/>
      <c r="I1339" s="9"/>
    </row>
    <row r="1340" spans="1:9" hidden="1" outlineLevel="2" x14ac:dyDescent="0.25">
      <c r="A1340" s="9"/>
      <c r="B1340" s="9" t="s">
        <v>12452</v>
      </c>
      <c r="C1340" s="9" t="s">
        <v>12453</v>
      </c>
      <c r="D1340" s="276">
        <v>3926</v>
      </c>
      <c r="E1340" s="277"/>
      <c r="F1340" s="9">
        <v>216.99</v>
      </c>
      <c r="G1340" s="79">
        <f>(F1340-F1340*$D$1047)*Главная!$F$7</f>
        <v>14763.999600000003</v>
      </c>
      <c r="H1340" s="9"/>
      <c r="I1340" s="9"/>
    </row>
    <row r="1341" spans="1:9" hidden="1" outlineLevel="2" x14ac:dyDescent="0.25">
      <c r="A1341" s="9"/>
      <c r="B1341" s="9" t="s">
        <v>12454</v>
      </c>
      <c r="C1341" s="9" t="s">
        <v>12455</v>
      </c>
      <c r="D1341" s="276">
        <v>4113</v>
      </c>
      <c r="E1341" s="277"/>
      <c r="F1341" s="9">
        <v>225.46999999999997</v>
      </c>
      <c r="G1341" s="79">
        <f>(F1341-F1341*$D$1047)*Главная!$F$7</f>
        <v>15340.978799999999</v>
      </c>
      <c r="H1341" s="9"/>
      <c r="I1341" s="9"/>
    </row>
    <row r="1342" spans="1:9" hidden="1" outlineLevel="2" x14ac:dyDescent="0.25">
      <c r="A1342" s="9"/>
      <c r="B1342" s="9" t="s">
        <v>12456</v>
      </c>
      <c r="C1342" s="9" t="s">
        <v>12457</v>
      </c>
      <c r="D1342" s="276">
        <v>4300</v>
      </c>
      <c r="E1342" s="277"/>
      <c r="F1342" s="9">
        <v>234.93</v>
      </c>
      <c r="G1342" s="79">
        <f>(F1342-F1342*$D$1047)*Главная!$F$7</f>
        <v>15984.637200000001</v>
      </c>
      <c r="H1342" s="9"/>
      <c r="I1342" s="9"/>
    </row>
    <row r="1343" spans="1:9" hidden="1" outlineLevel="2" x14ac:dyDescent="0.25">
      <c r="A1343" s="9"/>
      <c r="B1343" s="9" t="s">
        <v>12458</v>
      </c>
      <c r="C1343" s="9" t="s">
        <v>12459</v>
      </c>
      <c r="D1343" s="276">
        <v>4487</v>
      </c>
      <c r="E1343" s="277"/>
      <c r="F1343" s="9">
        <v>244.43</v>
      </c>
      <c r="G1343" s="79">
        <f>(F1343-F1343*$D$1047)*Главная!$F$7</f>
        <v>16631.017200000002</v>
      </c>
      <c r="H1343" s="9"/>
      <c r="I1343" s="9"/>
    </row>
    <row r="1344" spans="1:9" hidden="1" outlineLevel="2" x14ac:dyDescent="0.25">
      <c r="A1344" s="9"/>
      <c r="B1344" s="9" t="s">
        <v>12460</v>
      </c>
      <c r="C1344" s="9" t="s">
        <v>12461</v>
      </c>
      <c r="D1344" s="276">
        <v>4674</v>
      </c>
      <c r="E1344" s="277"/>
      <c r="F1344" s="9">
        <v>253.2</v>
      </c>
      <c r="G1344" s="79">
        <f>(F1344-F1344*$D$1047)*Главная!$F$7</f>
        <v>17227.727999999999</v>
      </c>
      <c r="H1344" s="9"/>
      <c r="I1344" s="9"/>
    </row>
    <row r="1345" spans="1:9" hidden="1" outlineLevel="2" x14ac:dyDescent="0.25">
      <c r="A1345" s="9"/>
      <c r="B1345" s="9" t="s">
        <v>12462</v>
      </c>
      <c r="C1345" s="9" t="s">
        <v>12463</v>
      </c>
      <c r="D1345" s="276">
        <v>4861</v>
      </c>
      <c r="E1345" s="277"/>
      <c r="F1345" s="9">
        <v>261.68</v>
      </c>
      <c r="G1345" s="79">
        <f>(F1345-F1345*$D$1047)*Главная!$F$7</f>
        <v>17804.707200000001</v>
      </c>
      <c r="H1345" s="9"/>
      <c r="I1345" s="9"/>
    </row>
    <row r="1346" spans="1:9" hidden="1" outlineLevel="2" x14ac:dyDescent="0.25">
      <c r="A1346" s="9"/>
      <c r="B1346" s="9" t="s">
        <v>12464</v>
      </c>
      <c r="C1346" s="9" t="s">
        <v>12465</v>
      </c>
      <c r="D1346" s="276">
        <v>5048</v>
      </c>
      <c r="E1346" s="277"/>
      <c r="F1346" s="9">
        <v>271.48</v>
      </c>
      <c r="G1346" s="79">
        <f>(F1346-F1346*$D$1047)*Главная!$F$7</f>
        <v>18471.499200000002</v>
      </c>
      <c r="H1346" s="9"/>
      <c r="I1346" s="9"/>
    </row>
    <row r="1347" spans="1:9" hidden="1" outlineLevel="2" x14ac:dyDescent="0.25">
      <c r="A1347" s="9"/>
      <c r="B1347" s="9" t="s">
        <v>12466</v>
      </c>
      <c r="C1347" s="9" t="s">
        <v>12467</v>
      </c>
      <c r="D1347" s="276">
        <v>5235</v>
      </c>
      <c r="E1347" s="277"/>
      <c r="F1347" s="9">
        <v>281.33000000000004</v>
      </c>
      <c r="G1347" s="79">
        <f>(F1347-F1347*$D$1047)*Главная!$F$7</f>
        <v>19141.693200000005</v>
      </c>
      <c r="H1347" s="9"/>
      <c r="I1347" s="9"/>
    </row>
    <row r="1348" spans="1:9" hidden="1" outlineLevel="2" x14ac:dyDescent="0.25">
      <c r="A1348" s="9"/>
      <c r="B1348" s="9" t="s">
        <v>12468</v>
      </c>
      <c r="C1348" s="9" t="s">
        <v>12469</v>
      </c>
      <c r="D1348" s="276">
        <v>5422</v>
      </c>
      <c r="E1348" s="277"/>
      <c r="F1348" s="9">
        <v>290.11</v>
      </c>
      <c r="G1348" s="79">
        <f>(F1348-F1348*$D$1047)*Главная!$F$7</f>
        <v>19739.084400000003</v>
      </c>
      <c r="H1348" s="9"/>
      <c r="I1348" s="9"/>
    </row>
    <row r="1349" spans="1:9" hidden="1" outlineLevel="2" x14ac:dyDescent="0.25">
      <c r="A1349" s="9"/>
      <c r="B1349" s="9" t="s">
        <v>12470</v>
      </c>
      <c r="C1349" s="9" t="s">
        <v>12471</v>
      </c>
      <c r="D1349" s="276">
        <v>5609</v>
      </c>
      <c r="E1349" s="277"/>
      <c r="F1349" s="9">
        <v>298.91999999999996</v>
      </c>
      <c r="G1349" s="79">
        <f>(F1349-F1349*$D$1047)*Главная!$F$7</f>
        <v>20338.516799999998</v>
      </c>
      <c r="H1349" s="9"/>
      <c r="I1349" s="9"/>
    </row>
    <row r="1350" spans="1:9" hidden="1" outlineLevel="2" x14ac:dyDescent="0.25">
      <c r="A1350" s="9"/>
      <c r="B1350" s="9" t="s">
        <v>12472</v>
      </c>
      <c r="C1350" s="9" t="s">
        <v>12473</v>
      </c>
      <c r="D1350" s="276">
        <v>866.94535009494302</v>
      </c>
      <c r="E1350" s="277"/>
      <c r="F1350" s="79">
        <v>84.013037037037037</v>
      </c>
      <c r="G1350" s="79">
        <f>(F1350-F1350*$D$1047)*Главная!$F$7</f>
        <v>5716.2470400000002</v>
      </c>
      <c r="H1350" s="9"/>
      <c r="I1350" s="9"/>
    </row>
    <row r="1351" spans="1:9" hidden="1" outlineLevel="2" x14ac:dyDescent="0.25">
      <c r="A1351" s="9"/>
      <c r="B1351" s="9" t="s">
        <v>12474</v>
      </c>
      <c r="C1351" s="9" t="s">
        <v>12475</v>
      </c>
      <c r="D1351" s="276">
        <v>1083.6816876186788</v>
      </c>
      <c r="E1351" s="277"/>
      <c r="F1351" s="79">
        <v>93.978666666666683</v>
      </c>
      <c r="G1351" s="79">
        <f>(F1351-F1351*$D$1047)*Главная!$F$7</f>
        <v>6394.3084800000015</v>
      </c>
      <c r="H1351" s="9"/>
      <c r="I1351" s="9"/>
    </row>
    <row r="1352" spans="1:9" hidden="1" outlineLevel="2" x14ac:dyDescent="0.25">
      <c r="A1352" s="9"/>
      <c r="B1352" s="9" t="s">
        <v>12476</v>
      </c>
      <c r="C1352" s="9" t="s">
        <v>12477</v>
      </c>
      <c r="D1352" s="276">
        <v>1299.1505611802875</v>
      </c>
      <c r="E1352" s="277"/>
      <c r="F1352" s="79">
        <v>104.77807407407408</v>
      </c>
      <c r="G1352" s="79">
        <f>(F1352-F1352*$D$1047)*Главная!$F$7</f>
        <v>7129.1001600000018</v>
      </c>
      <c r="H1352" s="9"/>
      <c r="I1352" s="9"/>
    </row>
    <row r="1353" spans="1:9" hidden="1" outlineLevel="2" x14ac:dyDescent="0.25">
      <c r="A1353" s="9"/>
      <c r="B1353" s="9" t="s">
        <v>12478</v>
      </c>
      <c r="C1353" s="9" t="s">
        <v>12479</v>
      </c>
      <c r="D1353" s="276">
        <v>1515.8868987040232</v>
      </c>
      <c r="E1353" s="277"/>
      <c r="F1353" s="79">
        <v>115.18044444444445</v>
      </c>
      <c r="G1353" s="79">
        <f>(F1353-F1353*$D$1047)*Главная!$F$7</f>
        <v>7836.8774400000011</v>
      </c>
      <c r="H1353" s="9"/>
      <c r="I1353" s="9"/>
    </row>
    <row r="1354" spans="1:9" hidden="1" outlineLevel="2" x14ac:dyDescent="0.25">
      <c r="A1354" s="9"/>
      <c r="B1354" s="9" t="s">
        <v>12480</v>
      </c>
      <c r="C1354" s="9" t="s">
        <v>12481</v>
      </c>
      <c r="D1354" s="276">
        <v>1732.623236227759</v>
      </c>
      <c r="E1354" s="277"/>
      <c r="F1354" s="79">
        <v>126.41659259259259</v>
      </c>
      <c r="G1354" s="79">
        <f>(F1354-F1354*$D$1047)*Главная!$F$7</f>
        <v>8601.3849600000012</v>
      </c>
      <c r="H1354" s="9"/>
      <c r="I1354" s="9"/>
    </row>
    <row r="1355" spans="1:9" hidden="1" outlineLevel="2" x14ac:dyDescent="0.25">
      <c r="A1355" s="9"/>
      <c r="B1355" s="9" t="s">
        <v>12482</v>
      </c>
      <c r="C1355" s="9" t="s">
        <v>12483</v>
      </c>
      <c r="D1355" s="282">
        <v>1949.3595737514947</v>
      </c>
      <c r="E1355" s="283"/>
      <c r="F1355" s="79">
        <v>135.54844444444447</v>
      </c>
      <c r="G1355" s="79">
        <f>(F1355-F1355*$D$1047)*Главная!$F$7</f>
        <v>9222.7161600000018</v>
      </c>
      <c r="H1355" s="9"/>
      <c r="I1355" s="9"/>
    </row>
    <row r="1356" spans="1:9" hidden="1" outlineLevel="2" x14ac:dyDescent="0.25">
      <c r="A1356" s="9"/>
      <c r="B1356" s="9" t="s">
        <v>12484</v>
      </c>
      <c r="C1356" s="9" t="s">
        <v>12485</v>
      </c>
      <c r="D1356" s="276">
        <v>2166.0959112752307</v>
      </c>
      <c r="E1356" s="277"/>
      <c r="F1356" s="79">
        <v>146.78459259259259</v>
      </c>
      <c r="G1356" s="79">
        <f>(F1356-F1356*$D$1047)*Главная!$F$7</f>
        <v>9987.223680000001</v>
      </c>
      <c r="H1356" s="9"/>
      <c r="I1356" s="9"/>
    </row>
    <row r="1357" spans="1:9" hidden="1" outlineLevel="2" x14ac:dyDescent="0.25">
      <c r="A1357" s="9"/>
      <c r="B1357" s="9" t="s">
        <v>12486</v>
      </c>
      <c r="C1357" s="9" t="s">
        <v>12487</v>
      </c>
      <c r="D1357" s="276">
        <v>2382.8322487989662</v>
      </c>
      <c r="E1357" s="277"/>
      <c r="F1357" s="79">
        <v>156.78992592592593</v>
      </c>
      <c r="G1357" s="79">
        <f>(F1357-F1357*$D$1047)*Главная!$F$7</f>
        <v>10667.986560000001</v>
      </c>
      <c r="H1357" s="9"/>
      <c r="I1357" s="9"/>
    </row>
    <row r="1358" spans="1:9" hidden="1" outlineLevel="2" x14ac:dyDescent="0.25">
      <c r="A1358" s="9"/>
      <c r="B1358" s="9" t="s">
        <v>12488</v>
      </c>
      <c r="C1358" s="9" t="s">
        <v>12489</v>
      </c>
      <c r="D1358" s="276">
        <v>2038.0820511003926</v>
      </c>
      <c r="E1358" s="277"/>
      <c r="F1358" s="79">
        <v>167.58933333333337</v>
      </c>
      <c r="G1358" s="79">
        <f>(F1358-F1358*$D$1047)*Главная!$F$7</f>
        <v>11402.778240000003</v>
      </c>
      <c r="H1358" s="9"/>
      <c r="I1358" s="9"/>
    </row>
    <row r="1359" spans="1:9" hidden="1" outlineLevel="2" x14ac:dyDescent="0.25">
      <c r="A1359" s="9"/>
      <c r="B1359" s="9" t="s">
        <v>12490</v>
      </c>
      <c r="C1359" s="9" t="s">
        <v>12491</v>
      </c>
      <c r="D1359" s="276">
        <v>2254.8183886241281</v>
      </c>
      <c r="E1359" s="277"/>
      <c r="F1359" s="79">
        <v>177.55496296296297</v>
      </c>
      <c r="G1359" s="79">
        <f>(F1359-F1359*$D$1047)*Главная!$F$7</f>
        <v>12080.839680000003</v>
      </c>
      <c r="H1359" s="9"/>
      <c r="I1359" s="9"/>
    </row>
    <row r="1360" spans="1:9" hidden="1" outlineLevel="2" x14ac:dyDescent="0.25">
      <c r="A1360" s="9"/>
      <c r="B1360" s="9" t="s">
        <v>12492</v>
      </c>
      <c r="C1360" s="9" t="s">
        <v>12493</v>
      </c>
      <c r="D1360" s="276">
        <v>3033.0412613701737</v>
      </c>
      <c r="E1360" s="277"/>
      <c r="F1360" s="79">
        <v>189.6248888888889</v>
      </c>
      <c r="G1360" s="79">
        <f>(F1360-F1360*$D$1047)*Главная!$F$7</f>
        <v>12902.077440000003</v>
      </c>
      <c r="H1360" s="9"/>
      <c r="I1360" s="9"/>
    </row>
    <row r="1361" spans="1:9" hidden="1" outlineLevel="2" x14ac:dyDescent="0.25">
      <c r="A1361" s="9"/>
      <c r="B1361" s="9" t="s">
        <v>12494</v>
      </c>
      <c r="C1361" s="9" t="s">
        <v>12495</v>
      </c>
      <c r="D1361" s="276">
        <v>3249.7775988939093</v>
      </c>
      <c r="E1361" s="277"/>
      <c r="F1361" s="79">
        <v>200.02725925925927</v>
      </c>
      <c r="G1361" s="79">
        <f>(F1361-F1361*$D$1047)*Главная!$F$7</f>
        <v>13609.854720000001</v>
      </c>
      <c r="H1361" s="9"/>
      <c r="I1361" s="9"/>
    </row>
    <row r="1362" spans="1:9" hidden="1" outlineLevel="2" x14ac:dyDescent="0.25">
      <c r="A1362" s="9"/>
      <c r="B1362" s="9" t="s">
        <v>12496</v>
      </c>
      <c r="C1362" s="9" t="s">
        <v>12497</v>
      </c>
      <c r="D1362" s="276">
        <v>3465.246472455518</v>
      </c>
      <c r="E1362" s="277"/>
      <c r="F1362" s="79">
        <v>210.42962962962963</v>
      </c>
      <c r="G1362" s="79">
        <f>(F1362-F1362*$D$1047)*Главная!$F$7</f>
        <v>14317.632000000001</v>
      </c>
      <c r="H1362" s="9"/>
      <c r="I1362" s="9"/>
    </row>
    <row r="1363" spans="1:9" hidden="1" outlineLevel="2" x14ac:dyDescent="0.25">
      <c r="A1363" s="9"/>
      <c r="B1363" s="9" t="s">
        <v>12498</v>
      </c>
      <c r="C1363" s="9" t="s">
        <v>12499</v>
      </c>
      <c r="D1363" s="276">
        <v>3681.9828099792539</v>
      </c>
      <c r="E1363" s="277"/>
      <c r="F1363" s="79">
        <v>222.45985185185188</v>
      </c>
      <c r="G1363" s="79">
        <f>(F1363-F1363*$D$1047)*Главная!$F$7</f>
        <v>15136.168320000002</v>
      </c>
      <c r="H1363" s="9"/>
      <c r="I1363" s="9"/>
    </row>
    <row r="1364" spans="1:9" hidden="1" outlineLevel="2" x14ac:dyDescent="0.25">
      <c r="A1364" s="9"/>
      <c r="B1364" s="9" t="s">
        <v>12500</v>
      </c>
      <c r="C1364" s="9" t="s">
        <v>12501</v>
      </c>
      <c r="D1364" s="276">
        <v>3898.7191475029895</v>
      </c>
      <c r="E1364" s="277"/>
      <c r="F1364" s="79">
        <v>232.86222222222224</v>
      </c>
      <c r="G1364" s="79">
        <f>(F1364-F1364*$D$1047)*Главная!$F$7</f>
        <v>15843.945600000003</v>
      </c>
      <c r="H1364" s="9"/>
      <c r="I1364" s="9"/>
    </row>
    <row r="1365" spans="1:9" hidden="1" outlineLevel="2" x14ac:dyDescent="0.25">
      <c r="A1365" s="9"/>
      <c r="B1365" s="9" t="s">
        <v>12502</v>
      </c>
      <c r="C1365" s="9" t="s">
        <v>12503</v>
      </c>
      <c r="D1365" s="276">
        <v>4115.455485026725</v>
      </c>
      <c r="E1365" s="277"/>
      <c r="F1365" s="79">
        <v>243.26459259259261</v>
      </c>
      <c r="G1365" s="79">
        <f>(F1365-F1365*$D$1047)*Главная!$F$7</f>
        <v>16551.722880000001</v>
      </c>
      <c r="H1365" s="9"/>
      <c r="I1365" s="9"/>
    </row>
    <row r="1366" spans="1:9" hidden="1" outlineLevel="2" x14ac:dyDescent="0.25">
      <c r="A1366" s="9"/>
      <c r="B1366" s="9" t="s">
        <v>12504</v>
      </c>
      <c r="C1366" s="9" t="s">
        <v>12505</v>
      </c>
      <c r="D1366" s="276">
        <v>4332.1918225504614</v>
      </c>
      <c r="E1366" s="277"/>
      <c r="F1366" s="79">
        <v>256.16829629629632</v>
      </c>
      <c r="G1366" s="79">
        <f>(F1366-F1366*$D$1047)*Главная!$F$7</f>
        <v>17429.690880000002</v>
      </c>
      <c r="H1366" s="9"/>
      <c r="I1366" s="9"/>
    </row>
    <row r="1367" spans="1:9" hidden="1" outlineLevel="2" x14ac:dyDescent="0.25">
      <c r="A1367" s="9"/>
      <c r="B1367" s="9" t="s">
        <v>12506</v>
      </c>
      <c r="C1367" s="9" t="s">
        <v>12507</v>
      </c>
      <c r="D1367" s="276">
        <v>4549</v>
      </c>
      <c r="E1367" s="277"/>
      <c r="F1367" s="79">
        <v>266.57066666666668</v>
      </c>
      <c r="G1367" s="79">
        <f>(F1367-F1367*$D$1047)*Главная!$F$7</f>
        <v>18137.468160000004</v>
      </c>
      <c r="H1367" s="9"/>
      <c r="I1367" s="9"/>
    </row>
    <row r="1368" spans="1:9" hidden="1" outlineLevel="2" x14ac:dyDescent="0.25">
      <c r="A1368" s="9"/>
      <c r="B1368" s="9" t="s">
        <v>12508</v>
      </c>
      <c r="C1368" s="9" t="s">
        <v>12509</v>
      </c>
      <c r="D1368" s="276">
        <v>4765.6644975979325</v>
      </c>
      <c r="E1368" s="277"/>
      <c r="F1368" s="79">
        <v>276.93333333333334</v>
      </c>
      <c r="G1368" s="79">
        <f>(F1368-F1368*$D$1047)*Главная!$F$7</f>
        <v>18842.544000000002</v>
      </c>
      <c r="H1368" s="9"/>
      <c r="I1368" s="9"/>
    </row>
    <row r="1369" spans="1:9" hidden="1" outlineLevel="2" x14ac:dyDescent="0.25">
      <c r="A1369" s="9"/>
      <c r="B1369" s="9" t="s">
        <v>12510</v>
      </c>
      <c r="C1369" s="9" t="s">
        <v>12511</v>
      </c>
      <c r="D1369" s="276">
        <v>4983</v>
      </c>
      <c r="E1369" s="277"/>
      <c r="F1369" s="79">
        <v>288.60622222222224</v>
      </c>
      <c r="G1369" s="79">
        <f>(F1369-F1369*$D$1047)*Главная!$F$7</f>
        <v>19636.767360000002</v>
      </c>
      <c r="H1369" s="9"/>
      <c r="I1369" s="9"/>
    </row>
    <row r="1370" spans="1:9" hidden="1" outlineLevel="2" x14ac:dyDescent="0.25">
      <c r="A1370" s="9"/>
      <c r="B1370" s="9" t="s">
        <v>12512</v>
      </c>
      <c r="C1370" s="9" t="s">
        <v>12513</v>
      </c>
      <c r="D1370" s="276">
        <v>5199.1371726454045</v>
      </c>
      <c r="E1370" s="277"/>
      <c r="F1370" s="79">
        <v>300.23940740740744</v>
      </c>
      <c r="G1370" s="79">
        <f>(F1370-F1370*$D$1047)*Главная!$F$7</f>
        <v>20428.289280000005</v>
      </c>
      <c r="H1370" s="9"/>
      <c r="I1370" s="9"/>
    </row>
    <row r="1371" spans="1:9" hidden="1" outlineLevel="2" x14ac:dyDescent="0.25">
      <c r="A1371" s="9"/>
      <c r="B1371" s="9" t="s">
        <v>12514</v>
      </c>
      <c r="C1371" s="9" t="s">
        <v>12515</v>
      </c>
      <c r="D1371" s="276">
        <v>5416</v>
      </c>
      <c r="E1371" s="277"/>
      <c r="F1371" s="79">
        <v>311.03881481481488</v>
      </c>
      <c r="G1371" s="79">
        <f>(F1371-F1371*$D$1047)*Главная!$F$7</f>
        <v>21163.080960000007</v>
      </c>
      <c r="H1371" s="9"/>
      <c r="I1371" s="9"/>
    </row>
    <row r="1372" spans="1:9" hidden="1" outlineLevel="2" x14ac:dyDescent="0.25">
      <c r="A1372" s="9"/>
      <c r="B1372" s="9" t="s">
        <v>12516</v>
      </c>
      <c r="C1372" s="9" t="s">
        <v>12517</v>
      </c>
      <c r="D1372" s="276">
        <v>5631.3423837307491</v>
      </c>
      <c r="E1372" s="277"/>
      <c r="F1372" s="79">
        <v>321.44118518518519</v>
      </c>
      <c r="G1372" s="79">
        <f>(F1372-F1372*$D$1047)*Главная!$F$7</f>
        <v>21870.858240000001</v>
      </c>
      <c r="H1372" s="9"/>
      <c r="I1372" s="9"/>
    </row>
    <row r="1373" spans="1:9" hidden="1" outlineLevel="2" x14ac:dyDescent="0.25">
      <c r="A1373" s="9"/>
      <c r="B1373" s="9" t="s">
        <v>12518</v>
      </c>
      <c r="C1373" s="9" t="s">
        <v>12519</v>
      </c>
      <c r="D1373" s="276">
        <v>5848</v>
      </c>
      <c r="E1373" s="277"/>
      <c r="F1373" s="79">
        <v>333.51111111111112</v>
      </c>
      <c r="G1373" s="79">
        <f>(F1373-F1373*$D$1047)*Главная!$F$7</f>
        <v>22692.096000000001</v>
      </c>
      <c r="H1373" s="9"/>
      <c r="I1373" s="9"/>
    </row>
    <row r="1374" spans="1:9" hidden="1" outlineLevel="2" x14ac:dyDescent="0.25">
      <c r="A1374" s="9"/>
      <c r="B1374" s="9" t="s">
        <v>12520</v>
      </c>
      <c r="C1374" s="9" t="s">
        <v>12521</v>
      </c>
      <c r="D1374" s="276">
        <v>6064.8150587782202</v>
      </c>
      <c r="E1374" s="277"/>
      <c r="F1374" s="79">
        <v>345.54133333333334</v>
      </c>
      <c r="G1374" s="79">
        <f>(F1374-F1374*$D$1047)*Главная!$F$7</f>
        <v>23510.632320000004</v>
      </c>
      <c r="H1374" s="9"/>
      <c r="I1374" s="9"/>
    </row>
    <row r="1375" spans="1:9" hidden="1" outlineLevel="2" x14ac:dyDescent="0.25">
      <c r="A1375" s="9"/>
      <c r="B1375" s="9" t="s">
        <v>12522</v>
      </c>
      <c r="C1375" s="9" t="s">
        <v>12523</v>
      </c>
      <c r="D1375" s="276">
        <v>6282</v>
      </c>
      <c r="E1375" s="277"/>
      <c r="F1375" s="79">
        <v>356.38044444444449</v>
      </c>
      <c r="G1375" s="79">
        <f>(F1375-F1375*$D$1047)*Главная!$F$7</f>
        <v>24248.125440000007</v>
      </c>
      <c r="H1375" s="9"/>
      <c r="I1375" s="9"/>
    </row>
    <row r="1376" spans="1:9" hidden="1" outlineLevel="2" x14ac:dyDescent="0.25">
      <c r="A1376" s="9"/>
      <c r="B1376" s="9" t="s">
        <v>12524</v>
      </c>
      <c r="C1376" s="9" t="s">
        <v>12525</v>
      </c>
      <c r="D1376" s="276">
        <v>6498.2877338256922</v>
      </c>
      <c r="E1376" s="277"/>
      <c r="F1376" s="79">
        <v>367.17985185185188</v>
      </c>
      <c r="G1376" s="79">
        <f>(F1376-F1376*$D$1047)*Главная!$F$7</f>
        <v>24982.917120000006</v>
      </c>
      <c r="H1376" s="9"/>
      <c r="I1376" s="9"/>
    </row>
    <row r="1377" spans="1:9" hidden="1" outlineLevel="1" collapsed="1" x14ac:dyDescent="0.25">
      <c r="A1377" s="9"/>
      <c r="B1377" s="228"/>
      <c r="C1377" s="229" t="s">
        <v>12526</v>
      </c>
      <c r="D1377" s="281" t="s">
        <v>7264</v>
      </c>
      <c r="E1377" s="281"/>
      <c r="F1377" s="230"/>
      <c r="G1377" s="221"/>
      <c r="H1377" s="231"/>
      <c r="I1377" s="56"/>
    </row>
    <row r="1378" spans="1:9" hidden="1" outlineLevel="2" x14ac:dyDescent="0.25">
      <c r="A1378" s="9"/>
      <c r="B1378" s="9" t="s">
        <v>12527</v>
      </c>
      <c r="C1378" s="9" t="s">
        <v>12528</v>
      </c>
      <c r="D1378" s="280">
        <v>193</v>
      </c>
      <c r="E1378" s="280">
        <v>193</v>
      </c>
      <c r="F1378" s="9">
        <v>49.51</v>
      </c>
      <c r="G1378" s="79">
        <f>(F1378-F1378*$D$1047)*Главная!$F$7</f>
        <v>3368.6604000000002</v>
      </c>
      <c r="H1378" s="9"/>
      <c r="I1378" s="9"/>
    </row>
    <row r="1379" spans="1:9" hidden="1" outlineLevel="2" x14ac:dyDescent="0.25">
      <c r="A1379" s="9"/>
      <c r="B1379" s="9" t="s">
        <v>12529</v>
      </c>
      <c r="C1379" s="9" t="s">
        <v>12530</v>
      </c>
      <c r="D1379" s="280">
        <v>242</v>
      </c>
      <c r="E1379" s="280">
        <v>242</v>
      </c>
      <c r="F1379" s="9">
        <v>53.65</v>
      </c>
      <c r="G1379" s="79">
        <f>(F1379-F1379*$D$1047)*Главная!$F$7</f>
        <v>3650.3460000000005</v>
      </c>
      <c r="H1379" s="9"/>
      <c r="I1379" s="9"/>
    </row>
    <row r="1380" spans="1:9" hidden="1" outlineLevel="2" x14ac:dyDescent="0.25">
      <c r="A1380" s="9"/>
      <c r="B1380" s="9" t="s">
        <v>12531</v>
      </c>
      <c r="C1380" s="9" t="s">
        <v>12532</v>
      </c>
      <c r="D1380" s="280">
        <v>290</v>
      </c>
      <c r="E1380" s="280">
        <v>290</v>
      </c>
      <c r="F1380" s="9">
        <v>58.09</v>
      </c>
      <c r="G1380" s="79">
        <f>(F1380-F1380*$D$1047)*Главная!$F$7</f>
        <v>3952.4436000000005</v>
      </c>
      <c r="H1380" s="9"/>
      <c r="I1380" s="9"/>
    </row>
    <row r="1381" spans="1:9" hidden="1" outlineLevel="2" x14ac:dyDescent="0.25">
      <c r="A1381" s="9"/>
      <c r="B1381" s="9" t="s">
        <v>12533</v>
      </c>
      <c r="C1381" s="9" t="s">
        <v>12534</v>
      </c>
      <c r="D1381" s="280">
        <v>338</v>
      </c>
      <c r="E1381" s="280">
        <v>338</v>
      </c>
      <c r="F1381" s="9">
        <v>62.19</v>
      </c>
      <c r="G1381" s="79">
        <f>(F1381-F1381*$D$1047)*Главная!$F$7</f>
        <v>4231.4076000000005</v>
      </c>
      <c r="H1381" s="9"/>
      <c r="I1381" s="9"/>
    </row>
    <row r="1382" spans="1:9" hidden="1" outlineLevel="2" x14ac:dyDescent="0.25">
      <c r="A1382" s="9"/>
      <c r="B1382" s="9" t="s">
        <v>12535</v>
      </c>
      <c r="C1382" s="9" t="s">
        <v>12536</v>
      </c>
      <c r="D1382" s="280">
        <v>387</v>
      </c>
      <c r="E1382" s="280">
        <v>387</v>
      </c>
      <c r="F1382" s="9">
        <v>66.63</v>
      </c>
      <c r="G1382" s="79">
        <f>(F1382-F1382*$D$1047)*Главная!$F$7</f>
        <v>4533.5052000000005</v>
      </c>
      <c r="H1382" s="9"/>
      <c r="I1382" s="9"/>
    </row>
    <row r="1383" spans="1:9" hidden="1" outlineLevel="2" x14ac:dyDescent="0.25">
      <c r="A1383" s="9"/>
      <c r="B1383" s="9" t="s">
        <v>12537</v>
      </c>
      <c r="C1383" s="9" t="s">
        <v>12538</v>
      </c>
      <c r="D1383" s="280">
        <v>435</v>
      </c>
      <c r="E1383" s="280">
        <v>435</v>
      </c>
      <c r="F1383" s="9">
        <v>70.77</v>
      </c>
      <c r="G1383" s="79">
        <f>(F1383-F1383*$D$1047)*Главная!$F$7</f>
        <v>4815.1908000000003</v>
      </c>
      <c r="H1383" s="9"/>
      <c r="I1383" s="9"/>
    </row>
    <row r="1384" spans="1:9" hidden="1" outlineLevel="2" x14ac:dyDescent="0.25">
      <c r="A1384" s="9"/>
      <c r="B1384" s="9" t="s">
        <v>12539</v>
      </c>
      <c r="C1384" s="9" t="s">
        <v>12540</v>
      </c>
      <c r="D1384" s="280">
        <v>483</v>
      </c>
      <c r="E1384" s="280">
        <v>483</v>
      </c>
      <c r="F1384" s="9">
        <v>75.489999999999995</v>
      </c>
      <c r="G1384" s="79">
        <f>(F1384-F1384*$D$1047)*Главная!$F$7</f>
        <v>5136.3396000000002</v>
      </c>
      <c r="H1384" s="9"/>
      <c r="I1384" s="9"/>
    </row>
    <row r="1385" spans="1:9" hidden="1" outlineLevel="2" x14ac:dyDescent="0.25">
      <c r="A1385" s="9"/>
      <c r="B1385" s="9" t="s">
        <v>12541</v>
      </c>
      <c r="C1385" s="9" t="s">
        <v>12542</v>
      </c>
      <c r="D1385" s="280">
        <v>532</v>
      </c>
      <c r="E1385" s="280">
        <v>532</v>
      </c>
      <c r="F1385" s="9">
        <v>79.63</v>
      </c>
      <c r="G1385" s="79">
        <f>(F1385-F1385*$D$1047)*Главная!$F$7</f>
        <v>5418.0252</v>
      </c>
      <c r="H1385" s="9"/>
      <c r="I1385" s="9"/>
    </row>
    <row r="1386" spans="1:9" hidden="1" outlineLevel="2" x14ac:dyDescent="0.25">
      <c r="A1386" s="9"/>
      <c r="B1386" s="9" t="s">
        <v>12543</v>
      </c>
      <c r="C1386" s="9" t="s">
        <v>12544</v>
      </c>
      <c r="D1386" s="280">
        <v>580</v>
      </c>
      <c r="E1386" s="280">
        <v>580</v>
      </c>
      <c r="F1386" s="9">
        <v>83.74</v>
      </c>
      <c r="G1386" s="79">
        <f>(F1386-F1386*$D$1047)*Главная!$F$7</f>
        <v>5697.6696000000002</v>
      </c>
      <c r="H1386" s="9"/>
      <c r="I1386" s="9"/>
    </row>
    <row r="1387" spans="1:9" hidden="1" outlineLevel="2" x14ac:dyDescent="0.25">
      <c r="A1387" s="9"/>
      <c r="B1387" s="9" t="s">
        <v>12545</v>
      </c>
      <c r="C1387" s="9" t="s">
        <v>12546</v>
      </c>
      <c r="D1387" s="280">
        <v>628</v>
      </c>
      <c r="E1387" s="280">
        <v>628</v>
      </c>
      <c r="F1387" s="9">
        <v>86.74</v>
      </c>
      <c r="G1387" s="79">
        <f>(F1387-F1387*$D$1047)*Главная!$F$7</f>
        <v>5901.7896000000001</v>
      </c>
      <c r="H1387" s="9"/>
      <c r="I1387" s="9"/>
    </row>
    <row r="1388" spans="1:9" hidden="1" outlineLevel="2" x14ac:dyDescent="0.25">
      <c r="A1388" s="9"/>
      <c r="B1388" s="9" t="s">
        <v>12547</v>
      </c>
      <c r="C1388" s="9" t="s">
        <v>12548</v>
      </c>
      <c r="D1388" s="280">
        <v>677</v>
      </c>
      <c r="E1388" s="280">
        <v>677</v>
      </c>
      <c r="F1388" s="9">
        <v>92.01</v>
      </c>
      <c r="G1388" s="79">
        <f>(F1388-F1388*$D$1047)*Главная!$F$7</f>
        <v>6260.3604000000005</v>
      </c>
      <c r="H1388" s="9"/>
      <c r="I1388" s="9"/>
    </row>
    <row r="1389" spans="1:9" hidden="1" outlineLevel="2" x14ac:dyDescent="0.25">
      <c r="A1389" s="9"/>
      <c r="B1389" s="9" t="s">
        <v>12549</v>
      </c>
      <c r="C1389" s="9" t="s">
        <v>12550</v>
      </c>
      <c r="D1389" s="280">
        <v>725</v>
      </c>
      <c r="E1389" s="280">
        <v>725</v>
      </c>
      <c r="F1389" s="9">
        <v>95.86</v>
      </c>
      <c r="G1389" s="79">
        <f>(F1389-F1389*$D$1047)*Главная!$F$7</f>
        <v>6522.3144000000002</v>
      </c>
      <c r="H1389" s="9"/>
      <c r="I1389" s="9"/>
    </row>
    <row r="1390" spans="1:9" hidden="1" outlineLevel="2" x14ac:dyDescent="0.25">
      <c r="A1390" s="9"/>
      <c r="B1390" s="9" t="s">
        <v>12551</v>
      </c>
      <c r="C1390" s="9" t="s">
        <v>12552</v>
      </c>
      <c r="D1390" s="280">
        <v>773</v>
      </c>
      <c r="E1390" s="280">
        <v>773</v>
      </c>
      <c r="F1390" s="9">
        <v>99.72</v>
      </c>
      <c r="G1390" s="79">
        <f>(F1390-F1390*$D$1047)*Главная!$F$7</f>
        <v>6784.9488000000001</v>
      </c>
      <c r="H1390" s="9"/>
      <c r="I1390" s="9"/>
    </row>
    <row r="1391" spans="1:9" hidden="1" outlineLevel="2" x14ac:dyDescent="0.25">
      <c r="A1391" s="9"/>
      <c r="B1391" s="9" t="s">
        <v>12553</v>
      </c>
      <c r="C1391" s="9" t="s">
        <v>12554</v>
      </c>
      <c r="D1391" s="280">
        <v>822</v>
      </c>
      <c r="E1391" s="280">
        <v>822</v>
      </c>
      <c r="F1391" s="9">
        <v>104.72999999999999</v>
      </c>
      <c r="G1391" s="79">
        <f>(F1391-F1391*$D$1047)*Главная!$F$7</f>
        <v>7125.8292000000001</v>
      </c>
      <c r="H1391" s="9"/>
      <c r="I1391" s="9"/>
    </row>
    <row r="1392" spans="1:9" hidden="1" outlineLevel="2" x14ac:dyDescent="0.25">
      <c r="A1392" s="9"/>
      <c r="B1392" s="9" t="s">
        <v>12555</v>
      </c>
      <c r="C1392" s="9" t="s">
        <v>12556</v>
      </c>
      <c r="D1392" s="280">
        <v>870</v>
      </c>
      <c r="E1392" s="280">
        <v>870</v>
      </c>
      <c r="F1392" s="9">
        <v>112.03</v>
      </c>
      <c r="G1392" s="79">
        <f>(F1392-F1392*$D$1047)*Главная!$F$7</f>
        <v>7622.521200000001</v>
      </c>
      <c r="H1392" s="9"/>
      <c r="I1392" s="9"/>
    </row>
    <row r="1393" spans="1:9" hidden="1" outlineLevel="2" x14ac:dyDescent="0.25">
      <c r="A1393" s="9"/>
      <c r="B1393" s="9" t="s">
        <v>12557</v>
      </c>
      <c r="C1393" s="9" t="s">
        <v>12558</v>
      </c>
      <c r="D1393" s="280">
        <v>918</v>
      </c>
      <c r="E1393" s="280">
        <v>918</v>
      </c>
      <c r="F1393" s="9">
        <v>116.17</v>
      </c>
      <c r="G1393" s="79">
        <f>(F1393-F1393*$D$1047)*Главная!$F$7</f>
        <v>7904.2068000000008</v>
      </c>
      <c r="H1393" s="9"/>
      <c r="I1393" s="9"/>
    </row>
    <row r="1394" spans="1:9" hidden="1" outlineLevel="2" x14ac:dyDescent="0.25">
      <c r="A1394" s="9"/>
      <c r="B1394" s="9" t="s">
        <v>12559</v>
      </c>
      <c r="C1394" s="9" t="s">
        <v>12560</v>
      </c>
      <c r="D1394" s="280">
        <v>967</v>
      </c>
      <c r="E1394" s="280">
        <v>967</v>
      </c>
      <c r="F1394" s="9">
        <v>121.19000000000001</v>
      </c>
      <c r="G1394" s="79">
        <f>(F1394-F1394*$D$1047)*Главная!$F$7</f>
        <v>8245.767600000001</v>
      </c>
      <c r="H1394" s="9"/>
      <c r="I1394" s="9"/>
    </row>
    <row r="1395" spans="1:9" hidden="1" outlineLevel="2" x14ac:dyDescent="0.25">
      <c r="A1395" s="9"/>
      <c r="B1395" s="9" t="s">
        <v>12561</v>
      </c>
      <c r="C1395" s="9" t="s">
        <v>12562</v>
      </c>
      <c r="D1395" s="280">
        <v>1016</v>
      </c>
      <c r="E1395" s="280">
        <v>1016</v>
      </c>
      <c r="F1395" s="9">
        <v>125.3</v>
      </c>
      <c r="G1395" s="79">
        <f>(F1395-F1395*$D$1047)*Главная!$F$7</f>
        <v>8525.4120000000003</v>
      </c>
      <c r="H1395" s="9"/>
      <c r="I1395" s="9"/>
    </row>
    <row r="1396" spans="1:9" hidden="1" outlineLevel="2" x14ac:dyDescent="0.25">
      <c r="A1396" s="9"/>
      <c r="B1396" s="9" t="s">
        <v>12563</v>
      </c>
      <c r="C1396" s="9" t="s">
        <v>12564</v>
      </c>
      <c r="D1396" s="280">
        <v>1063</v>
      </c>
      <c r="E1396" s="280">
        <v>1063</v>
      </c>
      <c r="F1396" s="9">
        <v>129.14000000000001</v>
      </c>
      <c r="G1396" s="79">
        <f>(F1396-F1396*$D$1047)*Главная!$F$7</f>
        <v>8786.6856000000025</v>
      </c>
      <c r="H1396" s="9"/>
      <c r="I1396" s="9"/>
    </row>
    <row r="1397" spans="1:9" hidden="1" outlineLevel="2" x14ac:dyDescent="0.25">
      <c r="A1397" s="9"/>
      <c r="B1397" s="9" t="s">
        <v>12565</v>
      </c>
      <c r="C1397" s="9" t="s">
        <v>12566</v>
      </c>
      <c r="D1397" s="280">
        <v>1112</v>
      </c>
      <c r="E1397" s="280">
        <v>1112</v>
      </c>
      <c r="F1397" s="9">
        <v>133.88</v>
      </c>
      <c r="G1397" s="79">
        <f>(F1397-F1397*$D$1047)*Главная!$F$7</f>
        <v>9109.1952000000001</v>
      </c>
      <c r="H1397" s="9"/>
      <c r="I1397" s="9"/>
    </row>
    <row r="1398" spans="1:9" hidden="1" outlineLevel="2" x14ac:dyDescent="0.25">
      <c r="A1398" s="9"/>
      <c r="B1398" s="9" t="s">
        <v>12567</v>
      </c>
      <c r="C1398" s="9" t="s">
        <v>12568</v>
      </c>
      <c r="D1398" s="280">
        <v>1160</v>
      </c>
      <c r="E1398" s="280">
        <v>1160</v>
      </c>
      <c r="F1398" s="9">
        <v>138.30000000000001</v>
      </c>
      <c r="G1398" s="79">
        <f>(F1398-F1398*$D$1047)*Главная!$F$7</f>
        <v>9409.9320000000025</v>
      </c>
      <c r="H1398" s="9"/>
      <c r="I1398" s="9"/>
    </row>
    <row r="1399" spans="1:9" hidden="1" outlineLevel="2" x14ac:dyDescent="0.25">
      <c r="A1399" s="9"/>
      <c r="B1399" s="9" t="s">
        <v>12569</v>
      </c>
      <c r="C1399" s="9" t="s">
        <v>12570</v>
      </c>
      <c r="D1399" s="280">
        <v>1209</v>
      </c>
      <c r="E1399" s="280">
        <v>1209</v>
      </c>
      <c r="F1399" s="9">
        <v>142.44</v>
      </c>
      <c r="G1399" s="79">
        <f>(F1399-F1399*$D$1047)*Главная!$F$7</f>
        <v>9691.6176000000014</v>
      </c>
      <c r="H1399" s="9"/>
      <c r="I1399" s="9"/>
    </row>
    <row r="1400" spans="1:9" hidden="1" outlineLevel="2" x14ac:dyDescent="0.25">
      <c r="A1400" s="9"/>
      <c r="B1400" s="9" t="s">
        <v>12571</v>
      </c>
      <c r="C1400" s="9" t="s">
        <v>12572</v>
      </c>
      <c r="D1400" s="280">
        <v>1257</v>
      </c>
      <c r="E1400" s="280">
        <v>1257</v>
      </c>
      <c r="F1400" s="9">
        <v>146.29000000000002</v>
      </c>
      <c r="G1400" s="79">
        <f>(F1400-F1400*$D$1047)*Главная!$F$7</f>
        <v>9953.5716000000029</v>
      </c>
      <c r="H1400" s="9"/>
      <c r="I1400" s="9"/>
    </row>
    <row r="1401" spans="1:9" hidden="1" outlineLevel="2" x14ac:dyDescent="0.25">
      <c r="A1401" s="9"/>
      <c r="B1401" s="9" t="s">
        <v>12573</v>
      </c>
      <c r="C1401" s="9" t="s">
        <v>12574</v>
      </c>
      <c r="D1401" s="280">
        <v>1306</v>
      </c>
      <c r="E1401" s="280">
        <v>1306</v>
      </c>
      <c r="F1401" s="9">
        <v>151.14000000000001</v>
      </c>
      <c r="G1401" s="79">
        <f>(F1401-F1401*$D$1047)*Главная!$F$7</f>
        <v>10283.565600000002</v>
      </c>
      <c r="H1401" s="9"/>
      <c r="I1401" s="9"/>
    </row>
    <row r="1402" spans="1:9" hidden="1" outlineLevel="2" x14ac:dyDescent="0.25">
      <c r="A1402" s="9"/>
      <c r="B1402" s="9" t="s">
        <v>12575</v>
      </c>
      <c r="C1402" s="9" t="s">
        <v>12576</v>
      </c>
      <c r="D1402" s="280">
        <v>1353</v>
      </c>
      <c r="E1402" s="280">
        <v>1353</v>
      </c>
      <c r="F1402" s="9">
        <v>159.26</v>
      </c>
      <c r="G1402" s="79">
        <f>(F1402-F1402*$D$1047)*Главная!$F$7</f>
        <v>10836.0504</v>
      </c>
      <c r="H1402" s="9"/>
      <c r="I1402" s="9"/>
    </row>
    <row r="1403" spans="1:9" hidden="1" outlineLevel="2" x14ac:dyDescent="0.25">
      <c r="A1403" s="9"/>
      <c r="B1403" s="9" t="s">
        <v>12577</v>
      </c>
      <c r="C1403" s="9" t="s">
        <v>12578</v>
      </c>
      <c r="D1403" s="280">
        <v>1402</v>
      </c>
      <c r="E1403" s="280">
        <v>1402</v>
      </c>
      <c r="F1403" s="9">
        <v>159.56</v>
      </c>
      <c r="G1403" s="79">
        <f>(F1403-F1403*$D$1047)*Главная!$F$7</f>
        <v>10856.4624</v>
      </c>
      <c r="H1403" s="9"/>
      <c r="I1403" s="9"/>
    </row>
    <row r="1404" spans="1:9" hidden="1" outlineLevel="2" x14ac:dyDescent="0.25">
      <c r="A1404" s="9"/>
      <c r="B1404" s="9" t="s">
        <v>12579</v>
      </c>
      <c r="C1404" s="9" t="s">
        <v>12580</v>
      </c>
      <c r="D1404" s="280">
        <v>1450</v>
      </c>
      <c r="E1404" s="280">
        <v>1450</v>
      </c>
      <c r="F1404" s="9">
        <v>163.10999999999999</v>
      </c>
      <c r="G1404" s="79">
        <f>(F1404-F1404*$D$1047)*Главная!$F$7</f>
        <v>11098.0044</v>
      </c>
      <c r="H1404" s="9"/>
      <c r="I1404" s="9"/>
    </row>
    <row r="1405" spans="1:9" hidden="1" outlineLevel="2" x14ac:dyDescent="0.25">
      <c r="A1405" s="9"/>
      <c r="B1405" s="9" t="s">
        <v>12581</v>
      </c>
      <c r="C1405" s="9" t="s">
        <v>12582</v>
      </c>
      <c r="D1405" s="280">
        <v>301</v>
      </c>
      <c r="E1405" s="280">
        <v>301</v>
      </c>
      <c r="F1405" s="9">
        <v>52.02</v>
      </c>
      <c r="G1405" s="79">
        <f>(F1405-F1405*$D$1047)*Главная!$F$7</f>
        <v>3539.4408000000008</v>
      </c>
      <c r="H1405" s="9"/>
      <c r="I1405" s="9"/>
    </row>
    <row r="1406" spans="1:9" hidden="1" outlineLevel="2" x14ac:dyDescent="0.25">
      <c r="A1406" s="9"/>
      <c r="B1406" s="9" t="s">
        <v>12583</v>
      </c>
      <c r="C1406" s="9" t="s">
        <v>12584</v>
      </c>
      <c r="D1406" s="280">
        <v>377</v>
      </c>
      <c r="E1406" s="280">
        <v>377</v>
      </c>
      <c r="F1406" s="9">
        <v>60.66</v>
      </c>
      <c r="G1406" s="79">
        <f>(F1406-F1406*$D$1047)*Главная!$F$7</f>
        <v>4127.3064000000004</v>
      </c>
      <c r="H1406" s="9"/>
      <c r="I1406" s="9"/>
    </row>
    <row r="1407" spans="1:9" hidden="1" outlineLevel="2" x14ac:dyDescent="0.25">
      <c r="A1407" s="9"/>
      <c r="B1407" s="9" t="s">
        <v>12585</v>
      </c>
      <c r="C1407" s="9" t="s">
        <v>12586</v>
      </c>
      <c r="D1407" s="280">
        <v>452</v>
      </c>
      <c r="E1407" s="280">
        <v>452</v>
      </c>
      <c r="F1407" s="9">
        <v>66.3</v>
      </c>
      <c r="G1407" s="79">
        <f>(F1407-F1407*$D$1047)*Главная!$F$7</f>
        <v>4511.0520000000006</v>
      </c>
      <c r="H1407" s="9"/>
      <c r="I1407" s="9"/>
    </row>
    <row r="1408" spans="1:9" hidden="1" outlineLevel="2" x14ac:dyDescent="0.25">
      <c r="A1408" s="9"/>
      <c r="B1408" s="9" t="s">
        <v>12587</v>
      </c>
      <c r="C1408" s="9" t="s">
        <v>12588</v>
      </c>
      <c r="D1408" s="280">
        <v>527</v>
      </c>
      <c r="E1408" s="280">
        <v>527</v>
      </c>
      <c r="F1408" s="9">
        <v>70.8</v>
      </c>
      <c r="G1408" s="79">
        <f>(F1408-F1408*$D$1047)*Главная!$F$7</f>
        <v>4817.232</v>
      </c>
      <c r="H1408" s="9"/>
      <c r="I1408" s="9"/>
    </row>
    <row r="1409" spans="1:9" hidden="1" outlineLevel="2" x14ac:dyDescent="0.25">
      <c r="A1409" s="9"/>
      <c r="B1409" s="9" t="s">
        <v>12589</v>
      </c>
      <c r="C1409" s="9" t="s">
        <v>12590</v>
      </c>
      <c r="D1409" s="280">
        <v>602</v>
      </c>
      <c r="E1409" s="280">
        <v>602</v>
      </c>
      <c r="F1409" s="9">
        <v>76.17</v>
      </c>
      <c r="G1409" s="79">
        <f>(F1409-F1409*$D$1047)*Главная!$F$7</f>
        <v>5182.6068000000005</v>
      </c>
      <c r="H1409" s="9"/>
      <c r="I1409" s="9"/>
    </row>
    <row r="1410" spans="1:9" hidden="1" outlineLevel="2" x14ac:dyDescent="0.25">
      <c r="A1410" s="9"/>
      <c r="B1410" s="9" t="s">
        <v>12591</v>
      </c>
      <c r="C1410" s="9" t="s">
        <v>12592</v>
      </c>
      <c r="D1410" s="280">
        <v>678</v>
      </c>
      <c r="E1410" s="280">
        <v>678</v>
      </c>
      <c r="F1410" s="9">
        <v>80.94</v>
      </c>
      <c r="G1410" s="79">
        <f>(F1410-F1410*$D$1047)*Главная!$F$7</f>
        <v>5507.1576000000005</v>
      </c>
      <c r="H1410" s="9"/>
      <c r="I1410" s="9"/>
    </row>
    <row r="1411" spans="1:9" hidden="1" outlineLevel="2" x14ac:dyDescent="0.25">
      <c r="A1411" s="9"/>
      <c r="B1411" s="9" t="s">
        <v>12593</v>
      </c>
      <c r="C1411" s="9" t="s">
        <v>12594</v>
      </c>
      <c r="D1411" s="280">
        <v>753</v>
      </c>
      <c r="E1411" s="280">
        <v>753</v>
      </c>
      <c r="F1411" s="9">
        <v>86.31</v>
      </c>
      <c r="G1411" s="79">
        <f>(F1411-F1411*$D$1047)*Главная!$F$7</f>
        <v>5872.532400000001</v>
      </c>
      <c r="H1411" s="9"/>
      <c r="I1411" s="9"/>
    </row>
    <row r="1412" spans="1:9" hidden="1" outlineLevel="2" x14ac:dyDescent="0.25">
      <c r="A1412" s="9"/>
      <c r="B1412" s="9" t="s">
        <v>12595</v>
      </c>
      <c r="C1412" s="9" t="s">
        <v>12596</v>
      </c>
      <c r="D1412" s="280">
        <v>828</v>
      </c>
      <c r="E1412" s="280">
        <v>828</v>
      </c>
      <c r="F1412" s="9">
        <v>91.11</v>
      </c>
      <c r="G1412" s="79">
        <f>(F1412-F1412*$D$1047)*Главная!$F$7</f>
        <v>6199.1244000000006</v>
      </c>
      <c r="H1412" s="9"/>
      <c r="I1412" s="9"/>
    </row>
    <row r="1413" spans="1:9" hidden="1" outlineLevel="2" x14ac:dyDescent="0.25">
      <c r="A1413" s="9"/>
      <c r="B1413" s="9" t="s">
        <v>12597</v>
      </c>
      <c r="C1413" s="9" t="s">
        <v>12598</v>
      </c>
      <c r="D1413" s="280">
        <v>904</v>
      </c>
      <c r="E1413" s="280">
        <v>904</v>
      </c>
      <c r="F1413" s="9">
        <v>95.9</v>
      </c>
      <c r="G1413" s="79">
        <f>(F1413-F1413*$D$1047)*Главная!$F$7</f>
        <v>6525.036000000001</v>
      </c>
      <c r="H1413" s="9"/>
      <c r="I1413" s="9"/>
    </row>
    <row r="1414" spans="1:9" hidden="1" outlineLevel="2" x14ac:dyDescent="0.25">
      <c r="A1414" s="9"/>
      <c r="B1414" s="9" t="s">
        <v>12599</v>
      </c>
      <c r="C1414" s="9" t="s">
        <v>12600</v>
      </c>
      <c r="D1414" s="280">
        <v>979</v>
      </c>
      <c r="E1414" s="280">
        <v>979</v>
      </c>
      <c r="F1414" s="9">
        <v>101.25</v>
      </c>
      <c r="G1414" s="79">
        <f>(F1414-F1414*$D$1047)*Главная!$F$7</f>
        <v>6889.05</v>
      </c>
      <c r="H1414" s="9"/>
      <c r="I1414" s="9"/>
    </row>
    <row r="1415" spans="1:9" hidden="1" outlineLevel="2" x14ac:dyDescent="0.25">
      <c r="A1415" s="9"/>
      <c r="B1415" s="9" t="s">
        <v>12601</v>
      </c>
      <c r="C1415" s="9" t="s">
        <v>12602</v>
      </c>
      <c r="D1415" s="280">
        <v>1054</v>
      </c>
      <c r="E1415" s="280">
        <v>1054</v>
      </c>
      <c r="F1415" s="9">
        <v>107.47</v>
      </c>
      <c r="G1415" s="79">
        <f>(F1415-F1415*$D$1047)*Главная!$F$7</f>
        <v>7312.2588000000005</v>
      </c>
      <c r="H1415" s="9"/>
      <c r="I1415" s="9"/>
    </row>
    <row r="1416" spans="1:9" hidden="1" outlineLevel="2" x14ac:dyDescent="0.25">
      <c r="A1416" s="9"/>
      <c r="B1416" s="9" t="s">
        <v>12603</v>
      </c>
      <c r="C1416" s="9" t="s">
        <v>12604</v>
      </c>
      <c r="D1416" s="280">
        <v>1130</v>
      </c>
      <c r="E1416" s="280">
        <v>1130</v>
      </c>
      <c r="F1416" s="9">
        <v>112.25999999999999</v>
      </c>
      <c r="G1416" s="79">
        <f>(F1416-F1416*$D$1047)*Главная!$F$7</f>
        <v>7638.1704</v>
      </c>
      <c r="H1416" s="9"/>
      <c r="I1416" s="9"/>
    </row>
    <row r="1417" spans="1:9" hidden="1" outlineLevel="2" x14ac:dyDescent="0.25">
      <c r="A1417" s="9"/>
      <c r="B1417" s="9" t="s">
        <v>12605</v>
      </c>
      <c r="C1417" s="9" t="s">
        <v>12606</v>
      </c>
      <c r="D1417" s="280">
        <v>1205</v>
      </c>
      <c r="E1417" s="280">
        <v>1205</v>
      </c>
      <c r="F1417" s="9">
        <v>117.64000000000001</v>
      </c>
      <c r="G1417" s="79">
        <f>(F1417-F1417*$D$1047)*Главная!$F$7</f>
        <v>8004.2256000000016</v>
      </c>
      <c r="H1417" s="9"/>
      <c r="I1417" s="9"/>
    </row>
    <row r="1418" spans="1:9" hidden="1" outlineLevel="2" x14ac:dyDescent="0.25">
      <c r="A1418" s="9"/>
      <c r="B1418" s="9" t="s">
        <v>12607</v>
      </c>
      <c r="C1418" s="9" t="s">
        <v>12608</v>
      </c>
      <c r="D1418" s="280">
        <v>1280</v>
      </c>
      <c r="E1418" s="280">
        <v>1280</v>
      </c>
      <c r="F1418" s="9">
        <v>123.28</v>
      </c>
      <c r="G1418" s="79">
        <f>(F1418-F1418*$D$1047)*Главная!$F$7</f>
        <v>8387.9712</v>
      </c>
      <c r="H1418" s="9"/>
      <c r="I1418" s="9"/>
    </row>
    <row r="1419" spans="1:9" hidden="1" outlineLevel="2" x14ac:dyDescent="0.25">
      <c r="A1419" s="9"/>
      <c r="B1419" s="9" t="s">
        <v>12609</v>
      </c>
      <c r="C1419" s="9" t="s">
        <v>12610</v>
      </c>
      <c r="D1419" s="280">
        <v>1355</v>
      </c>
      <c r="E1419" s="280">
        <v>1355</v>
      </c>
      <c r="F1419" s="9">
        <v>130.67000000000002</v>
      </c>
      <c r="G1419" s="79">
        <f>(F1419-F1419*$D$1047)*Главная!$F$7</f>
        <v>8890.7868000000017</v>
      </c>
      <c r="H1419" s="9"/>
      <c r="I1419" s="9"/>
    </row>
    <row r="1420" spans="1:9" hidden="1" outlineLevel="2" x14ac:dyDescent="0.25">
      <c r="A1420" s="9"/>
      <c r="B1420" s="9" t="s">
        <v>12611</v>
      </c>
      <c r="C1420" s="9" t="s">
        <v>12612</v>
      </c>
      <c r="D1420" s="280">
        <v>1431</v>
      </c>
      <c r="E1420" s="280">
        <v>1431</v>
      </c>
      <c r="F1420" s="9">
        <v>134.59</v>
      </c>
      <c r="G1420" s="79">
        <f>(F1420-F1420*$D$1047)*Главная!$F$7</f>
        <v>9157.5036000000018</v>
      </c>
      <c r="H1420" s="9"/>
      <c r="I1420" s="9"/>
    </row>
    <row r="1421" spans="1:9" hidden="1" outlineLevel="2" x14ac:dyDescent="0.25">
      <c r="A1421" s="9"/>
      <c r="B1421" s="9" t="s">
        <v>12613</v>
      </c>
      <c r="C1421" s="9" t="s">
        <v>12614</v>
      </c>
      <c r="D1421" s="280">
        <v>1506</v>
      </c>
      <c r="E1421" s="280">
        <v>1506</v>
      </c>
      <c r="F1421" s="9">
        <v>139.64000000000001</v>
      </c>
      <c r="G1421" s="79">
        <f>(F1421-F1421*$D$1047)*Главная!$F$7</f>
        <v>9501.1056000000026</v>
      </c>
      <c r="H1421" s="9"/>
      <c r="I1421" s="9"/>
    </row>
    <row r="1422" spans="1:9" hidden="1" outlineLevel="2" x14ac:dyDescent="0.25">
      <c r="A1422" s="9"/>
      <c r="B1422" s="9" t="s">
        <v>12615</v>
      </c>
      <c r="C1422" s="9" t="s">
        <v>12616</v>
      </c>
      <c r="D1422" s="280">
        <v>1581</v>
      </c>
      <c r="E1422" s="280">
        <v>1581</v>
      </c>
      <c r="F1422" s="9">
        <v>143.88</v>
      </c>
      <c r="G1422" s="79">
        <f>(F1422-F1422*$D$1047)*Главная!$F$7</f>
        <v>9789.5951999999997</v>
      </c>
      <c r="H1422" s="9"/>
      <c r="I1422" s="9"/>
    </row>
    <row r="1423" spans="1:9" hidden="1" outlineLevel="2" x14ac:dyDescent="0.25">
      <c r="A1423" s="9"/>
      <c r="B1423" s="9" t="s">
        <v>12617</v>
      </c>
      <c r="C1423" s="9" t="s">
        <v>12618</v>
      </c>
      <c r="D1423" s="280">
        <v>1657</v>
      </c>
      <c r="E1423" s="280">
        <v>1657</v>
      </c>
      <c r="F1423" s="9">
        <v>147.79000000000002</v>
      </c>
      <c r="G1423" s="79">
        <f>(F1423-F1423*$D$1047)*Главная!$F$7</f>
        <v>10055.631600000002</v>
      </c>
      <c r="H1423" s="9"/>
      <c r="I1423" s="9"/>
    </row>
    <row r="1424" spans="1:9" hidden="1" outlineLevel="2" x14ac:dyDescent="0.25">
      <c r="A1424" s="9"/>
      <c r="B1424" s="9" t="s">
        <v>12619</v>
      </c>
      <c r="C1424" s="9" t="s">
        <v>12620</v>
      </c>
      <c r="D1424" s="280">
        <v>1732</v>
      </c>
      <c r="E1424" s="280">
        <v>1732</v>
      </c>
      <c r="F1424" s="9">
        <v>152.29000000000002</v>
      </c>
      <c r="G1424" s="79">
        <f>(F1424-F1424*$D$1047)*Главная!$F$7</f>
        <v>10361.811600000003</v>
      </c>
      <c r="H1424" s="9"/>
      <c r="I1424" s="9"/>
    </row>
    <row r="1425" spans="1:9" hidden="1" outlineLevel="2" x14ac:dyDescent="0.25">
      <c r="A1425" s="9"/>
      <c r="B1425" s="9" t="s">
        <v>12621</v>
      </c>
      <c r="C1425" s="9" t="s">
        <v>12622</v>
      </c>
      <c r="D1425" s="280">
        <v>1807</v>
      </c>
      <c r="E1425" s="280">
        <v>1807</v>
      </c>
      <c r="F1425" s="9">
        <v>157.05000000000001</v>
      </c>
      <c r="G1425" s="79">
        <f>(F1425-F1425*$D$1047)*Главная!$F$7</f>
        <v>10685.682000000003</v>
      </c>
      <c r="H1425" s="9"/>
      <c r="I1425" s="9"/>
    </row>
    <row r="1426" spans="1:9" hidden="1" outlineLevel="2" x14ac:dyDescent="0.25">
      <c r="A1426" s="9"/>
      <c r="B1426" s="9" t="s">
        <v>12623</v>
      </c>
      <c r="C1426" s="9" t="s">
        <v>12624</v>
      </c>
      <c r="D1426" s="280">
        <v>1882</v>
      </c>
      <c r="E1426" s="280">
        <v>1882</v>
      </c>
      <c r="F1426" s="9">
        <v>160.99</v>
      </c>
      <c r="G1426" s="79">
        <f>(F1426-F1426*$D$1047)*Главная!$F$7</f>
        <v>10953.759600000001</v>
      </c>
      <c r="H1426" s="9"/>
      <c r="I1426" s="9"/>
    </row>
    <row r="1427" spans="1:9" hidden="1" outlineLevel="2" x14ac:dyDescent="0.25">
      <c r="A1427" s="9"/>
      <c r="B1427" s="9" t="s">
        <v>12625</v>
      </c>
      <c r="C1427" s="9" t="s">
        <v>12626</v>
      </c>
      <c r="D1427" s="280">
        <v>1958</v>
      </c>
      <c r="E1427" s="280">
        <v>1958</v>
      </c>
      <c r="F1427" s="9">
        <v>165.2</v>
      </c>
      <c r="G1427" s="79">
        <f>(F1427-F1427*$D$1047)*Главная!$F$7</f>
        <v>11240.208000000001</v>
      </c>
      <c r="H1427" s="9"/>
      <c r="I1427" s="9"/>
    </row>
    <row r="1428" spans="1:9" hidden="1" outlineLevel="2" x14ac:dyDescent="0.25">
      <c r="A1428" s="9"/>
      <c r="B1428" s="9" t="s">
        <v>12627</v>
      </c>
      <c r="C1428" s="9" t="s">
        <v>12628</v>
      </c>
      <c r="D1428" s="280">
        <v>2033</v>
      </c>
      <c r="E1428" s="280">
        <v>2033</v>
      </c>
      <c r="F1428" s="9">
        <v>169.98</v>
      </c>
      <c r="G1428" s="79">
        <f>(F1428-F1428*$D$1047)*Главная!$F$7</f>
        <v>11565.439200000001</v>
      </c>
      <c r="H1428" s="9"/>
      <c r="I1428" s="9"/>
    </row>
    <row r="1429" spans="1:9" hidden="1" outlineLevel="2" x14ac:dyDescent="0.25">
      <c r="A1429" s="9"/>
      <c r="B1429" s="9" t="s">
        <v>12629</v>
      </c>
      <c r="C1429" s="9" t="s">
        <v>12630</v>
      </c>
      <c r="D1429" s="280">
        <v>2108</v>
      </c>
      <c r="E1429" s="280">
        <v>2108</v>
      </c>
      <c r="F1429" s="9">
        <v>174.75</v>
      </c>
      <c r="G1429" s="79">
        <f>(F1429-F1429*$D$1047)*Главная!$F$7</f>
        <v>11889.990000000002</v>
      </c>
      <c r="H1429" s="9"/>
      <c r="I1429" s="9"/>
    </row>
    <row r="1430" spans="1:9" hidden="1" outlineLevel="2" x14ac:dyDescent="0.25">
      <c r="A1430" s="9"/>
      <c r="B1430" s="9" t="s">
        <v>12631</v>
      </c>
      <c r="C1430" s="9" t="s">
        <v>12632</v>
      </c>
      <c r="D1430" s="280">
        <v>2183</v>
      </c>
      <c r="E1430" s="280">
        <v>2183</v>
      </c>
      <c r="F1430" s="9">
        <v>178.82</v>
      </c>
      <c r="G1430" s="79">
        <f>(F1430-F1430*$D$1047)*Главная!$F$7</f>
        <v>12166.9128</v>
      </c>
      <c r="H1430" s="9"/>
      <c r="I1430" s="9"/>
    </row>
    <row r="1431" spans="1:9" hidden="1" outlineLevel="2" x14ac:dyDescent="0.25">
      <c r="A1431" s="9"/>
      <c r="B1431" s="9" t="s">
        <v>12633</v>
      </c>
      <c r="C1431" s="9" t="s">
        <v>12634</v>
      </c>
      <c r="D1431" s="280">
        <v>2259</v>
      </c>
      <c r="E1431" s="280">
        <v>2259</v>
      </c>
      <c r="F1431" s="9">
        <v>182.87</v>
      </c>
      <c r="G1431" s="79">
        <f>(F1431-F1431*$D$1047)*Главная!$F$7</f>
        <v>12442.474800000002</v>
      </c>
      <c r="H1431" s="9"/>
      <c r="I1431" s="9"/>
    </row>
    <row r="1432" spans="1:9" hidden="1" outlineLevel="1" collapsed="1" x14ac:dyDescent="0.25">
      <c r="A1432" s="9"/>
      <c r="B1432" s="228"/>
      <c r="C1432" s="229" t="s">
        <v>12635</v>
      </c>
      <c r="D1432" s="281" t="s">
        <v>7264</v>
      </c>
      <c r="E1432" s="281"/>
      <c r="F1432" s="230"/>
      <c r="G1432" s="221"/>
      <c r="H1432" s="231"/>
      <c r="I1432" s="56"/>
    </row>
    <row r="1433" spans="1:9" hidden="1" outlineLevel="2" x14ac:dyDescent="0.25">
      <c r="A1433" s="9"/>
      <c r="B1433" s="9" t="s">
        <v>12636</v>
      </c>
      <c r="C1433" s="9" t="s">
        <v>12637</v>
      </c>
      <c r="D1433" s="280">
        <v>255</v>
      </c>
      <c r="E1433" s="280">
        <v>255</v>
      </c>
      <c r="F1433" s="9">
        <v>58.92</v>
      </c>
      <c r="G1433" s="79">
        <f>(F1433-F1433*$D$1047)*Главная!$F$7</f>
        <v>4008.9168000000004</v>
      </c>
      <c r="H1433" s="9"/>
      <c r="I1433" s="9"/>
    </row>
    <row r="1434" spans="1:9" hidden="1" outlineLevel="2" x14ac:dyDescent="0.25">
      <c r="A1434" s="9"/>
      <c r="B1434" s="9" t="s">
        <v>12638</v>
      </c>
      <c r="C1434" s="9" t="s">
        <v>12639</v>
      </c>
      <c r="D1434" s="280">
        <v>319</v>
      </c>
      <c r="E1434" s="280">
        <v>319</v>
      </c>
      <c r="F1434" s="9">
        <v>63.98</v>
      </c>
      <c r="G1434" s="79">
        <f>(F1434-F1434*$D$1047)*Главная!$F$7</f>
        <v>4353.1992</v>
      </c>
      <c r="H1434" s="9"/>
      <c r="I1434" s="9"/>
    </row>
    <row r="1435" spans="1:9" hidden="1" outlineLevel="2" x14ac:dyDescent="0.25">
      <c r="A1435" s="9"/>
      <c r="B1435" s="9" t="s">
        <v>12640</v>
      </c>
      <c r="C1435" s="9" t="s">
        <v>12641</v>
      </c>
      <c r="D1435" s="280">
        <v>382</v>
      </c>
      <c r="E1435" s="280">
        <v>382</v>
      </c>
      <c r="F1435" s="9">
        <v>69.400000000000006</v>
      </c>
      <c r="G1435" s="79">
        <f>(F1435-F1435*$D$1047)*Главная!$F$7</f>
        <v>4721.9760000000006</v>
      </c>
      <c r="H1435" s="9"/>
      <c r="I1435" s="9"/>
    </row>
    <row r="1436" spans="1:9" hidden="1" outlineLevel="2" x14ac:dyDescent="0.25">
      <c r="A1436" s="9"/>
      <c r="B1436" s="9" t="s">
        <v>12642</v>
      </c>
      <c r="C1436" s="9" t="s">
        <v>12643</v>
      </c>
      <c r="D1436" s="280">
        <v>446</v>
      </c>
      <c r="E1436" s="280">
        <v>446</v>
      </c>
      <c r="F1436" s="9">
        <v>74.47</v>
      </c>
      <c r="G1436" s="79">
        <f>(F1436-F1436*$D$1047)*Главная!$F$7</f>
        <v>5066.9388000000008</v>
      </c>
      <c r="H1436" s="9"/>
      <c r="I1436" s="9"/>
    </row>
    <row r="1437" spans="1:9" hidden="1" outlineLevel="2" x14ac:dyDescent="0.25">
      <c r="A1437" s="9"/>
      <c r="B1437" s="9" t="s">
        <v>12644</v>
      </c>
      <c r="C1437" s="9" t="s">
        <v>12645</v>
      </c>
      <c r="D1437" s="280">
        <v>510</v>
      </c>
      <c r="E1437" s="280">
        <v>510</v>
      </c>
      <c r="F1437" s="9">
        <v>79.900000000000006</v>
      </c>
      <c r="G1437" s="79">
        <f>(F1437-F1437*$D$1047)*Главная!$F$7</f>
        <v>5436.3960000000006</v>
      </c>
      <c r="H1437" s="9"/>
      <c r="I1437" s="9"/>
    </row>
    <row r="1438" spans="1:9" hidden="1" outlineLevel="2" x14ac:dyDescent="0.25">
      <c r="A1438" s="9"/>
      <c r="B1438" s="9" t="s">
        <v>12646</v>
      </c>
      <c r="C1438" s="9" t="s">
        <v>12647</v>
      </c>
      <c r="D1438" s="280">
        <v>573</v>
      </c>
      <c r="E1438" s="280">
        <v>573</v>
      </c>
      <c r="F1438" s="9">
        <v>84.98</v>
      </c>
      <c r="G1438" s="79">
        <f>(F1438-F1438*$D$1047)*Главная!$F$7</f>
        <v>5782.0392000000011</v>
      </c>
      <c r="H1438" s="9"/>
      <c r="I1438" s="9"/>
    </row>
    <row r="1439" spans="1:9" hidden="1" outlineLevel="2" x14ac:dyDescent="0.25">
      <c r="A1439" s="9"/>
      <c r="B1439" s="9" t="s">
        <v>12648</v>
      </c>
      <c r="C1439" s="9" t="s">
        <v>12649</v>
      </c>
      <c r="D1439" s="280">
        <v>637</v>
      </c>
      <c r="E1439" s="280">
        <v>637</v>
      </c>
      <c r="F1439" s="9">
        <v>90.74</v>
      </c>
      <c r="G1439" s="79">
        <f>(F1439-F1439*$D$1047)*Главная!$F$7</f>
        <v>6173.9495999999999</v>
      </c>
      <c r="H1439" s="9"/>
      <c r="I1439" s="9"/>
    </row>
    <row r="1440" spans="1:9" hidden="1" outlineLevel="2" x14ac:dyDescent="0.25">
      <c r="A1440" s="9"/>
      <c r="B1440" s="9" t="s">
        <v>12650</v>
      </c>
      <c r="C1440" s="9" t="s">
        <v>12651</v>
      </c>
      <c r="D1440" s="280">
        <v>701</v>
      </c>
      <c r="E1440" s="280">
        <v>701</v>
      </c>
      <c r="F1440" s="9">
        <v>95.81</v>
      </c>
      <c r="G1440" s="79">
        <f>(F1440-F1440*$D$1047)*Главная!$F$7</f>
        <v>6518.9124000000011</v>
      </c>
      <c r="H1440" s="9"/>
      <c r="I1440" s="9"/>
    </row>
    <row r="1441" spans="1:9" hidden="1" outlineLevel="2" x14ac:dyDescent="0.25">
      <c r="A1441" s="9"/>
      <c r="B1441" s="9" t="s">
        <v>12652</v>
      </c>
      <c r="C1441" s="9" t="s">
        <v>12653</v>
      </c>
      <c r="D1441" s="280">
        <v>764</v>
      </c>
      <c r="E1441" s="280">
        <v>764</v>
      </c>
      <c r="F1441" s="9">
        <v>100.89</v>
      </c>
      <c r="G1441" s="79">
        <f>(F1441-F1441*$D$1047)*Главная!$F$7</f>
        <v>6864.5556000000006</v>
      </c>
      <c r="H1441" s="9"/>
      <c r="I1441" s="9"/>
    </row>
    <row r="1442" spans="1:9" hidden="1" outlineLevel="2" x14ac:dyDescent="0.25">
      <c r="A1442" s="9"/>
      <c r="B1442" s="9" t="s">
        <v>12654</v>
      </c>
      <c r="C1442" s="9" t="s">
        <v>12655</v>
      </c>
      <c r="D1442" s="280">
        <v>828</v>
      </c>
      <c r="E1442" s="280">
        <v>828</v>
      </c>
      <c r="F1442" s="9">
        <v>104.59</v>
      </c>
      <c r="G1442" s="79">
        <f>(F1442-F1442*$D$1047)*Главная!$F$7</f>
        <v>7116.3036000000011</v>
      </c>
      <c r="H1442" s="9"/>
      <c r="I1442" s="9"/>
    </row>
    <row r="1443" spans="1:9" hidden="1" outlineLevel="2" x14ac:dyDescent="0.25">
      <c r="A1443" s="9"/>
      <c r="B1443" s="9" t="s">
        <v>12656</v>
      </c>
      <c r="C1443" s="9" t="s">
        <v>12657</v>
      </c>
      <c r="D1443" s="280">
        <v>892</v>
      </c>
      <c r="E1443" s="280">
        <v>892</v>
      </c>
      <c r="F1443" s="9">
        <v>111.04</v>
      </c>
      <c r="G1443" s="79">
        <f>(F1443-F1443*$D$1047)*Главная!$F$7</f>
        <v>7555.1616000000013</v>
      </c>
      <c r="H1443" s="9"/>
      <c r="I1443" s="9"/>
    </row>
    <row r="1444" spans="1:9" hidden="1" outlineLevel="2" x14ac:dyDescent="0.25">
      <c r="A1444" s="9"/>
      <c r="B1444" s="9" t="s">
        <v>12658</v>
      </c>
      <c r="C1444" s="9" t="s">
        <v>12659</v>
      </c>
      <c r="D1444" s="280">
        <v>955</v>
      </c>
      <c r="E1444" s="280">
        <v>955</v>
      </c>
      <c r="F1444" s="9">
        <v>115.77000000000001</v>
      </c>
      <c r="G1444" s="79">
        <f>(F1444-F1444*$D$1047)*Главная!$F$7</f>
        <v>7876.9908000000014</v>
      </c>
      <c r="H1444" s="9"/>
      <c r="I1444" s="9"/>
    </row>
    <row r="1445" spans="1:9" hidden="1" outlineLevel="2" x14ac:dyDescent="0.25">
      <c r="A1445" s="9"/>
      <c r="B1445" s="9" t="s">
        <v>12660</v>
      </c>
      <c r="C1445" s="9" t="s">
        <v>12661</v>
      </c>
      <c r="D1445" s="280">
        <v>1019</v>
      </c>
      <c r="E1445" s="280">
        <v>1019</v>
      </c>
      <c r="F1445" s="9">
        <v>120.49000000000001</v>
      </c>
      <c r="G1445" s="79">
        <f>(F1445-F1445*$D$1047)*Главная!$F$7</f>
        <v>8198.1396000000022</v>
      </c>
      <c r="H1445" s="9"/>
      <c r="I1445" s="9"/>
    </row>
    <row r="1446" spans="1:9" hidden="1" outlineLevel="2" x14ac:dyDescent="0.25">
      <c r="A1446" s="9"/>
      <c r="B1446" s="9" t="s">
        <v>12662</v>
      </c>
      <c r="C1446" s="9" t="s">
        <v>12663</v>
      </c>
      <c r="D1446" s="280">
        <v>1083</v>
      </c>
      <c r="E1446" s="280">
        <v>1083</v>
      </c>
      <c r="F1446" s="9">
        <v>126.59</v>
      </c>
      <c r="G1446" s="79">
        <f>(F1446-F1446*$D$1047)*Главная!$F$7</f>
        <v>8613.1836000000003</v>
      </c>
      <c r="H1446" s="9"/>
      <c r="I1446" s="9"/>
    </row>
    <row r="1447" spans="1:9" hidden="1" outlineLevel="2" x14ac:dyDescent="0.25">
      <c r="A1447" s="9"/>
      <c r="B1447" s="9" t="s">
        <v>12664</v>
      </c>
      <c r="C1447" s="9" t="s">
        <v>12665</v>
      </c>
      <c r="D1447" s="280">
        <v>1147</v>
      </c>
      <c r="E1447" s="280">
        <v>1147</v>
      </c>
      <c r="F1447" s="9">
        <v>133.70999999999998</v>
      </c>
      <c r="G1447" s="79">
        <f>(F1447-F1447*$D$1047)*Главная!$F$7</f>
        <v>9097.6283999999996</v>
      </c>
      <c r="H1447" s="9"/>
      <c r="I1447" s="9"/>
    </row>
    <row r="1448" spans="1:9" hidden="1" outlineLevel="2" x14ac:dyDescent="0.25">
      <c r="A1448" s="9"/>
      <c r="B1448" s="9" t="s">
        <v>12666</v>
      </c>
      <c r="C1448" s="9" t="s">
        <v>12667</v>
      </c>
      <c r="D1448" s="280">
        <v>1210</v>
      </c>
      <c r="E1448" s="280">
        <v>1210</v>
      </c>
      <c r="F1448" s="9">
        <v>138</v>
      </c>
      <c r="G1448" s="79">
        <f>(F1448-F1448*$D$1047)*Главная!$F$7</f>
        <v>9389.52</v>
      </c>
      <c r="H1448" s="9"/>
      <c r="I1448" s="9"/>
    </row>
    <row r="1449" spans="1:9" hidden="1" outlineLevel="2" x14ac:dyDescent="0.25">
      <c r="A1449" s="9"/>
      <c r="B1449" s="9" t="s">
        <v>12668</v>
      </c>
      <c r="C1449" s="9" t="s">
        <v>12669</v>
      </c>
      <c r="D1449" s="280">
        <v>1274</v>
      </c>
      <c r="E1449" s="280">
        <v>1274</v>
      </c>
      <c r="F1449" s="9">
        <v>143.07999999999998</v>
      </c>
      <c r="G1449" s="79">
        <f>(F1449-F1449*$D$1047)*Главная!$F$7</f>
        <v>9735.1631999999991</v>
      </c>
      <c r="H1449" s="9"/>
      <c r="I1449" s="9"/>
    </row>
    <row r="1450" spans="1:9" hidden="1" outlineLevel="2" x14ac:dyDescent="0.25">
      <c r="A1450" s="9"/>
      <c r="B1450" s="9" t="s">
        <v>12670</v>
      </c>
      <c r="C1450" s="9" t="s">
        <v>12671</v>
      </c>
      <c r="D1450" s="280">
        <v>1338</v>
      </c>
      <c r="E1450" s="280">
        <v>1338</v>
      </c>
      <c r="F1450" s="9">
        <v>147.76</v>
      </c>
      <c r="G1450" s="79">
        <f>(F1450-F1450*$D$1047)*Главная!$F$7</f>
        <v>10053.590400000001</v>
      </c>
      <c r="H1450" s="9"/>
      <c r="I1450" s="9"/>
    </row>
    <row r="1451" spans="1:9" hidden="1" outlineLevel="2" x14ac:dyDescent="0.25">
      <c r="A1451" s="9"/>
      <c r="B1451" s="9" t="s">
        <v>12672</v>
      </c>
      <c r="C1451" s="9" t="s">
        <v>12673</v>
      </c>
      <c r="D1451" s="280">
        <v>1402</v>
      </c>
      <c r="E1451" s="280">
        <v>1402</v>
      </c>
      <c r="F1451" s="9">
        <v>152.26</v>
      </c>
      <c r="G1451" s="79">
        <f>(F1451-F1451*$D$1047)*Главная!$F$7</f>
        <v>10359.770399999999</v>
      </c>
      <c r="H1451" s="9"/>
      <c r="I1451" s="9"/>
    </row>
    <row r="1452" spans="1:9" hidden="1" outlineLevel="2" x14ac:dyDescent="0.25">
      <c r="A1452" s="9"/>
      <c r="B1452" s="9" t="s">
        <v>12674</v>
      </c>
      <c r="C1452" s="9" t="s">
        <v>12675</v>
      </c>
      <c r="D1452" s="280">
        <v>1466</v>
      </c>
      <c r="E1452" s="280">
        <v>1466</v>
      </c>
      <c r="F1452" s="9">
        <v>157.78</v>
      </c>
      <c r="G1452" s="79">
        <f>(F1452-F1452*$D$1047)*Главная!$F$7</f>
        <v>10735.351200000001</v>
      </c>
      <c r="H1452" s="9"/>
      <c r="I1452" s="9"/>
    </row>
    <row r="1453" spans="1:9" hidden="1" outlineLevel="2" x14ac:dyDescent="0.25">
      <c r="A1453" s="9"/>
      <c r="B1453" s="9" t="s">
        <v>12676</v>
      </c>
      <c r="C1453" s="9" t="s">
        <v>12677</v>
      </c>
      <c r="D1453" s="280">
        <v>1529</v>
      </c>
      <c r="E1453" s="280">
        <v>1529</v>
      </c>
      <c r="F1453" s="9">
        <v>162.76</v>
      </c>
      <c r="G1453" s="79">
        <f>(F1453-F1453*$D$1047)*Главная!$F$7</f>
        <v>11074.190399999999</v>
      </c>
      <c r="H1453" s="9"/>
      <c r="I1453" s="9"/>
    </row>
    <row r="1454" spans="1:9" hidden="1" outlineLevel="2" x14ac:dyDescent="0.25">
      <c r="A1454" s="9"/>
      <c r="B1454" s="9" t="s">
        <v>12678</v>
      </c>
      <c r="C1454" s="9" t="s">
        <v>12679</v>
      </c>
      <c r="D1454" s="280">
        <v>1593</v>
      </c>
      <c r="E1454" s="280">
        <v>1593</v>
      </c>
      <c r="F1454" s="9">
        <v>167.49</v>
      </c>
      <c r="G1454" s="79">
        <f>(F1454-F1454*$D$1047)*Главная!$F$7</f>
        <v>11396.019600000001</v>
      </c>
      <c r="H1454" s="9"/>
      <c r="I1454" s="9"/>
    </row>
    <row r="1455" spans="1:9" hidden="1" outlineLevel="2" x14ac:dyDescent="0.25">
      <c r="A1455" s="9"/>
      <c r="B1455" s="9" t="s">
        <v>12680</v>
      </c>
      <c r="C1455" s="9" t="s">
        <v>12681</v>
      </c>
      <c r="D1455" s="280">
        <v>1656</v>
      </c>
      <c r="E1455" s="280">
        <v>1656</v>
      </c>
      <c r="F1455" s="9">
        <v>173.85</v>
      </c>
      <c r="G1455" s="79">
        <f>(F1455-F1455*$D$1047)*Главная!$F$7</f>
        <v>11828.754000000001</v>
      </c>
      <c r="H1455" s="9"/>
      <c r="I1455" s="9"/>
    </row>
    <row r="1456" spans="1:9" hidden="1" outlineLevel="2" x14ac:dyDescent="0.25">
      <c r="A1456" s="9"/>
      <c r="B1456" s="9" t="s">
        <v>12682</v>
      </c>
      <c r="C1456" s="9" t="s">
        <v>12683</v>
      </c>
      <c r="D1456" s="280">
        <v>1740</v>
      </c>
      <c r="E1456" s="280">
        <v>1740</v>
      </c>
      <c r="F1456" s="9">
        <v>178.88</v>
      </c>
      <c r="G1456" s="79">
        <f>(F1456-F1456*$D$1047)*Главная!$F$7</f>
        <v>12170.995200000001</v>
      </c>
      <c r="H1456" s="9"/>
      <c r="I1456" s="9"/>
    </row>
    <row r="1457" spans="1:9" hidden="1" outlineLevel="2" x14ac:dyDescent="0.25">
      <c r="A1457" s="9"/>
      <c r="B1457" s="9" t="s">
        <v>12684</v>
      </c>
      <c r="C1457" s="9" t="s">
        <v>12685</v>
      </c>
      <c r="D1457" s="280">
        <v>1848</v>
      </c>
      <c r="E1457" s="280">
        <v>1848</v>
      </c>
      <c r="F1457" s="9">
        <v>184</v>
      </c>
      <c r="G1457" s="79">
        <f>(F1457-F1457*$D$1047)*Главная!$F$7</f>
        <v>12519.36</v>
      </c>
      <c r="H1457" s="9"/>
      <c r="I1457" s="9"/>
    </row>
    <row r="1458" spans="1:9" hidden="1" outlineLevel="2" x14ac:dyDescent="0.25">
      <c r="A1458" s="9"/>
      <c r="B1458" s="9" t="s">
        <v>12686</v>
      </c>
      <c r="C1458" s="9" t="s">
        <v>12687</v>
      </c>
      <c r="D1458" s="280">
        <v>1882</v>
      </c>
      <c r="E1458" s="280">
        <v>1882</v>
      </c>
      <c r="F1458" s="9">
        <v>188.35999999999999</v>
      </c>
      <c r="G1458" s="79">
        <f>(F1458-F1458*$D$1047)*Главная!$F$7</f>
        <v>12816.0144</v>
      </c>
      <c r="H1458" s="9"/>
      <c r="I1458" s="9"/>
    </row>
    <row r="1459" spans="1:9" hidden="1" outlineLevel="2" x14ac:dyDescent="0.25">
      <c r="A1459" s="9"/>
      <c r="B1459" s="9" t="s">
        <v>12688</v>
      </c>
      <c r="C1459" s="9" t="s">
        <v>12689</v>
      </c>
      <c r="D1459" s="280">
        <v>1911</v>
      </c>
      <c r="E1459" s="280">
        <v>1911</v>
      </c>
      <c r="F1459" s="9">
        <v>192.77</v>
      </c>
      <c r="G1459" s="79">
        <f>(F1459-F1459*$D$1047)*Главная!$F$7</f>
        <v>13116.070800000001</v>
      </c>
      <c r="H1459" s="9"/>
      <c r="I1459" s="9"/>
    </row>
    <row r="1460" spans="1:9" hidden="1" outlineLevel="2" x14ac:dyDescent="0.25">
      <c r="A1460" s="9"/>
      <c r="B1460" s="9" t="s">
        <v>12690</v>
      </c>
      <c r="C1460" s="9" t="s">
        <v>12691</v>
      </c>
      <c r="D1460" s="280">
        <v>392</v>
      </c>
      <c r="E1460" s="280">
        <v>392</v>
      </c>
      <c r="F1460" s="9">
        <v>66.7</v>
      </c>
      <c r="G1460" s="79">
        <f>(F1460-F1460*$D$1047)*Главная!$F$7</f>
        <v>4538.2680000000009</v>
      </c>
      <c r="H1460" s="9"/>
      <c r="I1460" s="9"/>
    </row>
    <row r="1461" spans="1:9" hidden="1" outlineLevel="2" x14ac:dyDescent="0.25">
      <c r="A1461" s="9"/>
      <c r="B1461" s="9" t="s">
        <v>12692</v>
      </c>
      <c r="C1461" s="9" t="s">
        <v>12693</v>
      </c>
      <c r="D1461" s="280">
        <v>490</v>
      </c>
      <c r="E1461" s="280">
        <v>490</v>
      </c>
      <c r="F1461" s="9">
        <v>73.45</v>
      </c>
      <c r="G1461" s="79">
        <f>(F1461-F1461*$D$1047)*Главная!$F$7</f>
        <v>4997.5380000000005</v>
      </c>
      <c r="H1461" s="9"/>
      <c r="I1461" s="9"/>
    </row>
    <row r="1462" spans="1:9" hidden="1" outlineLevel="2" x14ac:dyDescent="0.25">
      <c r="A1462" s="9"/>
      <c r="B1462" s="9" t="s">
        <v>12694</v>
      </c>
      <c r="C1462" s="9" t="s">
        <v>12695</v>
      </c>
      <c r="D1462" s="280">
        <v>588</v>
      </c>
      <c r="E1462" s="280">
        <v>588</v>
      </c>
      <c r="F1462" s="9">
        <v>80.58</v>
      </c>
      <c r="G1462" s="79">
        <f>(F1462-F1462*$D$1047)*Главная!$F$7</f>
        <v>5482.6632</v>
      </c>
      <c r="H1462" s="9"/>
      <c r="I1462" s="9"/>
    </row>
    <row r="1463" spans="1:9" hidden="1" outlineLevel="2" x14ac:dyDescent="0.25">
      <c r="A1463" s="9"/>
      <c r="B1463" s="9" t="s">
        <v>12696</v>
      </c>
      <c r="C1463" s="9" t="s">
        <v>12697</v>
      </c>
      <c r="D1463" s="280">
        <v>686</v>
      </c>
      <c r="E1463" s="280">
        <v>686</v>
      </c>
      <c r="F1463" s="9">
        <v>86.3</v>
      </c>
      <c r="G1463" s="79">
        <f>(F1463-F1463*$D$1047)*Главная!$F$7</f>
        <v>5871.8520000000008</v>
      </c>
      <c r="H1463" s="9"/>
      <c r="I1463" s="9"/>
    </row>
    <row r="1464" spans="1:9" hidden="1" outlineLevel="2" x14ac:dyDescent="0.25">
      <c r="A1464" s="9"/>
      <c r="B1464" s="9" t="s">
        <v>12698</v>
      </c>
      <c r="C1464" s="9" t="s">
        <v>12699</v>
      </c>
      <c r="D1464" s="280">
        <v>784</v>
      </c>
      <c r="E1464" s="280">
        <v>784</v>
      </c>
      <c r="F1464" s="9">
        <v>93.1</v>
      </c>
      <c r="G1464" s="79">
        <f>(F1464-F1464*$D$1047)*Главная!$F$7</f>
        <v>6334.5240000000003</v>
      </c>
      <c r="H1464" s="9"/>
      <c r="I1464" s="9"/>
    </row>
    <row r="1465" spans="1:9" hidden="1" outlineLevel="2" x14ac:dyDescent="0.25">
      <c r="A1465" s="9"/>
      <c r="B1465" s="9" t="s">
        <v>12700</v>
      </c>
      <c r="C1465" s="9" t="s">
        <v>12701</v>
      </c>
      <c r="D1465" s="280">
        <v>882</v>
      </c>
      <c r="E1465" s="280">
        <v>882</v>
      </c>
      <c r="F1465" s="9">
        <v>99.17</v>
      </c>
      <c r="G1465" s="79">
        <f>(F1465-F1465*$D$1047)*Главная!$F$7</f>
        <v>6747.5268000000005</v>
      </c>
      <c r="H1465" s="9"/>
      <c r="I1465" s="9"/>
    </row>
    <row r="1466" spans="1:9" hidden="1" outlineLevel="2" x14ac:dyDescent="0.25">
      <c r="A1466" s="9"/>
      <c r="B1466" s="9" t="s">
        <v>12702</v>
      </c>
      <c r="C1466" s="9" t="s">
        <v>12703</v>
      </c>
      <c r="D1466" s="280">
        <v>980</v>
      </c>
      <c r="E1466" s="280">
        <v>980</v>
      </c>
      <c r="F1466" s="9">
        <v>105.97</v>
      </c>
      <c r="G1466" s="79">
        <f>(F1466-F1466*$D$1047)*Главная!$F$7</f>
        <v>7210.198800000001</v>
      </c>
      <c r="H1466" s="9"/>
      <c r="I1466" s="9"/>
    </row>
    <row r="1467" spans="1:9" hidden="1" outlineLevel="2" x14ac:dyDescent="0.25">
      <c r="A1467" s="9"/>
      <c r="B1467" s="9" t="s">
        <v>12704</v>
      </c>
      <c r="C1467" s="9" t="s">
        <v>12705</v>
      </c>
      <c r="D1467" s="280">
        <v>1078</v>
      </c>
      <c r="E1467" s="280">
        <v>1078</v>
      </c>
      <c r="F1467" s="9">
        <v>112.07000000000001</v>
      </c>
      <c r="G1467" s="79">
        <f>(F1467-F1467*$D$1047)*Главная!$F$7</f>
        <v>7625.2428000000009</v>
      </c>
      <c r="H1467" s="9"/>
      <c r="I1467" s="9"/>
    </row>
    <row r="1468" spans="1:9" hidden="1" outlineLevel="2" x14ac:dyDescent="0.25">
      <c r="A1468" s="9"/>
      <c r="B1468" s="9" t="s">
        <v>12706</v>
      </c>
      <c r="C1468" s="9" t="s">
        <v>12707</v>
      </c>
      <c r="D1468" s="280">
        <v>1175</v>
      </c>
      <c r="E1468" s="280">
        <v>1175</v>
      </c>
      <c r="F1468" s="9">
        <v>118.13</v>
      </c>
      <c r="G1468" s="79">
        <f>(F1468-F1468*$D$1047)*Главная!$F$7</f>
        <v>8037.5652</v>
      </c>
      <c r="H1468" s="9"/>
      <c r="I1468" s="9"/>
    </row>
    <row r="1469" spans="1:9" hidden="1" outlineLevel="2" x14ac:dyDescent="0.25">
      <c r="A1469" s="9"/>
      <c r="B1469" s="9" t="s">
        <v>12708</v>
      </c>
      <c r="C1469" s="9" t="s">
        <v>12709</v>
      </c>
      <c r="D1469" s="280">
        <v>1273</v>
      </c>
      <c r="E1469" s="280">
        <v>1273</v>
      </c>
      <c r="F1469" s="9">
        <v>124.92</v>
      </c>
      <c r="G1469" s="79">
        <f>(F1469-F1469*$D$1047)*Главная!$F$7</f>
        <v>8499.5568000000003</v>
      </c>
      <c r="H1469" s="9"/>
      <c r="I1469" s="9"/>
    </row>
    <row r="1470" spans="1:9" hidden="1" outlineLevel="2" x14ac:dyDescent="0.25">
      <c r="A1470" s="9"/>
      <c r="B1470" s="9" t="s">
        <v>12710</v>
      </c>
      <c r="C1470" s="9" t="s">
        <v>12711</v>
      </c>
      <c r="D1470" s="280">
        <v>1371</v>
      </c>
      <c r="E1470" s="280">
        <v>1371</v>
      </c>
      <c r="F1470" s="9">
        <v>132.69999999999999</v>
      </c>
      <c r="G1470" s="79">
        <f>(F1470-F1470*$D$1047)*Главная!$F$7</f>
        <v>9028.9079999999994</v>
      </c>
      <c r="H1470" s="9"/>
      <c r="I1470" s="9"/>
    </row>
    <row r="1471" spans="1:9" hidden="1" outlineLevel="2" x14ac:dyDescent="0.25">
      <c r="A1471" s="9"/>
      <c r="B1471" s="9" t="s">
        <v>12712</v>
      </c>
      <c r="C1471" s="9" t="s">
        <v>12713</v>
      </c>
      <c r="D1471" s="280">
        <v>1469</v>
      </c>
      <c r="E1471" s="280">
        <v>1469</v>
      </c>
      <c r="F1471" s="9">
        <v>138.81</v>
      </c>
      <c r="G1471" s="79">
        <f>(F1471-F1471*$D$1047)*Главная!$F$7</f>
        <v>9444.6324000000004</v>
      </c>
      <c r="H1471" s="9"/>
      <c r="I1471" s="9"/>
    </row>
    <row r="1472" spans="1:9" hidden="1" outlineLevel="2" x14ac:dyDescent="0.25">
      <c r="A1472" s="9"/>
      <c r="B1472" s="9" t="s">
        <v>12714</v>
      </c>
      <c r="C1472" s="9" t="s">
        <v>12715</v>
      </c>
      <c r="D1472" s="280">
        <v>1567</v>
      </c>
      <c r="E1472" s="280">
        <v>1567</v>
      </c>
      <c r="F1472" s="9">
        <v>145.56</v>
      </c>
      <c r="G1472" s="79">
        <f>(F1472-F1472*$D$1047)*Главная!$F$7</f>
        <v>9903.9024000000009</v>
      </c>
      <c r="H1472" s="9"/>
      <c r="I1472" s="9"/>
    </row>
    <row r="1473" spans="1:9" hidden="1" outlineLevel="2" x14ac:dyDescent="0.25">
      <c r="A1473" s="9"/>
      <c r="B1473" s="9" t="s">
        <v>12716</v>
      </c>
      <c r="C1473" s="9" t="s">
        <v>12717</v>
      </c>
      <c r="D1473" s="280">
        <v>1665</v>
      </c>
      <c r="E1473" s="280">
        <v>1665</v>
      </c>
      <c r="F1473" s="9">
        <v>152.66</v>
      </c>
      <c r="G1473" s="79">
        <f>(F1473-F1473*$D$1047)*Главная!$F$7</f>
        <v>10386.986400000002</v>
      </c>
      <c r="H1473" s="9"/>
      <c r="I1473" s="9"/>
    </row>
    <row r="1474" spans="1:9" hidden="1" outlineLevel="2" x14ac:dyDescent="0.25">
      <c r="A1474" s="9"/>
      <c r="B1474" s="9" t="s">
        <v>12718</v>
      </c>
      <c r="C1474" s="9" t="s">
        <v>12719</v>
      </c>
      <c r="D1474" s="280">
        <v>1763</v>
      </c>
      <c r="E1474" s="280">
        <v>1763</v>
      </c>
      <c r="F1474" s="9">
        <v>161.81</v>
      </c>
      <c r="G1474" s="79">
        <f>(F1474-F1474*$D$1047)*Главная!$F$7</f>
        <v>11009.5524</v>
      </c>
      <c r="H1474" s="9"/>
      <c r="I1474" s="9"/>
    </row>
    <row r="1475" spans="1:9" hidden="1" outlineLevel="2" x14ac:dyDescent="0.25">
      <c r="A1475" s="9"/>
      <c r="B1475" s="9" t="s">
        <v>12720</v>
      </c>
      <c r="C1475" s="9" t="s">
        <v>12721</v>
      </c>
      <c r="D1475" s="280">
        <v>1861</v>
      </c>
      <c r="E1475" s="280">
        <v>1861</v>
      </c>
      <c r="F1475" s="9">
        <v>166.9</v>
      </c>
      <c r="G1475" s="79">
        <f>(F1475-F1475*$D$1047)*Главная!$F$7</f>
        <v>11355.876000000002</v>
      </c>
      <c r="H1475" s="9"/>
      <c r="I1475" s="9"/>
    </row>
    <row r="1476" spans="1:9" hidden="1" outlineLevel="2" x14ac:dyDescent="0.25">
      <c r="A1476" s="9"/>
      <c r="B1476" s="9" t="s">
        <v>12722</v>
      </c>
      <c r="C1476" s="9" t="s">
        <v>12723</v>
      </c>
      <c r="D1476" s="280">
        <v>1959</v>
      </c>
      <c r="E1476" s="280">
        <v>1959</v>
      </c>
      <c r="F1476" s="9">
        <v>173.31</v>
      </c>
      <c r="G1476" s="79">
        <f>(F1476-F1476*$D$1047)*Главная!$F$7</f>
        <v>11792.012400000001</v>
      </c>
      <c r="H1476" s="9"/>
      <c r="I1476" s="9"/>
    </row>
    <row r="1477" spans="1:9" hidden="1" outlineLevel="2" x14ac:dyDescent="0.25">
      <c r="A1477" s="9"/>
      <c r="B1477" s="9" t="s">
        <v>12724</v>
      </c>
      <c r="C1477" s="9" t="s">
        <v>12725</v>
      </c>
      <c r="D1477" s="280">
        <v>2057</v>
      </c>
      <c r="E1477" s="280">
        <v>2057</v>
      </c>
      <c r="F1477" s="9">
        <v>178.70999999999998</v>
      </c>
      <c r="G1477" s="79">
        <f>(F1477-F1477*$D$1047)*Главная!$F$7</f>
        <v>12159.428399999999</v>
      </c>
      <c r="H1477" s="9"/>
      <c r="I1477" s="9"/>
    </row>
    <row r="1478" spans="1:9" hidden="1" outlineLevel="2" x14ac:dyDescent="0.25">
      <c r="A1478" s="9"/>
      <c r="B1478" s="9" t="s">
        <v>12726</v>
      </c>
      <c r="C1478" s="9" t="s">
        <v>12727</v>
      </c>
      <c r="D1478" s="280">
        <v>2155</v>
      </c>
      <c r="E1478" s="280">
        <v>2155</v>
      </c>
      <c r="F1478" s="9">
        <v>183.8</v>
      </c>
      <c r="G1478" s="79">
        <f>(F1478-F1478*$D$1047)*Главная!$F$7</f>
        <v>12505.752000000002</v>
      </c>
      <c r="H1478" s="9"/>
      <c r="I1478" s="9"/>
    </row>
    <row r="1479" spans="1:9" hidden="1" outlineLevel="2" x14ac:dyDescent="0.25">
      <c r="A1479" s="9"/>
      <c r="B1479" s="9" t="s">
        <v>12728</v>
      </c>
      <c r="C1479" s="9" t="s">
        <v>12729</v>
      </c>
      <c r="D1479" s="280">
        <v>2253</v>
      </c>
      <c r="E1479" s="280">
        <v>2253</v>
      </c>
      <c r="F1479" s="9">
        <v>189.56</v>
      </c>
      <c r="G1479" s="79">
        <f>(F1479-F1479*$D$1047)*Главная!$F$7</f>
        <v>12897.662400000001</v>
      </c>
      <c r="H1479" s="9"/>
      <c r="I1479" s="9"/>
    </row>
    <row r="1480" spans="1:9" hidden="1" outlineLevel="2" x14ac:dyDescent="0.25">
      <c r="A1480" s="9"/>
      <c r="B1480" s="9" t="s">
        <v>12730</v>
      </c>
      <c r="C1480" s="9" t="s">
        <v>12731</v>
      </c>
      <c r="D1480" s="280">
        <v>2351</v>
      </c>
      <c r="E1480" s="280">
        <v>2351</v>
      </c>
      <c r="F1480" s="9">
        <v>181.09</v>
      </c>
      <c r="G1480" s="79">
        <f>(F1480-F1480*$D$1047)*Главная!$F$7</f>
        <v>12321.363600000001</v>
      </c>
      <c r="H1480" s="9"/>
      <c r="I1480" s="9"/>
    </row>
    <row r="1481" spans="1:9" hidden="1" outlineLevel="2" x14ac:dyDescent="0.25">
      <c r="A1481" s="9"/>
      <c r="B1481" s="9" t="s">
        <v>12732</v>
      </c>
      <c r="C1481" s="9" t="s">
        <v>12733</v>
      </c>
      <c r="D1481" s="280">
        <v>2449</v>
      </c>
      <c r="E1481" s="280">
        <v>2449</v>
      </c>
      <c r="F1481" s="9">
        <v>200.74</v>
      </c>
      <c r="G1481" s="79">
        <f>(F1481-F1481*$D$1047)*Главная!$F$7</f>
        <v>13658.349600000001</v>
      </c>
      <c r="H1481" s="9"/>
      <c r="I1481" s="9"/>
    </row>
    <row r="1482" spans="1:9" hidden="1" outlineLevel="2" x14ac:dyDescent="0.25">
      <c r="A1482" s="9"/>
      <c r="B1482" s="9" t="s">
        <v>12734</v>
      </c>
      <c r="C1482" s="9" t="s">
        <v>12735</v>
      </c>
      <c r="D1482" s="280">
        <v>2547</v>
      </c>
      <c r="E1482" s="280">
        <v>2547</v>
      </c>
      <c r="F1482" s="9">
        <v>206.15</v>
      </c>
      <c r="G1482" s="79">
        <f>(F1482-F1482*$D$1047)*Главная!$F$7</f>
        <v>14026.446000000002</v>
      </c>
      <c r="H1482" s="9"/>
      <c r="I1482" s="9"/>
    </row>
    <row r="1483" spans="1:9" hidden="1" outlineLevel="2" x14ac:dyDescent="0.25">
      <c r="A1483" s="9"/>
      <c r="B1483" s="9" t="s">
        <v>12736</v>
      </c>
      <c r="C1483" s="9" t="s">
        <v>12737</v>
      </c>
      <c r="D1483" s="280">
        <v>2645</v>
      </c>
      <c r="E1483" s="280">
        <v>2645</v>
      </c>
      <c r="F1483" s="9">
        <v>212.26</v>
      </c>
      <c r="G1483" s="79">
        <f>(F1483-F1483*$D$1047)*Главная!$F$7</f>
        <v>14442.170400000001</v>
      </c>
      <c r="H1483" s="9"/>
      <c r="I1483" s="9"/>
    </row>
    <row r="1484" spans="1:9" hidden="1" outlineLevel="2" x14ac:dyDescent="0.25">
      <c r="A1484" s="9"/>
      <c r="B1484" s="9" t="s">
        <v>12738</v>
      </c>
      <c r="C1484" s="9" t="s">
        <v>12739</v>
      </c>
      <c r="D1484" s="280">
        <v>2743</v>
      </c>
      <c r="E1484" s="280">
        <v>2743</v>
      </c>
      <c r="F1484" s="9">
        <v>218.34</v>
      </c>
      <c r="G1484" s="79">
        <f>(F1484-F1484*$D$1047)*Главная!$F$7</f>
        <v>14855.853600000002</v>
      </c>
      <c r="H1484" s="9"/>
      <c r="I1484" s="9"/>
    </row>
    <row r="1485" spans="1:9" hidden="1" outlineLevel="2" x14ac:dyDescent="0.25">
      <c r="A1485" s="9"/>
      <c r="B1485" s="9" t="s">
        <v>12740</v>
      </c>
      <c r="C1485" s="9" t="s">
        <v>12741</v>
      </c>
      <c r="D1485" s="280">
        <v>2841</v>
      </c>
      <c r="E1485" s="280">
        <v>2841</v>
      </c>
      <c r="F1485" s="9">
        <v>223.59</v>
      </c>
      <c r="G1485" s="79">
        <f>(F1485-F1485*$D$1047)*Главная!$F$7</f>
        <v>15213.063600000001</v>
      </c>
      <c r="H1485" s="9"/>
      <c r="I1485" s="9"/>
    </row>
    <row r="1486" spans="1:9" hidden="1" outlineLevel="2" x14ac:dyDescent="0.25">
      <c r="A1486" s="9"/>
      <c r="B1486" s="9" t="s">
        <v>12742</v>
      </c>
      <c r="C1486" s="9" t="s">
        <v>12743</v>
      </c>
      <c r="D1486" s="280">
        <v>2938</v>
      </c>
      <c r="E1486" s="280">
        <v>2938</v>
      </c>
      <c r="F1486" s="9">
        <v>228.83</v>
      </c>
      <c r="G1486" s="79">
        <f>(F1486-F1486*$D$1047)*Главная!$F$7</f>
        <v>15569.593200000003</v>
      </c>
      <c r="H1486" s="9"/>
      <c r="I1486" s="9"/>
    </row>
    <row r="1487" spans="1:9" hidden="1" outlineLevel="2" x14ac:dyDescent="0.25">
      <c r="A1487" s="9"/>
      <c r="B1487" s="9" t="s">
        <v>12744</v>
      </c>
      <c r="C1487" s="9" t="s">
        <v>12745</v>
      </c>
      <c r="D1487" s="279">
        <v>515.85783258573372</v>
      </c>
      <c r="E1487" s="279">
        <v>515.85783258573372</v>
      </c>
      <c r="F1487" s="79">
        <v>85.515992757996372</v>
      </c>
      <c r="G1487" s="79">
        <f>(F1487-F1487*$D$1047)*Главная!$F$7</f>
        <v>5818.5081472540733</v>
      </c>
      <c r="H1487" s="9"/>
      <c r="I1487" s="9"/>
    </row>
    <row r="1488" spans="1:9" hidden="1" outlineLevel="2" x14ac:dyDescent="0.25">
      <c r="A1488" s="9"/>
      <c r="B1488" s="9" t="s">
        <v>12746</v>
      </c>
      <c r="C1488" s="9" t="s">
        <v>12747</v>
      </c>
      <c r="D1488" s="279">
        <v>645.13915672269889</v>
      </c>
      <c r="E1488" s="279">
        <v>645.13915672269889</v>
      </c>
      <c r="F1488" s="79">
        <v>88.337356668678339</v>
      </c>
      <c r="G1488" s="79">
        <f>(F1488-F1488*$D$1047)*Главная!$F$7</f>
        <v>6010.4737477368744</v>
      </c>
      <c r="H1488" s="9"/>
      <c r="I1488" s="9"/>
    </row>
    <row r="1489" spans="1:9" hidden="1" outlineLevel="2" x14ac:dyDescent="0.25">
      <c r="A1489" s="9"/>
      <c r="B1489" s="9" t="s">
        <v>12748</v>
      </c>
      <c r="C1489" s="9" t="s">
        <v>12749</v>
      </c>
      <c r="D1489" s="279">
        <v>774.42048085966405</v>
      </c>
      <c r="E1489" s="279">
        <v>774.42048085966405</v>
      </c>
      <c r="F1489" s="79">
        <v>93.059746529873266</v>
      </c>
      <c r="G1489" s="79">
        <f>(F1489-F1489*$D$1047)*Главная!$F$7</f>
        <v>6331.7851538925779</v>
      </c>
      <c r="H1489" s="9"/>
      <c r="I1489" s="9"/>
    </row>
    <row r="1490" spans="1:9" hidden="1" outlineLevel="2" x14ac:dyDescent="0.25">
      <c r="A1490" s="9"/>
      <c r="B1490" s="9" t="s">
        <v>12750</v>
      </c>
      <c r="C1490" s="9" t="s">
        <v>12751</v>
      </c>
      <c r="D1490" s="279">
        <v>903.70180499662922</v>
      </c>
      <c r="E1490" s="279">
        <v>903.70180499662922</v>
      </c>
      <c r="F1490" s="79">
        <v>98.03862401931201</v>
      </c>
      <c r="G1490" s="79">
        <f>(F1490-F1490*$D$1047)*Главная!$F$7</f>
        <v>6670.5479782739894</v>
      </c>
      <c r="H1490" s="9"/>
      <c r="I1490" s="9"/>
    </row>
    <row r="1491" spans="1:9" hidden="1" outlineLevel="2" x14ac:dyDescent="0.25">
      <c r="A1491" s="9"/>
      <c r="B1491" s="9" t="s">
        <v>12752</v>
      </c>
      <c r="C1491" s="9" t="s">
        <v>12753</v>
      </c>
      <c r="D1491" s="279">
        <v>1031.7156651714674</v>
      </c>
      <c r="E1491" s="279">
        <v>1031.7156651714674</v>
      </c>
      <c r="F1491" s="79">
        <v>103.04767652383826</v>
      </c>
      <c r="G1491" s="79">
        <f>(F1491-F1491*$D$1047)*Главная!$F$7</f>
        <v>7011.3639106819564</v>
      </c>
      <c r="H1491" s="9"/>
      <c r="I1491" s="9"/>
    </row>
    <row r="1492" spans="1:9" hidden="1" outlineLevel="2" x14ac:dyDescent="0.25">
      <c r="A1492" s="9"/>
      <c r="B1492" s="9" t="s">
        <v>12754</v>
      </c>
      <c r="C1492" s="9" t="s">
        <v>12755</v>
      </c>
      <c r="D1492" s="279">
        <v>1160.9969893084326</v>
      </c>
      <c r="E1492" s="279">
        <v>1160.9969893084326</v>
      </c>
      <c r="F1492" s="79">
        <v>107.72480386240193</v>
      </c>
      <c r="G1492" s="79">
        <f>(F1492-F1492*$D$1047)*Главная!$F$7</f>
        <v>7329.5956547978276</v>
      </c>
      <c r="H1492" s="9"/>
      <c r="I1492" s="9"/>
    </row>
    <row r="1493" spans="1:9" hidden="1" outlineLevel="2" x14ac:dyDescent="0.25">
      <c r="A1493" s="9"/>
      <c r="B1493" s="9" t="s">
        <v>12756</v>
      </c>
      <c r="C1493" s="9" t="s">
        <v>12757</v>
      </c>
      <c r="D1493" s="279">
        <v>1290.2783134453978</v>
      </c>
      <c r="E1493" s="279">
        <v>1290.2783134453978</v>
      </c>
      <c r="F1493" s="79">
        <v>117.68255884127942</v>
      </c>
      <c r="G1493" s="79">
        <f>(F1493-F1493*$D$1047)*Главная!$F$7</f>
        <v>8007.1213035606524</v>
      </c>
      <c r="H1493" s="9"/>
      <c r="I1493" s="9"/>
    </row>
    <row r="1494" spans="1:9" hidden="1" outlineLevel="2" x14ac:dyDescent="0.25">
      <c r="A1494" s="9"/>
      <c r="B1494" s="9" t="s">
        <v>12758</v>
      </c>
      <c r="C1494" s="9" t="s">
        <v>12759</v>
      </c>
      <c r="D1494" s="279">
        <v>1419.5596375823629</v>
      </c>
      <c r="E1494" s="279">
        <v>1419.5596375823629</v>
      </c>
      <c r="F1494" s="79">
        <v>128.24381412190706</v>
      </c>
      <c r="G1494" s="79">
        <f>(F1494-F1494*$D$1047)*Главная!$F$7</f>
        <v>8725.709112854558</v>
      </c>
      <c r="H1494" s="9"/>
      <c r="I1494" s="9"/>
    </row>
    <row r="1495" spans="1:9" hidden="1" outlineLevel="2" x14ac:dyDescent="0.25">
      <c r="A1495" s="9"/>
      <c r="B1495" s="9" t="s">
        <v>12760</v>
      </c>
      <c r="C1495" s="9" t="s">
        <v>12761</v>
      </c>
      <c r="D1495" s="279">
        <v>1548.8409617193281</v>
      </c>
      <c r="E1495" s="279">
        <v>1548.8409617193281</v>
      </c>
      <c r="F1495" s="79">
        <v>132.0156910078455</v>
      </c>
      <c r="G1495" s="79">
        <f>(F1495-F1495*$D$1047)*Главная!$F$7</f>
        <v>8982.347616173809</v>
      </c>
      <c r="H1495" s="9"/>
      <c r="I1495" s="9"/>
    </row>
    <row r="1496" spans="1:9" hidden="1" outlineLevel="2" x14ac:dyDescent="0.25">
      <c r="A1496" s="9"/>
      <c r="B1496" s="9" t="s">
        <v>12762</v>
      </c>
      <c r="C1496" s="9" t="s">
        <v>12763</v>
      </c>
      <c r="D1496" s="279">
        <v>1678.1222858562933</v>
      </c>
      <c r="E1496" s="279">
        <v>1678.1222858562933</v>
      </c>
      <c r="F1496" s="79">
        <v>140.31382015691008</v>
      </c>
      <c r="G1496" s="79">
        <f>(F1496-F1496*$D$1047)*Главная!$F$7</f>
        <v>9546.9523234761637</v>
      </c>
      <c r="H1496" s="9"/>
      <c r="I1496" s="9"/>
    </row>
    <row r="1497" spans="1:9" hidden="1" outlineLevel="2" x14ac:dyDescent="0.25">
      <c r="A1497" s="9"/>
      <c r="B1497" s="9" t="s">
        <v>12764</v>
      </c>
      <c r="C1497" s="9" t="s">
        <v>12765</v>
      </c>
      <c r="D1497" s="279">
        <v>1806.1361460311314</v>
      </c>
      <c r="E1497" s="279">
        <v>1806.1361460311314</v>
      </c>
      <c r="F1497" s="79">
        <v>144.08569704284852</v>
      </c>
      <c r="G1497" s="79">
        <f>(F1497-F1497*$D$1047)*Главная!$F$7</f>
        <v>9803.5908267954146</v>
      </c>
      <c r="H1497" s="9"/>
      <c r="I1497" s="9"/>
    </row>
    <row r="1498" spans="1:9" hidden="1" outlineLevel="2" x14ac:dyDescent="0.25">
      <c r="A1498" s="9"/>
      <c r="B1498" s="9" t="s">
        <v>12766</v>
      </c>
      <c r="C1498" s="9" t="s">
        <v>12767</v>
      </c>
      <c r="D1498" s="279">
        <v>1935.4174701680965</v>
      </c>
      <c r="E1498" s="279">
        <v>1935.4174701680965</v>
      </c>
      <c r="F1498" s="79">
        <v>152.50452625226313</v>
      </c>
      <c r="G1498" s="79">
        <f>(F1498-F1498*$D$1047)*Главная!$F$7</f>
        <v>10376.407966203984</v>
      </c>
      <c r="H1498" s="9"/>
      <c r="I1498" s="9"/>
    </row>
    <row r="1499" spans="1:9" hidden="1" outlineLevel="2" x14ac:dyDescent="0.25">
      <c r="A1499" s="9"/>
      <c r="B1499" s="9" t="s">
        <v>12768</v>
      </c>
      <c r="C1499" s="9" t="s">
        <v>12769</v>
      </c>
      <c r="D1499" s="279">
        <v>2064.6987943050617</v>
      </c>
      <c r="E1499" s="279">
        <v>2064.6987943050617</v>
      </c>
      <c r="F1499" s="79">
        <v>163.69945684972842</v>
      </c>
      <c r="G1499" s="79">
        <f>(F1499-F1499*$D$1047)*Главная!$F$7</f>
        <v>11138.111044055522</v>
      </c>
      <c r="H1499" s="9"/>
      <c r="I1499" s="9"/>
    </row>
    <row r="1500" spans="1:9" hidden="1" outlineLevel="2" x14ac:dyDescent="0.25">
      <c r="A1500" s="9"/>
      <c r="B1500" s="9" t="s">
        <v>12770</v>
      </c>
      <c r="C1500" s="9" t="s">
        <v>12771</v>
      </c>
      <c r="D1500" s="279">
        <v>2193.9801184420271</v>
      </c>
      <c r="E1500" s="279">
        <v>2193.9801184420271</v>
      </c>
      <c r="F1500" s="79">
        <v>167.47133373566686</v>
      </c>
      <c r="G1500" s="79">
        <f>(F1500-F1500*$D$1047)*Главная!$F$7</f>
        <v>11394.749547374775</v>
      </c>
      <c r="H1500" s="9"/>
      <c r="I1500" s="9"/>
    </row>
    <row r="1501" spans="1:9" hidden="1" outlineLevel="2" x14ac:dyDescent="0.25">
      <c r="A1501" s="9"/>
      <c r="B1501" s="9" t="s">
        <v>12772</v>
      </c>
      <c r="C1501" s="9" t="s">
        <v>12773</v>
      </c>
      <c r="D1501" s="279">
        <v>2321.9939786168652</v>
      </c>
      <c r="E1501" s="279">
        <v>2321.9939786168652</v>
      </c>
      <c r="F1501" s="79">
        <v>177.27821363910681</v>
      </c>
      <c r="G1501" s="79">
        <f>(F1501-F1501*$D$1047)*Главная!$F$7</f>
        <v>12062.009656004828</v>
      </c>
      <c r="H1501" s="9"/>
      <c r="I1501" s="9"/>
    </row>
    <row r="1502" spans="1:9" hidden="1" outlineLevel="2" x14ac:dyDescent="0.25">
      <c r="A1502" s="9"/>
      <c r="B1502" s="9" t="s">
        <v>12774</v>
      </c>
      <c r="C1502" s="9" t="s">
        <v>12775</v>
      </c>
      <c r="D1502" s="279">
        <v>2451.2753027538301</v>
      </c>
      <c r="E1502" s="279">
        <v>2451.2753027538301</v>
      </c>
      <c r="F1502" s="79">
        <v>185.57634278817139</v>
      </c>
      <c r="G1502" s="79">
        <f>(F1502-F1502*$D$1047)*Главная!$F$7</f>
        <v>12626.614363307182</v>
      </c>
      <c r="H1502" s="9"/>
      <c r="I1502" s="9"/>
    </row>
    <row r="1503" spans="1:9" hidden="1" outlineLevel="2" x14ac:dyDescent="0.25">
      <c r="A1503" s="9"/>
      <c r="B1503" s="9" t="s">
        <v>12776</v>
      </c>
      <c r="C1503" s="9" t="s">
        <v>12777</v>
      </c>
      <c r="D1503" s="279">
        <v>2580.5566268907955</v>
      </c>
      <c r="E1503" s="279">
        <v>2580.5566268907955</v>
      </c>
      <c r="F1503" s="79">
        <v>192.3657211828606</v>
      </c>
      <c r="G1503" s="79">
        <f>(F1503-F1503*$D$1047)*Главная!$F$7</f>
        <v>13088.563669281837</v>
      </c>
      <c r="H1503" s="9"/>
      <c r="I1503" s="9"/>
    </row>
    <row r="1504" spans="1:9" hidden="1" outlineLevel="2" x14ac:dyDescent="0.25">
      <c r="A1504" s="9"/>
      <c r="B1504" s="9" t="s">
        <v>12778</v>
      </c>
      <c r="C1504" s="9" t="s">
        <v>12779</v>
      </c>
      <c r="D1504" s="279">
        <v>2711</v>
      </c>
      <c r="E1504" s="279">
        <v>2711</v>
      </c>
      <c r="F1504" s="79">
        <v>233.29896296296295</v>
      </c>
      <c r="G1504" s="79">
        <f>(F1504-F1504*$D$1047)*Главная!$F$7</f>
        <v>15873.66144</v>
      </c>
      <c r="H1504" s="9"/>
      <c r="I1504" s="9"/>
    </row>
    <row r="1505" spans="1:9" hidden="1" outlineLevel="2" x14ac:dyDescent="0.25">
      <c r="A1505" s="9"/>
      <c r="B1505" s="9" t="s">
        <v>12780</v>
      </c>
      <c r="C1505" s="9" t="s">
        <v>12781</v>
      </c>
      <c r="D1505" s="279">
        <v>2839.1192751647259</v>
      </c>
      <c r="E1505" s="279">
        <v>2839.1192751647259</v>
      </c>
      <c r="F1505" s="79">
        <v>239.9294814814815</v>
      </c>
      <c r="G1505" s="79">
        <f>(F1505-F1505*$D$1047)*Главная!$F$7</f>
        <v>16324.801920000004</v>
      </c>
      <c r="H1505" s="9"/>
      <c r="I1505" s="9"/>
    </row>
    <row r="1506" spans="1:9" hidden="1" outlineLevel="2" x14ac:dyDescent="0.25">
      <c r="A1506" s="9"/>
      <c r="B1506" s="9" t="s">
        <v>12782</v>
      </c>
      <c r="C1506" s="9" t="s">
        <v>12783</v>
      </c>
      <c r="D1506" s="279">
        <v>2956</v>
      </c>
      <c r="E1506" s="279">
        <v>2956</v>
      </c>
      <c r="F1506" s="79">
        <v>247.43348148148149</v>
      </c>
      <c r="G1506" s="79">
        <f>(F1506-F1506*$D$1047)*Главная!$F$7</f>
        <v>16835.374080000001</v>
      </c>
      <c r="H1506" s="9"/>
      <c r="I1506" s="9"/>
    </row>
    <row r="1507" spans="1:9" hidden="1" outlineLevel="2" x14ac:dyDescent="0.25">
      <c r="A1507" s="9"/>
      <c r="B1507" s="9" t="s">
        <v>12784</v>
      </c>
      <c r="C1507" s="9" t="s">
        <v>12785</v>
      </c>
      <c r="D1507" s="279">
        <v>3096.4144594765294</v>
      </c>
      <c r="E1507" s="279">
        <v>3096.4144594765294</v>
      </c>
      <c r="F1507" s="79">
        <v>255.37422222222222</v>
      </c>
      <c r="G1507" s="79">
        <f>(F1507-F1507*$D$1047)*Главная!$F$7</f>
        <v>17375.662080000002</v>
      </c>
      <c r="H1507" s="9"/>
      <c r="I1507" s="9"/>
    </row>
    <row r="1508" spans="1:9" hidden="1" outlineLevel="2" x14ac:dyDescent="0.25">
      <c r="A1508" s="9"/>
      <c r="B1508" s="9" t="s">
        <v>12786</v>
      </c>
      <c r="C1508" s="9" t="s">
        <v>12787</v>
      </c>
      <c r="D1508" s="279">
        <v>3226</v>
      </c>
      <c r="E1508" s="279">
        <v>3226</v>
      </c>
      <c r="F1508" s="79">
        <v>262.00474074074071</v>
      </c>
      <c r="G1508" s="79">
        <f>(F1508-F1508*$D$1047)*Главная!$F$7</f>
        <v>17826.80256</v>
      </c>
      <c r="H1508" s="9"/>
      <c r="I1508" s="9"/>
    </row>
    <row r="1509" spans="1:9" hidden="1" outlineLevel="2" x14ac:dyDescent="0.25">
      <c r="A1509" s="9"/>
      <c r="B1509" s="9" t="s">
        <v>12788</v>
      </c>
      <c r="C1509" s="9" t="s">
        <v>12789</v>
      </c>
      <c r="D1509" s="279">
        <v>3354.9771077504597</v>
      </c>
      <c r="E1509" s="279">
        <v>3354.9771077504597</v>
      </c>
      <c r="F1509" s="79">
        <v>269.072</v>
      </c>
      <c r="G1509" s="79">
        <f>(F1509-F1509*$D$1047)*Главная!$F$7</f>
        <v>18307.658880000003</v>
      </c>
      <c r="H1509" s="9"/>
      <c r="I1509" s="9"/>
    </row>
    <row r="1510" spans="1:9" hidden="1" outlineLevel="2" x14ac:dyDescent="0.25">
      <c r="A1510" s="9"/>
      <c r="B1510" s="9" t="s">
        <v>12790</v>
      </c>
      <c r="C1510" s="9" t="s">
        <v>12791</v>
      </c>
      <c r="D1510" s="279">
        <v>3485</v>
      </c>
      <c r="E1510" s="279">
        <v>3485</v>
      </c>
      <c r="F1510" s="79">
        <v>277.01274074074075</v>
      </c>
      <c r="G1510" s="79">
        <f>(F1510-F1510*$D$1047)*Главная!$F$7</f>
        <v>18847.946880000003</v>
      </c>
      <c r="H1510" s="9"/>
      <c r="I1510" s="9"/>
    </row>
    <row r="1511" spans="1:9" hidden="1" outlineLevel="2" x14ac:dyDescent="0.25">
      <c r="A1511" s="9"/>
      <c r="B1511" s="9" t="s">
        <v>12792</v>
      </c>
      <c r="C1511" s="9" t="s">
        <v>12793</v>
      </c>
      <c r="D1511" s="279">
        <v>3613.53975602439</v>
      </c>
      <c r="E1511" s="279">
        <v>3613.53975602439</v>
      </c>
      <c r="F1511" s="79">
        <v>284.99318518518521</v>
      </c>
      <c r="G1511" s="79">
        <f>(F1511-F1511*$D$1047)*Главная!$F$7</f>
        <v>19390.936320000004</v>
      </c>
      <c r="H1511" s="9"/>
      <c r="I1511" s="9"/>
    </row>
    <row r="1512" spans="1:9" hidden="1" outlineLevel="2" x14ac:dyDescent="0.25">
      <c r="A1512" s="9"/>
      <c r="B1512" s="9" t="s">
        <v>12794</v>
      </c>
      <c r="C1512" s="9" t="s">
        <v>12795</v>
      </c>
      <c r="D1512" s="279">
        <v>3744</v>
      </c>
      <c r="E1512" s="279">
        <v>3744</v>
      </c>
      <c r="F1512" s="79">
        <v>291.86192592592596</v>
      </c>
      <c r="G1512" s="79">
        <f>(F1512-F1512*$D$1047)*Главная!$F$7</f>
        <v>19858.285440000003</v>
      </c>
      <c r="H1512" s="9"/>
      <c r="I1512" s="9"/>
    </row>
    <row r="1513" spans="1:9" hidden="1" outlineLevel="2" x14ac:dyDescent="0.25">
      <c r="A1513" s="9"/>
      <c r="B1513" s="9" t="s">
        <v>12796</v>
      </c>
      <c r="C1513" s="9" t="s">
        <v>12797</v>
      </c>
      <c r="D1513" s="279">
        <v>3870.8349403361931</v>
      </c>
      <c r="E1513" s="279">
        <v>3870.8349403361931</v>
      </c>
      <c r="F1513" s="79">
        <v>298.690962962963</v>
      </c>
      <c r="G1513" s="79">
        <f>(F1513-F1513*$D$1047)*Главная!$F$7</f>
        <v>20322.933120000005</v>
      </c>
      <c r="H1513" s="9"/>
      <c r="I1513" s="9"/>
    </row>
    <row r="1514" spans="1:9" hidden="1" outlineLevel="1" collapsed="1" x14ac:dyDescent="0.25">
      <c r="A1514" s="9"/>
      <c r="B1514" s="228"/>
      <c r="C1514" s="229" t="s">
        <v>12798</v>
      </c>
      <c r="D1514" s="281" t="s">
        <v>7264</v>
      </c>
      <c r="E1514" s="281"/>
      <c r="F1514" s="230"/>
      <c r="G1514" s="221"/>
      <c r="H1514" s="231"/>
      <c r="I1514" s="56"/>
    </row>
    <row r="1515" spans="1:9" hidden="1" outlineLevel="2" x14ac:dyDescent="0.25">
      <c r="A1515" s="9"/>
      <c r="B1515" s="9" t="s">
        <v>12799</v>
      </c>
      <c r="C1515" s="9" t="s">
        <v>12800</v>
      </c>
      <c r="D1515" s="280">
        <v>311</v>
      </c>
      <c r="E1515" s="280">
        <v>311</v>
      </c>
      <c r="F1515" s="9">
        <v>75.8</v>
      </c>
      <c r="G1515" s="79">
        <f>(F1515-F1515*$D$1047)*Главная!$F$7</f>
        <v>5157.4320000000007</v>
      </c>
      <c r="H1515" s="9"/>
      <c r="I1515" s="9"/>
    </row>
    <row r="1516" spans="1:9" hidden="1" outlineLevel="2" x14ac:dyDescent="0.25">
      <c r="A1516" s="9"/>
      <c r="B1516" s="9" t="s">
        <v>12801</v>
      </c>
      <c r="C1516" s="9" t="s">
        <v>12802</v>
      </c>
      <c r="D1516" s="280">
        <v>389</v>
      </c>
      <c r="E1516" s="280">
        <v>389</v>
      </c>
      <c r="F1516" s="9">
        <v>81.23</v>
      </c>
      <c r="G1516" s="79">
        <f>(F1516-F1516*$D$1047)*Главная!$F$7</f>
        <v>5526.8892000000005</v>
      </c>
      <c r="H1516" s="9"/>
      <c r="I1516" s="9"/>
    </row>
    <row r="1517" spans="1:9" hidden="1" outlineLevel="2" x14ac:dyDescent="0.25">
      <c r="A1517" s="9"/>
      <c r="B1517" s="9" t="s">
        <v>12803</v>
      </c>
      <c r="C1517" s="9" t="s">
        <v>12804</v>
      </c>
      <c r="D1517" s="280">
        <v>467</v>
      </c>
      <c r="E1517" s="280">
        <v>467</v>
      </c>
      <c r="F1517" s="9">
        <v>87.29</v>
      </c>
      <c r="G1517" s="79">
        <f>(F1517-F1517*$D$1047)*Главная!$F$7</f>
        <v>5939.2116000000005</v>
      </c>
      <c r="H1517" s="9"/>
      <c r="I1517" s="9"/>
    </row>
    <row r="1518" spans="1:9" hidden="1" outlineLevel="2" x14ac:dyDescent="0.25">
      <c r="A1518" s="9"/>
      <c r="B1518" s="9" t="s">
        <v>12805</v>
      </c>
      <c r="C1518" s="9" t="s">
        <v>12806</v>
      </c>
      <c r="D1518" s="280">
        <v>545</v>
      </c>
      <c r="E1518" s="280">
        <v>545</v>
      </c>
      <c r="F1518" s="9">
        <v>92.76</v>
      </c>
      <c r="G1518" s="79">
        <f>(F1518-F1518*$D$1047)*Главная!$F$7</f>
        <v>6311.3904000000011</v>
      </c>
      <c r="H1518" s="9"/>
      <c r="I1518" s="9"/>
    </row>
    <row r="1519" spans="1:9" hidden="1" outlineLevel="2" x14ac:dyDescent="0.25">
      <c r="A1519" s="9"/>
      <c r="B1519" s="9" t="s">
        <v>12807</v>
      </c>
      <c r="C1519" s="9" t="s">
        <v>12808</v>
      </c>
      <c r="D1519" s="280">
        <v>623</v>
      </c>
      <c r="E1519" s="280">
        <v>623</v>
      </c>
      <c r="F1519" s="9">
        <v>98.78</v>
      </c>
      <c r="G1519" s="79">
        <f>(F1519-F1519*$D$1047)*Главная!$F$7</f>
        <v>6720.9912000000004</v>
      </c>
      <c r="H1519" s="9"/>
      <c r="I1519" s="9"/>
    </row>
    <row r="1520" spans="1:9" hidden="1" outlineLevel="2" x14ac:dyDescent="0.25">
      <c r="A1520" s="9"/>
      <c r="B1520" s="9" t="s">
        <v>12809</v>
      </c>
      <c r="C1520" s="9" t="s">
        <v>12810</v>
      </c>
      <c r="D1520" s="280">
        <v>701</v>
      </c>
      <c r="E1520" s="280">
        <v>701</v>
      </c>
      <c r="F1520" s="9">
        <v>104.84</v>
      </c>
      <c r="G1520" s="79">
        <f>(F1520-F1520*$D$1047)*Главная!$F$7</f>
        <v>7133.3136000000013</v>
      </c>
      <c r="H1520" s="9"/>
      <c r="I1520" s="9"/>
    </row>
    <row r="1521" spans="1:9" hidden="1" outlineLevel="2" x14ac:dyDescent="0.25">
      <c r="A1521" s="9"/>
      <c r="B1521" s="9" t="s">
        <v>12811</v>
      </c>
      <c r="C1521" s="9" t="s">
        <v>12812</v>
      </c>
      <c r="D1521" s="280">
        <v>779</v>
      </c>
      <c r="E1521" s="280">
        <v>779</v>
      </c>
      <c r="F1521" s="9">
        <v>111.53</v>
      </c>
      <c r="G1521" s="79">
        <f>(F1521-F1521*$D$1047)*Главная!$F$7</f>
        <v>7588.5012000000006</v>
      </c>
      <c r="H1521" s="9"/>
      <c r="I1521" s="9"/>
    </row>
    <row r="1522" spans="1:9" hidden="1" outlineLevel="2" x14ac:dyDescent="0.25">
      <c r="A1522" s="9"/>
      <c r="B1522" s="9" t="s">
        <v>12813</v>
      </c>
      <c r="C1522" s="9" t="s">
        <v>12814</v>
      </c>
      <c r="D1522" s="280">
        <v>856</v>
      </c>
      <c r="E1522" s="280">
        <v>856</v>
      </c>
      <c r="F1522" s="9">
        <v>117.27000000000001</v>
      </c>
      <c r="G1522" s="79">
        <f>(F1522-F1522*$D$1047)*Главная!$F$7</f>
        <v>7979.0508000000018</v>
      </c>
      <c r="H1522" s="9"/>
      <c r="I1522" s="9"/>
    </row>
    <row r="1523" spans="1:9" hidden="1" outlineLevel="2" x14ac:dyDescent="0.25">
      <c r="A1523" s="9"/>
      <c r="B1523" s="9" t="s">
        <v>12815</v>
      </c>
      <c r="C1523" s="9" t="s">
        <v>12816</v>
      </c>
      <c r="D1523" s="280">
        <v>934</v>
      </c>
      <c r="E1523" s="280">
        <v>934</v>
      </c>
      <c r="F1523" s="9">
        <v>123.33</v>
      </c>
      <c r="G1523" s="79">
        <f>(F1523-F1523*$D$1047)*Главная!$F$7</f>
        <v>8391.3732</v>
      </c>
      <c r="H1523" s="9"/>
      <c r="I1523" s="9"/>
    </row>
    <row r="1524" spans="1:9" hidden="1" outlineLevel="2" x14ac:dyDescent="0.25">
      <c r="A1524" s="9"/>
      <c r="B1524" s="9" t="s">
        <v>12817</v>
      </c>
      <c r="C1524" s="9" t="s">
        <v>12818</v>
      </c>
      <c r="D1524" s="280">
        <v>1012</v>
      </c>
      <c r="E1524" s="280">
        <v>1012</v>
      </c>
      <c r="F1524" s="9">
        <v>129.39000000000001</v>
      </c>
      <c r="G1524" s="79">
        <f>(F1524-F1524*$D$1047)*Главная!$F$7</f>
        <v>8803.6956000000009</v>
      </c>
      <c r="H1524" s="9"/>
      <c r="I1524" s="9"/>
    </row>
    <row r="1525" spans="1:9" hidden="1" outlineLevel="2" x14ac:dyDescent="0.25">
      <c r="A1525" s="9"/>
      <c r="B1525" s="9" t="s">
        <v>12819</v>
      </c>
      <c r="C1525" s="9" t="s">
        <v>12820</v>
      </c>
      <c r="D1525" s="280">
        <v>1090</v>
      </c>
      <c r="E1525" s="280">
        <v>1090</v>
      </c>
      <c r="F1525" s="9">
        <v>136.34</v>
      </c>
      <c r="G1525" s="79">
        <f>(F1525-F1525*$D$1047)*Главная!$F$7</f>
        <v>9276.5736000000015</v>
      </c>
      <c r="H1525" s="9"/>
      <c r="I1525" s="9"/>
    </row>
    <row r="1526" spans="1:9" hidden="1" outlineLevel="2" x14ac:dyDescent="0.25">
      <c r="A1526" s="9"/>
      <c r="B1526" s="9" t="s">
        <v>12821</v>
      </c>
      <c r="C1526" s="9" t="s">
        <v>12822</v>
      </c>
      <c r="D1526" s="280">
        <v>1168</v>
      </c>
      <c r="E1526" s="280">
        <v>1168</v>
      </c>
      <c r="F1526" s="9">
        <v>141.81</v>
      </c>
      <c r="G1526" s="79">
        <f>(F1526-F1526*$D$1047)*Главная!$F$7</f>
        <v>9648.7524000000012</v>
      </c>
      <c r="H1526" s="9"/>
      <c r="I1526" s="9"/>
    </row>
    <row r="1527" spans="1:9" hidden="1" outlineLevel="2" x14ac:dyDescent="0.25">
      <c r="A1527" s="9"/>
      <c r="B1527" s="9" t="s">
        <v>12823</v>
      </c>
      <c r="C1527" s="9" t="s">
        <v>12824</v>
      </c>
      <c r="D1527" s="280">
        <v>1246</v>
      </c>
      <c r="E1527" s="280">
        <v>1246</v>
      </c>
      <c r="F1527" s="9">
        <v>147.56</v>
      </c>
      <c r="G1527" s="79">
        <f>(F1527-F1527*$D$1047)*Главная!$F$7</f>
        <v>10039.982400000001</v>
      </c>
      <c r="H1527" s="9"/>
      <c r="I1527" s="9"/>
    </row>
    <row r="1528" spans="1:9" hidden="1" outlineLevel="2" x14ac:dyDescent="0.25">
      <c r="A1528" s="9"/>
      <c r="B1528" s="9" t="s">
        <v>12825</v>
      </c>
      <c r="C1528" s="9" t="s">
        <v>12826</v>
      </c>
      <c r="D1528" s="280">
        <v>1324</v>
      </c>
      <c r="E1528" s="280">
        <v>1324</v>
      </c>
      <c r="F1528" s="9">
        <v>154.52000000000001</v>
      </c>
      <c r="G1528" s="79">
        <f>(F1528-F1528*$D$1047)*Главная!$F$7</f>
        <v>10513.540800000002</v>
      </c>
      <c r="H1528" s="9"/>
      <c r="I1528" s="9"/>
    </row>
    <row r="1529" spans="1:9" hidden="1" outlineLevel="2" x14ac:dyDescent="0.25">
      <c r="A1529" s="9"/>
      <c r="B1529" s="9" t="s">
        <v>12827</v>
      </c>
      <c r="C1529" s="9" t="s">
        <v>12828</v>
      </c>
      <c r="D1529" s="280">
        <v>1402</v>
      </c>
      <c r="E1529" s="280">
        <v>1402</v>
      </c>
      <c r="F1529" s="9">
        <v>164.27</v>
      </c>
      <c r="G1529" s="79">
        <f>(F1529-F1529*$D$1047)*Главная!$F$7</f>
        <v>11176.930800000002</v>
      </c>
      <c r="H1529" s="9"/>
      <c r="I1529" s="9"/>
    </row>
    <row r="1530" spans="1:9" hidden="1" outlineLevel="2" x14ac:dyDescent="0.25">
      <c r="A1530" s="9"/>
      <c r="B1530" s="9" t="s">
        <v>12829</v>
      </c>
      <c r="C1530" s="9" t="s">
        <v>12830</v>
      </c>
      <c r="D1530" s="280">
        <v>1479</v>
      </c>
      <c r="E1530" s="280">
        <v>1479</v>
      </c>
      <c r="F1530" s="9">
        <v>170.32999999999998</v>
      </c>
      <c r="G1530" s="79">
        <f>(F1530-F1530*$D$1047)*Главная!$F$7</f>
        <v>11589.253199999999</v>
      </c>
      <c r="H1530" s="9"/>
      <c r="I1530" s="9"/>
    </row>
    <row r="1531" spans="1:9" hidden="1" outlineLevel="2" x14ac:dyDescent="0.25">
      <c r="A1531" s="9"/>
      <c r="B1531" s="9" t="s">
        <v>12831</v>
      </c>
      <c r="C1531" s="9" t="s">
        <v>12832</v>
      </c>
      <c r="D1531" s="280">
        <v>1557</v>
      </c>
      <c r="E1531" s="280">
        <v>1557</v>
      </c>
      <c r="F1531" s="9">
        <v>177.95999999999998</v>
      </c>
      <c r="G1531" s="79">
        <f>(F1531-F1531*$D$1047)*Главная!$F$7</f>
        <v>12108.3984</v>
      </c>
      <c r="H1531" s="9"/>
      <c r="I1531" s="9"/>
    </row>
    <row r="1532" spans="1:9" hidden="1" outlineLevel="2" x14ac:dyDescent="0.25">
      <c r="A1532" s="9"/>
      <c r="B1532" s="9" t="s">
        <v>12833</v>
      </c>
      <c r="C1532" s="9" t="s">
        <v>12834</v>
      </c>
      <c r="D1532" s="280">
        <v>1634</v>
      </c>
      <c r="E1532" s="280">
        <v>1634</v>
      </c>
      <c r="F1532" s="9">
        <v>184.02</v>
      </c>
      <c r="G1532" s="79">
        <f>(F1532-F1532*$D$1047)*Главная!$F$7</f>
        <v>12520.720800000001</v>
      </c>
      <c r="H1532" s="9"/>
      <c r="I1532" s="9"/>
    </row>
    <row r="1533" spans="1:9" hidden="1" outlineLevel="2" x14ac:dyDescent="0.25">
      <c r="A1533" s="9"/>
      <c r="B1533" s="9" t="s">
        <v>12835</v>
      </c>
      <c r="C1533" s="9" t="s">
        <v>12836</v>
      </c>
      <c r="D1533" s="280">
        <v>1713</v>
      </c>
      <c r="E1533" s="280">
        <v>1713</v>
      </c>
      <c r="F1533" s="9">
        <v>190.07999999999998</v>
      </c>
      <c r="G1533" s="79">
        <f>(F1533-F1533*$D$1047)*Главная!$F$7</f>
        <v>12933.0432</v>
      </c>
      <c r="H1533" s="9"/>
      <c r="I1533" s="9"/>
    </row>
    <row r="1534" spans="1:9" hidden="1" outlineLevel="2" x14ac:dyDescent="0.25">
      <c r="A1534" s="9"/>
      <c r="B1534" s="9" t="s">
        <v>12837</v>
      </c>
      <c r="C1534" s="9" t="s">
        <v>12838</v>
      </c>
      <c r="D1534" s="280">
        <v>1790</v>
      </c>
      <c r="E1534" s="280">
        <v>1790</v>
      </c>
      <c r="F1534" s="9">
        <v>197.07</v>
      </c>
      <c r="G1534" s="79">
        <f>(F1534-F1534*$D$1047)*Главная!$F$7</f>
        <v>13408.642800000001</v>
      </c>
      <c r="H1534" s="9"/>
      <c r="I1534" s="9"/>
    </row>
    <row r="1535" spans="1:9" hidden="1" outlineLevel="2" x14ac:dyDescent="0.25">
      <c r="A1535" s="9"/>
      <c r="B1535" s="9" t="s">
        <v>12839</v>
      </c>
      <c r="C1535" s="9" t="s">
        <v>12840</v>
      </c>
      <c r="D1535" s="280">
        <v>1869</v>
      </c>
      <c r="E1535" s="280">
        <v>1869</v>
      </c>
      <c r="F1535" s="9">
        <v>203.41</v>
      </c>
      <c r="G1535" s="79">
        <f>(F1535-F1535*$D$1047)*Главная!$F$7</f>
        <v>13840.0164</v>
      </c>
      <c r="H1535" s="9"/>
      <c r="I1535" s="9"/>
    </row>
    <row r="1536" spans="1:9" hidden="1" outlineLevel="2" x14ac:dyDescent="0.25">
      <c r="A1536" s="9"/>
      <c r="B1536" s="9" t="s">
        <v>12841</v>
      </c>
      <c r="C1536" s="9" t="s">
        <v>12842</v>
      </c>
      <c r="D1536" s="280">
        <v>1946</v>
      </c>
      <c r="E1536" s="280">
        <v>1946</v>
      </c>
      <c r="F1536" s="9">
        <v>209.46999999999997</v>
      </c>
      <c r="G1536" s="79">
        <f>(F1536-F1536*$D$1047)*Главная!$F$7</f>
        <v>14252.3388</v>
      </c>
      <c r="H1536" s="9"/>
      <c r="I1536" s="9"/>
    </row>
    <row r="1537" spans="1:9" hidden="1" outlineLevel="2" x14ac:dyDescent="0.25">
      <c r="A1537" s="9"/>
      <c r="B1537" s="9" t="s">
        <v>12843</v>
      </c>
      <c r="C1537" s="9" t="s">
        <v>12844</v>
      </c>
      <c r="D1537" s="280">
        <v>2024</v>
      </c>
      <c r="E1537" s="280">
        <v>2024</v>
      </c>
      <c r="F1537" s="9">
        <v>215.53000000000003</v>
      </c>
      <c r="G1537" s="79">
        <f>(F1537-F1537*$D$1047)*Главная!$F$7</f>
        <v>14664.661200000004</v>
      </c>
      <c r="H1537" s="9"/>
      <c r="I1537" s="9"/>
    </row>
    <row r="1538" spans="1:9" hidden="1" outlineLevel="2" x14ac:dyDescent="0.25">
      <c r="A1538" s="9"/>
      <c r="B1538" s="9" t="s">
        <v>12845</v>
      </c>
      <c r="C1538" s="9" t="s">
        <v>12846</v>
      </c>
      <c r="D1538" s="280">
        <v>2101</v>
      </c>
      <c r="E1538" s="280">
        <v>2101</v>
      </c>
      <c r="F1538" s="9">
        <v>228.83</v>
      </c>
      <c r="G1538" s="79">
        <f>(F1538-F1538*$D$1047)*Главная!$F$7</f>
        <v>15569.593200000003</v>
      </c>
      <c r="H1538" s="9"/>
      <c r="I1538" s="9"/>
    </row>
    <row r="1539" spans="1:9" hidden="1" outlineLevel="2" x14ac:dyDescent="0.25">
      <c r="A1539" s="9"/>
      <c r="B1539" s="9" t="s">
        <v>12847</v>
      </c>
      <c r="C1539" s="9" t="s">
        <v>12848</v>
      </c>
      <c r="D1539" s="280">
        <v>2180</v>
      </c>
      <c r="E1539" s="280">
        <v>2180</v>
      </c>
      <c r="F1539" s="9">
        <v>242.13000000000002</v>
      </c>
      <c r="G1539" s="79">
        <f>(F1539-F1539*$D$1047)*Главная!$F$7</f>
        <v>16474.525200000004</v>
      </c>
      <c r="H1539" s="9"/>
      <c r="I1539" s="9"/>
    </row>
    <row r="1540" spans="1:9" hidden="1" outlineLevel="2" x14ac:dyDescent="0.25">
      <c r="A1540" s="9"/>
      <c r="B1540" s="9" t="s">
        <v>12849</v>
      </c>
      <c r="C1540" s="9" t="s">
        <v>12850</v>
      </c>
      <c r="D1540" s="280">
        <v>2257</v>
      </c>
      <c r="E1540" s="280">
        <v>2257</v>
      </c>
      <c r="F1540" s="9">
        <v>256.26</v>
      </c>
      <c r="G1540" s="79">
        <f>(F1540-F1540*$D$1047)*Главная!$F$7</f>
        <v>17435.930400000001</v>
      </c>
      <c r="H1540" s="9"/>
      <c r="I1540" s="9"/>
    </row>
    <row r="1541" spans="1:9" hidden="1" outlineLevel="2" x14ac:dyDescent="0.25">
      <c r="A1541" s="9"/>
      <c r="B1541" s="9" t="s">
        <v>12851</v>
      </c>
      <c r="C1541" s="9" t="s">
        <v>12852</v>
      </c>
      <c r="D1541" s="280">
        <v>2336</v>
      </c>
      <c r="E1541" s="280">
        <v>2336</v>
      </c>
      <c r="F1541" s="9">
        <v>271.95999999999998</v>
      </c>
      <c r="G1541" s="79">
        <f>(F1541-F1541*$D$1047)*Главная!$F$7</f>
        <v>18504.1584</v>
      </c>
      <c r="H1541" s="9"/>
      <c r="I1541" s="9"/>
    </row>
    <row r="1542" spans="1:9" hidden="1" outlineLevel="2" x14ac:dyDescent="0.25">
      <c r="A1542" s="9"/>
      <c r="B1542" s="9" t="s">
        <v>12853</v>
      </c>
      <c r="C1542" s="9" t="s">
        <v>12854</v>
      </c>
      <c r="D1542" s="280">
        <v>465</v>
      </c>
      <c r="E1542" s="280">
        <v>465</v>
      </c>
      <c r="F1542" s="9">
        <v>80.739999999999995</v>
      </c>
      <c r="G1542" s="79">
        <f>(F1542-F1542*$D$1047)*Главная!$F$7</f>
        <v>5493.5496000000003</v>
      </c>
      <c r="H1542" s="9"/>
      <c r="I1542" s="9"/>
    </row>
    <row r="1543" spans="1:9" hidden="1" outlineLevel="2" x14ac:dyDescent="0.25">
      <c r="A1543" s="9"/>
      <c r="B1543" s="9" t="s">
        <v>12855</v>
      </c>
      <c r="C1543" s="9" t="s">
        <v>12856</v>
      </c>
      <c r="D1543" s="280">
        <v>581</v>
      </c>
      <c r="E1543" s="280">
        <v>581</v>
      </c>
      <c r="F1543" s="9">
        <v>87.25</v>
      </c>
      <c r="G1543" s="79">
        <f>(F1543-F1543*$D$1047)*Главная!$F$7</f>
        <v>5936.4900000000007</v>
      </c>
      <c r="H1543" s="9"/>
      <c r="I1543" s="9"/>
    </row>
    <row r="1544" spans="1:9" hidden="1" outlineLevel="2" x14ac:dyDescent="0.25">
      <c r="A1544" s="9"/>
      <c r="B1544" s="9" t="s">
        <v>12857</v>
      </c>
      <c r="C1544" s="9" t="s">
        <v>12858</v>
      </c>
      <c r="D1544" s="280">
        <v>698</v>
      </c>
      <c r="E1544" s="280">
        <v>698</v>
      </c>
      <c r="F1544" s="9">
        <v>94.39</v>
      </c>
      <c r="G1544" s="79">
        <f>(F1544-F1544*$D$1047)*Главная!$F$7</f>
        <v>6422.2956000000004</v>
      </c>
      <c r="H1544" s="9"/>
      <c r="I1544" s="9"/>
    </row>
    <row r="1545" spans="1:9" hidden="1" outlineLevel="2" x14ac:dyDescent="0.25">
      <c r="A1545" s="9"/>
      <c r="B1545" s="9" t="s">
        <v>12859</v>
      </c>
      <c r="C1545" s="9" t="s">
        <v>12860</v>
      </c>
      <c r="D1545" s="280">
        <v>814</v>
      </c>
      <c r="E1545" s="280">
        <v>814</v>
      </c>
      <c r="F1545" s="9">
        <v>101.21000000000001</v>
      </c>
      <c r="G1545" s="79">
        <f>(F1545-F1545*$D$1047)*Главная!$F$7</f>
        <v>6886.3284000000012</v>
      </c>
      <c r="H1545" s="9"/>
      <c r="I1545" s="9"/>
    </row>
    <row r="1546" spans="1:9" hidden="1" outlineLevel="2" x14ac:dyDescent="0.25">
      <c r="A1546" s="9"/>
      <c r="B1546" s="9" t="s">
        <v>12861</v>
      </c>
      <c r="C1546" s="9" t="s">
        <v>12862</v>
      </c>
      <c r="D1546" s="280">
        <v>930</v>
      </c>
      <c r="E1546" s="280">
        <v>930</v>
      </c>
      <c r="F1546" s="9">
        <v>108.67</v>
      </c>
      <c r="G1546" s="79">
        <f>(F1546-F1546*$D$1047)*Главная!$F$7</f>
        <v>7393.9068000000007</v>
      </c>
      <c r="H1546" s="9"/>
      <c r="I1546" s="9"/>
    </row>
    <row r="1547" spans="1:9" hidden="1" outlineLevel="2" x14ac:dyDescent="0.25">
      <c r="A1547" s="9"/>
      <c r="B1547" s="9" t="s">
        <v>12863</v>
      </c>
      <c r="C1547" s="9" t="s">
        <v>12864</v>
      </c>
      <c r="D1547" s="280">
        <v>1046</v>
      </c>
      <c r="E1547" s="280">
        <v>1046</v>
      </c>
      <c r="F1547" s="9">
        <v>114.85999999999999</v>
      </c>
      <c r="G1547" s="79">
        <f>(F1547-F1547*$D$1047)*Главная!$F$7</f>
        <v>7815.0743999999995</v>
      </c>
      <c r="H1547" s="9"/>
      <c r="I1547" s="9"/>
    </row>
    <row r="1548" spans="1:9" hidden="1" outlineLevel="2" x14ac:dyDescent="0.25">
      <c r="A1548" s="9"/>
      <c r="B1548" s="9" t="s">
        <v>12865</v>
      </c>
      <c r="C1548" s="9" t="s">
        <v>12866</v>
      </c>
      <c r="D1548" s="280">
        <v>1163</v>
      </c>
      <c r="E1548" s="280">
        <v>1163</v>
      </c>
      <c r="F1548" s="9">
        <v>122</v>
      </c>
      <c r="G1548" s="79">
        <f>(F1548-F1548*$D$1047)*Главная!$F$7</f>
        <v>8300.880000000001</v>
      </c>
      <c r="H1548" s="9"/>
      <c r="I1548" s="9"/>
    </row>
    <row r="1549" spans="1:9" hidden="1" outlineLevel="2" x14ac:dyDescent="0.25">
      <c r="A1549" s="9"/>
      <c r="B1549" s="9" t="s">
        <v>12867</v>
      </c>
      <c r="C1549" s="9" t="s">
        <v>12868</v>
      </c>
      <c r="D1549" s="280">
        <v>1279</v>
      </c>
      <c r="E1549" s="280">
        <v>1279</v>
      </c>
      <c r="F1549" s="9">
        <v>128.82999999999998</v>
      </c>
      <c r="G1549" s="79">
        <f>(F1549-F1549*$D$1047)*Главная!$F$7</f>
        <v>8765.5931999999993</v>
      </c>
      <c r="H1549" s="9"/>
      <c r="I1549" s="9"/>
    </row>
    <row r="1550" spans="1:9" hidden="1" outlineLevel="2" x14ac:dyDescent="0.25">
      <c r="A1550" s="9"/>
      <c r="B1550" s="9" t="s">
        <v>12869</v>
      </c>
      <c r="C1550" s="9" t="s">
        <v>12870</v>
      </c>
      <c r="D1550" s="280">
        <v>1395</v>
      </c>
      <c r="E1550" s="280">
        <v>1395</v>
      </c>
      <c r="F1550" s="9">
        <v>135.65</v>
      </c>
      <c r="G1550" s="79">
        <f>(F1550-F1550*$D$1047)*Главная!$F$7</f>
        <v>9229.626000000002</v>
      </c>
      <c r="H1550" s="9"/>
      <c r="I1550" s="9"/>
    </row>
    <row r="1551" spans="1:9" hidden="1" outlineLevel="2" x14ac:dyDescent="0.25">
      <c r="A1551" s="9"/>
      <c r="B1551" s="9" t="s">
        <v>12871</v>
      </c>
      <c r="C1551" s="9" t="s">
        <v>12872</v>
      </c>
      <c r="D1551" s="280">
        <v>1511</v>
      </c>
      <c r="E1551" s="280">
        <v>1511</v>
      </c>
      <c r="F1551" s="9">
        <v>142.47</v>
      </c>
      <c r="G1551" s="79">
        <f>(F1551-F1551*$D$1047)*Главная!$F$7</f>
        <v>9693.6588000000011</v>
      </c>
      <c r="H1551" s="9"/>
      <c r="I1551" s="9"/>
    </row>
    <row r="1552" spans="1:9" hidden="1" outlineLevel="2" x14ac:dyDescent="0.25">
      <c r="A1552" s="9"/>
      <c r="B1552" s="9" t="s">
        <v>12873</v>
      </c>
      <c r="C1552" s="9" t="s">
        <v>12874</v>
      </c>
      <c r="D1552" s="280">
        <v>1628</v>
      </c>
      <c r="E1552" s="280">
        <v>1628</v>
      </c>
      <c r="F1552" s="9">
        <v>150.20999999999998</v>
      </c>
      <c r="G1552" s="79">
        <f>(F1552-F1552*$D$1047)*Главная!$F$7</f>
        <v>10220.288399999999</v>
      </c>
      <c r="H1552" s="9"/>
      <c r="I1552" s="9"/>
    </row>
    <row r="1553" spans="1:9" hidden="1" outlineLevel="2" x14ac:dyDescent="0.25">
      <c r="A1553" s="9"/>
      <c r="B1553" s="9" t="s">
        <v>12875</v>
      </c>
      <c r="C1553" s="9" t="s">
        <v>12876</v>
      </c>
      <c r="D1553" s="280">
        <v>1744</v>
      </c>
      <c r="E1553" s="280">
        <v>1744</v>
      </c>
      <c r="F1553" s="9">
        <v>157.35</v>
      </c>
      <c r="G1553" s="79">
        <f>(F1553-F1553*$D$1047)*Главная!$F$7</f>
        <v>10706.094000000001</v>
      </c>
      <c r="H1553" s="9"/>
      <c r="I1553" s="9"/>
    </row>
    <row r="1554" spans="1:9" hidden="1" outlineLevel="2" x14ac:dyDescent="0.25">
      <c r="A1554" s="9"/>
      <c r="B1554" s="9" t="s">
        <v>12877</v>
      </c>
      <c r="C1554" s="9" t="s">
        <v>12878</v>
      </c>
      <c r="D1554" s="280">
        <v>1860</v>
      </c>
      <c r="E1554" s="280">
        <v>1860</v>
      </c>
      <c r="F1554" s="9">
        <v>163.85</v>
      </c>
      <c r="G1554" s="79">
        <f>(F1554-F1554*$D$1047)*Главная!$F$7</f>
        <v>11148.354000000001</v>
      </c>
      <c r="H1554" s="9"/>
      <c r="I1554" s="9"/>
    </row>
    <row r="1555" spans="1:9" hidden="1" outlineLevel="2" x14ac:dyDescent="0.25">
      <c r="A1555" s="9"/>
      <c r="B1555" s="9" t="s">
        <v>12879</v>
      </c>
      <c r="C1555" s="9" t="s">
        <v>12880</v>
      </c>
      <c r="D1555" s="280">
        <v>1977</v>
      </c>
      <c r="E1555" s="280">
        <v>1977</v>
      </c>
      <c r="F1555" s="9">
        <v>172.25</v>
      </c>
      <c r="G1555" s="79">
        <f>(F1555-F1555*$D$1047)*Главная!$F$7</f>
        <v>11719.890000000001</v>
      </c>
      <c r="H1555" s="9"/>
      <c r="I1555" s="9"/>
    </row>
    <row r="1556" spans="1:9" hidden="1" outlineLevel="2" x14ac:dyDescent="0.25">
      <c r="A1556" s="9"/>
      <c r="B1556" s="9" t="s">
        <v>12881</v>
      </c>
      <c r="C1556" s="9" t="s">
        <v>12882</v>
      </c>
      <c r="D1556" s="280">
        <v>2093</v>
      </c>
      <c r="E1556" s="280">
        <v>2093</v>
      </c>
      <c r="F1556" s="9">
        <v>182.45</v>
      </c>
      <c r="G1556" s="79">
        <f>(F1556-F1556*$D$1047)*Главная!$F$7</f>
        <v>12413.898000000001</v>
      </c>
      <c r="H1556" s="9"/>
      <c r="I1556" s="9"/>
    </row>
    <row r="1557" spans="1:9" hidden="1" outlineLevel="2" x14ac:dyDescent="0.25">
      <c r="A1557" s="9"/>
      <c r="B1557" s="9" t="s">
        <v>12883</v>
      </c>
      <c r="C1557" s="9" t="s">
        <v>12884</v>
      </c>
      <c r="D1557" s="280">
        <v>2209</v>
      </c>
      <c r="E1557" s="280">
        <v>2209</v>
      </c>
      <c r="F1557" s="9">
        <v>189.27</v>
      </c>
      <c r="G1557" s="79">
        <f>(F1557-F1557*$D$1047)*Главная!$F$7</f>
        <v>12877.930800000002</v>
      </c>
      <c r="H1557" s="9"/>
      <c r="I1557" s="9"/>
    </row>
    <row r="1558" spans="1:9" hidden="1" outlineLevel="2" x14ac:dyDescent="0.25">
      <c r="A1558" s="9"/>
      <c r="B1558" s="9" t="s">
        <v>12885</v>
      </c>
      <c r="C1558" s="9" t="s">
        <v>12886</v>
      </c>
      <c r="D1558" s="280">
        <v>2325</v>
      </c>
      <c r="E1558" s="280">
        <v>2325</v>
      </c>
      <c r="F1558" s="9">
        <v>197.97</v>
      </c>
      <c r="G1558" s="79">
        <f>(F1558-F1558*$D$1047)*Главная!$F$7</f>
        <v>13469.8788</v>
      </c>
      <c r="H1558" s="9"/>
      <c r="I1558" s="9"/>
    </row>
    <row r="1559" spans="1:9" hidden="1" outlineLevel="2" x14ac:dyDescent="0.25">
      <c r="A1559" s="9"/>
      <c r="B1559" s="9" t="s">
        <v>12887</v>
      </c>
      <c r="C1559" s="9" t="s">
        <v>12888</v>
      </c>
      <c r="D1559" s="280">
        <v>2441</v>
      </c>
      <c r="E1559" s="280">
        <v>2441</v>
      </c>
      <c r="F1559" s="9">
        <v>204.81</v>
      </c>
      <c r="G1559" s="79">
        <f>(F1559-F1559*$D$1047)*Главная!$F$7</f>
        <v>13935.272400000002</v>
      </c>
      <c r="H1559" s="9"/>
      <c r="I1559" s="9"/>
    </row>
    <row r="1560" spans="1:9" hidden="1" outlineLevel="2" x14ac:dyDescent="0.25">
      <c r="A1560" s="9"/>
      <c r="B1560" s="9" t="s">
        <v>12889</v>
      </c>
      <c r="C1560" s="9" t="s">
        <v>12890</v>
      </c>
      <c r="D1560" s="280">
        <v>2558</v>
      </c>
      <c r="E1560" s="280">
        <v>2558</v>
      </c>
      <c r="F1560" s="9">
        <v>211.63000000000002</v>
      </c>
      <c r="G1560" s="79">
        <f>(F1560-F1560*$D$1047)*Главная!$F$7</f>
        <v>14399.305200000003</v>
      </c>
      <c r="H1560" s="9"/>
      <c r="I1560" s="9"/>
    </row>
    <row r="1561" spans="1:9" hidden="1" outlineLevel="2" x14ac:dyDescent="0.25">
      <c r="A1561" s="9"/>
      <c r="B1561" s="9" t="s">
        <v>12891</v>
      </c>
      <c r="C1561" s="9" t="s">
        <v>12892</v>
      </c>
      <c r="D1561" s="280">
        <v>2674</v>
      </c>
      <c r="E1561" s="280">
        <v>2674</v>
      </c>
      <c r="F1561" s="9">
        <v>219.67</v>
      </c>
      <c r="G1561" s="79">
        <f>(F1561-F1561*$D$1047)*Главная!$F$7</f>
        <v>14946.346800000001</v>
      </c>
      <c r="H1561" s="9"/>
      <c r="I1561" s="9"/>
    </row>
    <row r="1562" spans="1:9" hidden="1" outlineLevel="2" x14ac:dyDescent="0.25">
      <c r="A1562" s="9"/>
      <c r="B1562" s="9" t="s">
        <v>12893</v>
      </c>
      <c r="C1562" s="9" t="s">
        <v>12894</v>
      </c>
      <c r="D1562" s="280">
        <v>2790</v>
      </c>
      <c r="E1562" s="280">
        <v>2790</v>
      </c>
      <c r="F1562" s="9">
        <v>227.43</v>
      </c>
      <c r="G1562" s="79">
        <f>(F1562-F1562*$D$1047)*Главная!$F$7</f>
        <v>15474.337200000002</v>
      </c>
      <c r="H1562" s="9"/>
      <c r="I1562" s="9"/>
    </row>
    <row r="1563" spans="1:9" hidden="1" outlineLevel="2" x14ac:dyDescent="0.25">
      <c r="A1563" s="9"/>
      <c r="B1563" s="9" t="s">
        <v>12895</v>
      </c>
      <c r="C1563" s="9" t="s">
        <v>12896</v>
      </c>
      <c r="D1563" s="280">
        <v>2906</v>
      </c>
      <c r="E1563" s="280">
        <v>2906</v>
      </c>
      <c r="F1563" s="9">
        <v>234.54000000000002</v>
      </c>
      <c r="G1563" s="79">
        <f>(F1563-F1563*$D$1047)*Главная!$F$7</f>
        <v>15958.101600000004</v>
      </c>
      <c r="H1563" s="9"/>
      <c r="I1563" s="9"/>
    </row>
    <row r="1564" spans="1:9" hidden="1" outlineLevel="2" x14ac:dyDescent="0.25">
      <c r="A1564" s="9"/>
      <c r="B1564" s="9" t="s">
        <v>12897</v>
      </c>
      <c r="C1564" s="9" t="s">
        <v>12898</v>
      </c>
      <c r="D1564" s="280">
        <v>3023</v>
      </c>
      <c r="E1564" s="280">
        <v>3023</v>
      </c>
      <c r="F1564" s="9">
        <v>241.35999999999999</v>
      </c>
      <c r="G1564" s="79">
        <f>(F1564-F1564*$D$1047)*Главная!$F$7</f>
        <v>16422.134399999999</v>
      </c>
      <c r="H1564" s="9"/>
      <c r="I1564" s="9"/>
    </row>
    <row r="1565" spans="1:9" hidden="1" outlineLevel="2" x14ac:dyDescent="0.25">
      <c r="A1565" s="9"/>
      <c r="B1565" s="9" t="s">
        <v>12899</v>
      </c>
      <c r="C1565" s="9" t="s">
        <v>12900</v>
      </c>
      <c r="D1565" s="280">
        <v>3139</v>
      </c>
      <c r="E1565" s="280">
        <v>3139</v>
      </c>
      <c r="F1565" s="9">
        <v>249.57</v>
      </c>
      <c r="G1565" s="79">
        <f>(F1565-F1565*$D$1047)*Главная!$F$7</f>
        <v>16980.7428</v>
      </c>
      <c r="H1565" s="9"/>
      <c r="I1565" s="9"/>
    </row>
    <row r="1566" spans="1:9" hidden="1" outlineLevel="2" x14ac:dyDescent="0.25">
      <c r="A1566" s="9"/>
      <c r="B1566" s="9" t="s">
        <v>12901</v>
      </c>
      <c r="C1566" s="9" t="s">
        <v>12902</v>
      </c>
      <c r="D1566" s="280">
        <v>3255</v>
      </c>
      <c r="E1566" s="280">
        <v>3255</v>
      </c>
      <c r="F1566" s="9">
        <v>257.79000000000002</v>
      </c>
      <c r="G1566" s="79">
        <f>(F1566-F1566*$D$1047)*Главная!$F$7</f>
        <v>17540.031600000002</v>
      </c>
      <c r="H1566" s="9"/>
      <c r="I1566" s="9"/>
    </row>
    <row r="1567" spans="1:9" hidden="1" outlineLevel="2" x14ac:dyDescent="0.25">
      <c r="A1567" s="9"/>
      <c r="B1567" s="9" t="s">
        <v>12903</v>
      </c>
      <c r="C1567" s="9" t="s">
        <v>12904</v>
      </c>
      <c r="D1567" s="280">
        <v>3371</v>
      </c>
      <c r="E1567" s="280">
        <v>3371</v>
      </c>
      <c r="F1567" s="9">
        <v>264.64999999999998</v>
      </c>
      <c r="G1567" s="79">
        <f>(F1567-F1567*$D$1047)*Главная!$F$7</f>
        <v>18006.786</v>
      </c>
      <c r="H1567" s="9"/>
      <c r="I1567" s="9"/>
    </row>
    <row r="1568" spans="1:9" hidden="1" outlineLevel="2" x14ac:dyDescent="0.25">
      <c r="A1568" s="9"/>
      <c r="B1568" s="9" t="s">
        <v>12905</v>
      </c>
      <c r="C1568" s="9" t="s">
        <v>12906</v>
      </c>
      <c r="D1568" s="280">
        <v>3488</v>
      </c>
      <c r="E1568" s="280">
        <v>3488</v>
      </c>
      <c r="F1568" s="9">
        <v>271.44</v>
      </c>
      <c r="G1568" s="79">
        <f>(F1568-F1568*$D$1047)*Главная!$F$7</f>
        <v>18468.777600000001</v>
      </c>
      <c r="H1568" s="9"/>
      <c r="I1568" s="9"/>
    </row>
    <row r="1569" spans="1:9" hidden="1" outlineLevel="1" collapsed="1" x14ac:dyDescent="0.25">
      <c r="A1569" s="9"/>
      <c r="B1569" s="228"/>
      <c r="C1569" s="229" t="s">
        <v>12908</v>
      </c>
      <c r="D1569" s="281" t="s">
        <v>7264</v>
      </c>
      <c r="E1569" s="281"/>
      <c r="F1569" s="230"/>
      <c r="G1569" s="221"/>
      <c r="H1569" s="231"/>
      <c r="I1569" s="56"/>
    </row>
    <row r="1570" spans="1:9" hidden="1" outlineLevel="2" x14ac:dyDescent="0.25">
      <c r="A1570" s="9"/>
      <c r="B1570" s="9" t="s">
        <v>12909</v>
      </c>
      <c r="C1570" s="9" t="s">
        <v>12910</v>
      </c>
      <c r="D1570" s="280">
        <v>426</v>
      </c>
      <c r="E1570" s="280">
        <v>426</v>
      </c>
      <c r="F1570" s="9">
        <v>83.6</v>
      </c>
      <c r="G1570" s="79">
        <f>(F1570-F1570*$D$1047)*Главная!$F$7</f>
        <v>5688.1440000000002</v>
      </c>
      <c r="H1570" s="9"/>
      <c r="I1570" s="9"/>
    </row>
    <row r="1571" spans="1:9" hidden="1" outlineLevel="2" x14ac:dyDescent="0.25">
      <c r="A1571" s="9"/>
      <c r="B1571" s="9" t="s">
        <v>12911</v>
      </c>
      <c r="C1571" s="9" t="s">
        <v>12912</v>
      </c>
      <c r="D1571" s="280">
        <v>532</v>
      </c>
      <c r="E1571" s="280">
        <v>532</v>
      </c>
      <c r="F1571" s="9">
        <v>89.75</v>
      </c>
      <c r="G1571" s="79">
        <f>(F1571-F1571*$D$1047)*Главная!$F$7</f>
        <v>6106.59</v>
      </c>
      <c r="H1571" s="9"/>
      <c r="I1571" s="9"/>
    </row>
    <row r="1572" spans="1:9" hidden="1" outlineLevel="2" x14ac:dyDescent="0.25">
      <c r="A1572" s="9"/>
      <c r="B1572" s="9" t="s">
        <v>12913</v>
      </c>
      <c r="C1572" s="9" t="s">
        <v>12914</v>
      </c>
      <c r="D1572" s="280">
        <v>639</v>
      </c>
      <c r="E1572" s="280">
        <v>639</v>
      </c>
      <c r="F1572" s="9">
        <v>96.62</v>
      </c>
      <c r="G1572" s="79">
        <f>(F1572-F1572*$D$1047)*Главная!$F$7</f>
        <v>6574.0248000000011</v>
      </c>
      <c r="H1572" s="9"/>
      <c r="I1572" s="9"/>
    </row>
    <row r="1573" spans="1:9" hidden="1" outlineLevel="2" x14ac:dyDescent="0.25">
      <c r="A1573" s="9"/>
      <c r="B1573" s="9" t="s">
        <v>12915</v>
      </c>
      <c r="C1573" s="9" t="s">
        <v>12916</v>
      </c>
      <c r="D1573" s="280">
        <v>745</v>
      </c>
      <c r="E1573" s="280">
        <v>745</v>
      </c>
      <c r="F1573" s="9">
        <v>102.78</v>
      </c>
      <c r="G1573" s="79">
        <f>(F1573-F1573*$D$1047)*Главная!$F$7</f>
        <v>6993.1512000000012</v>
      </c>
      <c r="H1573" s="9"/>
      <c r="I1573" s="9"/>
    </row>
    <row r="1574" spans="1:9" hidden="1" outlineLevel="2" x14ac:dyDescent="0.25">
      <c r="A1574" s="9"/>
      <c r="B1574" s="9" t="s">
        <v>12917</v>
      </c>
      <c r="C1574" s="9" t="s">
        <v>12918</v>
      </c>
      <c r="D1574" s="280">
        <v>851</v>
      </c>
      <c r="E1574" s="280">
        <v>851</v>
      </c>
      <c r="F1574" s="9">
        <v>109.60999999999999</v>
      </c>
      <c r="G1574" s="79">
        <f>(F1574-F1574*$D$1047)*Главная!$F$7</f>
        <v>7457.8643999999995</v>
      </c>
      <c r="H1574" s="9"/>
      <c r="I1574" s="9"/>
    </row>
    <row r="1575" spans="1:9" hidden="1" outlineLevel="2" x14ac:dyDescent="0.25">
      <c r="A1575" s="9"/>
      <c r="B1575" s="9" t="s">
        <v>12919</v>
      </c>
      <c r="C1575" s="9" t="s">
        <v>12920</v>
      </c>
      <c r="D1575" s="280">
        <v>958</v>
      </c>
      <c r="E1575" s="280">
        <v>958</v>
      </c>
      <c r="F1575" s="9">
        <v>116.44000000000001</v>
      </c>
      <c r="G1575" s="79">
        <f>(F1575-F1575*$D$1047)*Главная!$F$7</f>
        <v>7922.5776000000014</v>
      </c>
      <c r="H1575" s="9"/>
      <c r="I1575" s="9"/>
    </row>
    <row r="1576" spans="1:9" hidden="1" outlineLevel="2" x14ac:dyDescent="0.25">
      <c r="A1576" s="9"/>
      <c r="B1576" s="9" t="s">
        <v>12921</v>
      </c>
      <c r="C1576" s="9" t="s">
        <v>12922</v>
      </c>
      <c r="D1576" s="280">
        <v>1064</v>
      </c>
      <c r="E1576" s="280">
        <v>1064</v>
      </c>
      <c r="F1576" s="9">
        <v>123.96</v>
      </c>
      <c r="G1576" s="79">
        <f>(F1576-F1576*$D$1047)*Главная!$F$7</f>
        <v>8434.2384000000002</v>
      </c>
      <c r="H1576" s="9"/>
      <c r="I1576" s="9"/>
    </row>
    <row r="1577" spans="1:9" hidden="1" outlineLevel="2" x14ac:dyDescent="0.25">
      <c r="A1577" s="9"/>
      <c r="B1577" s="9" t="s">
        <v>12923</v>
      </c>
      <c r="C1577" s="9" t="s">
        <v>12924</v>
      </c>
      <c r="D1577" s="280">
        <v>1171</v>
      </c>
      <c r="E1577" s="280">
        <v>1171</v>
      </c>
      <c r="F1577" s="9">
        <v>130.45999999999998</v>
      </c>
      <c r="G1577" s="79">
        <f>(F1577-F1577*$D$1047)*Главная!$F$7</f>
        <v>8876.4983999999986</v>
      </c>
      <c r="H1577" s="9"/>
      <c r="I1577" s="9"/>
    </row>
    <row r="1578" spans="1:9" hidden="1" outlineLevel="2" x14ac:dyDescent="0.25">
      <c r="A1578" s="9"/>
      <c r="B1578" s="9" t="s">
        <v>12925</v>
      </c>
      <c r="C1578" s="9" t="s">
        <v>12926</v>
      </c>
      <c r="D1578" s="280">
        <v>1277</v>
      </c>
      <c r="E1578" s="280">
        <v>1277</v>
      </c>
      <c r="F1578" s="9">
        <v>137.29000000000002</v>
      </c>
      <c r="G1578" s="79">
        <f>(F1578-F1578*$D$1047)*Главная!$F$7</f>
        <v>9341.2116000000024</v>
      </c>
      <c r="H1578" s="9"/>
      <c r="I1578" s="9"/>
    </row>
    <row r="1579" spans="1:9" hidden="1" outlineLevel="2" x14ac:dyDescent="0.25">
      <c r="A1579" s="9"/>
      <c r="B1579" s="9" t="s">
        <v>12927</v>
      </c>
      <c r="C1579" s="9" t="s">
        <v>12928</v>
      </c>
      <c r="D1579" s="280">
        <v>1384</v>
      </c>
      <c r="E1579" s="280">
        <v>1384</v>
      </c>
      <c r="F1579" s="9">
        <v>144.13</v>
      </c>
      <c r="G1579" s="79">
        <f>(F1579-F1579*$D$1047)*Главная!$F$7</f>
        <v>9806.6052</v>
      </c>
      <c r="H1579" s="9"/>
      <c r="I1579" s="9"/>
    </row>
    <row r="1580" spans="1:9" hidden="1" outlineLevel="2" x14ac:dyDescent="0.25">
      <c r="A1580" s="9"/>
      <c r="B1580" s="9" t="s">
        <v>12929</v>
      </c>
      <c r="C1580" s="9" t="s">
        <v>12930</v>
      </c>
      <c r="D1580" s="280">
        <v>1490</v>
      </c>
      <c r="E1580" s="280">
        <v>1490</v>
      </c>
      <c r="F1580" s="9">
        <v>151.97999999999999</v>
      </c>
      <c r="G1580" s="79">
        <f>(F1580-F1580*$D$1047)*Главная!$F$7</f>
        <v>10340.7192</v>
      </c>
      <c r="H1580" s="9"/>
      <c r="I1580" s="9"/>
    </row>
    <row r="1581" spans="1:9" hidden="1" outlineLevel="2" x14ac:dyDescent="0.25">
      <c r="A1581" s="9"/>
      <c r="B1581" s="9" t="s">
        <v>12931</v>
      </c>
      <c r="C1581" s="9" t="s">
        <v>12932</v>
      </c>
      <c r="D1581" s="280">
        <v>1596</v>
      </c>
      <c r="E1581" s="280">
        <v>1596</v>
      </c>
      <c r="F1581" s="9">
        <v>158.17000000000002</v>
      </c>
      <c r="G1581" s="79">
        <f>(F1581-F1581*$D$1047)*Главная!$F$7</f>
        <v>10761.886800000002</v>
      </c>
      <c r="H1581" s="9"/>
      <c r="I1581" s="9"/>
    </row>
    <row r="1582" spans="1:9" hidden="1" outlineLevel="2" x14ac:dyDescent="0.25">
      <c r="A1582" s="9"/>
      <c r="B1582" s="9" t="s">
        <v>12933</v>
      </c>
      <c r="C1582" s="9" t="s">
        <v>12934</v>
      </c>
      <c r="D1582" s="280">
        <v>1703</v>
      </c>
      <c r="E1582" s="280">
        <v>1703</v>
      </c>
      <c r="F1582" s="9">
        <v>164.66</v>
      </c>
      <c r="G1582" s="79">
        <f>(F1582-F1582*$D$1047)*Главная!$F$7</f>
        <v>11203.466400000001</v>
      </c>
      <c r="H1582" s="9"/>
      <c r="I1582" s="9"/>
    </row>
    <row r="1583" spans="1:9" hidden="1" outlineLevel="2" x14ac:dyDescent="0.25">
      <c r="A1583" s="9"/>
      <c r="B1583" s="9" t="s">
        <v>12935</v>
      </c>
      <c r="C1583" s="9" t="s">
        <v>12936</v>
      </c>
      <c r="D1583" s="280">
        <v>1809</v>
      </c>
      <c r="E1583" s="280">
        <v>1809</v>
      </c>
      <c r="F1583" s="9">
        <v>172.52</v>
      </c>
      <c r="G1583" s="79">
        <f>(F1583-F1583*$D$1047)*Главная!$F$7</f>
        <v>11738.260800000002</v>
      </c>
      <c r="H1583" s="9"/>
      <c r="I1583" s="9"/>
    </row>
    <row r="1584" spans="1:9" hidden="1" outlineLevel="2" x14ac:dyDescent="0.25">
      <c r="A1584" s="9"/>
      <c r="B1584" s="9" t="s">
        <v>12937</v>
      </c>
      <c r="C1584" s="9" t="s">
        <v>12938</v>
      </c>
      <c r="D1584" s="280">
        <v>1916</v>
      </c>
      <c r="E1584" s="280">
        <v>1916</v>
      </c>
      <c r="F1584" s="9">
        <v>183.38</v>
      </c>
      <c r="G1584" s="79">
        <f>(F1584-F1584*$D$1047)*Главная!$F$7</f>
        <v>12477.175200000001</v>
      </c>
      <c r="H1584" s="9"/>
      <c r="I1584" s="9"/>
    </row>
    <row r="1585" spans="1:9" hidden="1" outlineLevel="2" x14ac:dyDescent="0.25">
      <c r="A1585" s="9"/>
      <c r="B1585" s="9" t="s">
        <v>12939</v>
      </c>
      <c r="C1585" s="9" t="s">
        <v>12940</v>
      </c>
      <c r="D1585" s="280">
        <v>2022</v>
      </c>
      <c r="E1585" s="280">
        <v>2022</v>
      </c>
      <c r="F1585" s="9">
        <v>190.20999999999998</v>
      </c>
      <c r="G1585" s="79">
        <f>(F1585-F1585*$D$1047)*Главная!$F$7</f>
        <v>12941.8884</v>
      </c>
      <c r="H1585" s="9"/>
      <c r="I1585" s="9"/>
    </row>
    <row r="1586" spans="1:9" hidden="1" outlineLevel="2" x14ac:dyDescent="0.25">
      <c r="A1586" s="9"/>
      <c r="B1586" s="9" t="s">
        <v>12941</v>
      </c>
      <c r="C1586" s="9" t="s">
        <v>12942</v>
      </c>
      <c r="D1586" s="280">
        <v>2129</v>
      </c>
      <c r="E1586" s="280">
        <v>2129</v>
      </c>
      <c r="F1586" s="9">
        <v>198.76</v>
      </c>
      <c r="G1586" s="79">
        <f>(F1586-F1586*$D$1047)*Главная!$F$7</f>
        <v>13523.6304</v>
      </c>
      <c r="H1586" s="9"/>
      <c r="I1586" s="9"/>
    </row>
    <row r="1587" spans="1:9" hidden="1" outlineLevel="2" x14ac:dyDescent="0.25">
      <c r="A1587" s="9"/>
      <c r="B1587" s="9" t="s">
        <v>12943</v>
      </c>
      <c r="C1587" s="9" t="s">
        <v>12944</v>
      </c>
      <c r="D1587" s="280">
        <v>2236</v>
      </c>
      <c r="E1587" s="280">
        <v>2236</v>
      </c>
      <c r="F1587" s="9">
        <v>205.59</v>
      </c>
      <c r="G1587" s="79">
        <f>(F1587-F1587*$D$1047)*Главная!$F$7</f>
        <v>13988.343600000002</v>
      </c>
      <c r="H1587" s="9"/>
      <c r="I1587" s="9"/>
    </row>
    <row r="1588" spans="1:9" hidden="1" outlineLevel="2" x14ac:dyDescent="0.25">
      <c r="A1588" s="9"/>
      <c r="B1588" s="9" t="s">
        <v>12945</v>
      </c>
      <c r="C1588" s="9" t="s">
        <v>12946</v>
      </c>
      <c r="D1588" s="280">
        <v>2341</v>
      </c>
      <c r="E1588" s="280">
        <v>2341</v>
      </c>
      <c r="F1588" s="9">
        <v>212.43</v>
      </c>
      <c r="G1588" s="79">
        <f>(F1588-F1588*$D$1047)*Главная!$F$7</f>
        <v>14453.737200000001</v>
      </c>
      <c r="H1588" s="9"/>
      <c r="I1588" s="9"/>
    </row>
    <row r="1589" spans="1:9" hidden="1" outlineLevel="2" x14ac:dyDescent="0.25">
      <c r="A1589" s="9"/>
      <c r="B1589" s="9" t="s">
        <v>12947</v>
      </c>
      <c r="C1589" s="9" t="s">
        <v>12948</v>
      </c>
      <c r="D1589" s="280">
        <v>2448</v>
      </c>
      <c r="E1589" s="280">
        <v>2448</v>
      </c>
      <c r="F1589" s="9">
        <v>219.94</v>
      </c>
      <c r="G1589" s="79">
        <f>(F1589-F1589*$D$1047)*Главная!$F$7</f>
        <v>14964.717600000002</v>
      </c>
      <c r="H1589" s="9"/>
      <c r="I1589" s="9"/>
    </row>
    <row r="1590" spans="1:9" hidden="1" outlineLevel="2" x14ac:dyDescent="0.25">
      <c r="A1590" s="9"/>
      <c r="B1590" s="9" t="s">
        <v>12949</v>
      </c>
      <c r="C1590" s="9" t="s">
        <v>12950</v>
      </c>
      <c r="D1590" s="280">
        <v>2554</v>
      </c>
      <c r="E1590" s="280">
        <v>2554</v>
      </c>
      <c r="F1590" s="9">
        <v>227.45999999999998</v>
      </c>
      <c r="G1590" s="79">
        <f>(F1590-F1590*$D$1047)*Главная!$F$7</f>
        <v>15476.3784</v>
      </c>
      <c r="H1590" s="9"/>
      <c r="I1590" s="9"/>
    </row>
    <row r="1591" spans="1:9" hidden="1" outlineLevel="2" x14ac:dyDescent="0.25">
      <c r="A1591" s="9"/>
      <c r="B1591" s="9" t="s">
        <v>12951</v>
      </c>
      <c r="C1591" s="9" t="s">
        <v>12952</v>
      </c>
      <c r="D1591" s="280">
        <v>2661</v>
      </c>
      <c r="E1591" s="280">
        <v>2661</v>
      </c>
      <c r="F1591" s="9">
        <v>234.29000000000002</v>
      </c>
      <c r="G1591" s="79">
        <f>(F1591-F1591*$D$1047)*Главная!$F$7</f>
        <v>15941.091600000003</v>
      </c>
      <c r="H1591" s="9"/>
      <c r="I1591" s="9"/>
    </row>
    <row r="1592" spans="1:9" hidden="1" outlineLevel="2" x14ac:dyDescent="0.25">
      <c r="A1592" s="9"/>
      <c r="B1592" s="9" t="s">
        <v>12953</v>
      </c>
      <c r="C1592" s="9" t="s">
        <v>12954</v>
      </c>
      <c r="D1592" s="280">
        <v>2767</v>
      </c>
      <c r="E1592" s="280">
        <v>2767</v>
      </c>
      <c r="F1592" s="9">
        <v>241.13000000000002</v>
      </c>
      <c r="G1592" s="79">
        <f>(F1592-F1592*$D$1047)*Главная!$F$7</f>
        <v>16406.485200000003</v>
      </c>
      <c r="H1592" s="9"/>
      <c r="I1592" s="9"/>
    </row>
    <row r="1593" spans="1:9" hidden="1" outlineLevel="2" x14ac:dyDescent="0.25">
      <c r="A1593" s="9"/>
      <c r="B1593" s="9" t="s">
        <v>12955</v>
      </c>
      <c r="C1593" s="9" t="s">
        <v>12956</v>
      </c>
      <c r="D1593" s="280">
        <v>2874</v>
      </c>
      <c r="E1593" s="280">
        <v>2874</v>
      </c>
      <c r="F1593" s="9">
        <v>255.9</v>
      </c>
      <c r="G1593" s="79">
        <f>(F1593-F1593*$D$1047)*Главная!$F$7</f>
        <v>17411.436000000002</v>
      </c>
      <c r="H1593" s="9"/>
      <c r="I1593" s="9"/>
    </row>
    <row r="1594" spans="1:9" hidden="1" outlineLevel="2" x14ac:dyDescent="0.25">
      <c r="A1594" s="9"/>
      <c r="B1594" s="9" t="s">
        <v>12957</v>
      </c>
      <c r="C1594" s="9" t="s">
        <v>12958</v>
      </c>
      <c r="D1594" s="280">
        <v>2980</v>
      </c>
      <c r="E1594" s="280">
        <v>2980</v>
      </c>
      <c r="F1594" s="9">
        <v>270.63</v>
      </c>
      <c r="G1594" s="79">
        <f>(F1594-F1594*$D$1047)*Главная!$F$7</f>
        <v>18413.665200000003</v>
      </c>
      <c r="H1594" s="9"/>
      <c r="I1594" s="9"/>
    </row>
    <row r="1595" spans="1:9" hidden="1" outlineLevel="2" x14ac:dyDescent="0.25">
      <c r="A1595" s="9"/>
      <c r="B1595" s="9" t="s">
        <v>12959</v>
      </c>
      <c r="C1595" s="9" t="s">
        <v>12960</v>
      </c>
      <c r="D1595" s="280">
        <v>3087</v>
      </c>
      <c r="E1595" s="280">
        <v>3087</v>
      </c>
      <c r="F1595" s="9">
        <v>286.27</v>
      </c>
      <c r="G1595" s="79">
        <f>(F1595-F1595*$D$1047)*Главная!$F$7</f>
        <v>19477.810799999999</v>
      </c>
      <c r="H1595" s="9"/>
      <c r="I1595" s="9"/>
    </row>
    <row r="1596" spans="1:9" hidden="1" outlineLevel="2" x14ac:dyDescent="0.25">
      <c r="A1596" s="9"/>
      <c r="B1596" s="9" t="s">
        <v>12961</v>
      </c>
      <c r="C1596" s="9" t="s">
        <v>12962</v>
      </c>
      <c r="D1596" s="280">
        <v>3193</v>
      </c>
      <c r="E1596" s="280">
        <v>3193</v>
      </c>
      <c r="F1596" s="9">
        <v>303.62</v>
      </c>
      <c r="G1596" s="79">
        <f>(F1596-F1596*$D$1047)*Главная!$F$7</f>
        <v>20658.304800000002</v>
      </c>
      <c r="H1596" s="9"/>
      <c r="I1596" s="9"/>
    </row>
    <row r="1597" spans="1:9" hidden="1" outlineLevel="2" x14ac:dyDescent="0.25">
      <c r="A1597" s="9"/>
      <c r="B1597" s="9" t="s">
        <v>12963</v>
      </c>
      <c r="C1597" s="9" t="s">
        <v>12964</v>
      </c>
      <c r="D1597" s="280">
        <v>635</v>
      </c>
      <c r="E1597" s="280">
        <v>635</v>
      </c>
      <c r="F1597" s="9">
        <v>89.98</v>
      </c>
      <c r="G1597" s="79">
        <f>(F1597-F1597*$D$1047)*Главная!$F$7</f>
        <v>6122.2392000000009</v>
      </c>
      <c r="H1597" s="9"/>
      <c r="I1597" s="9"/>
    </row>
    <row r="1598" spans="1:9" hidden="1" outlineLevel="2" x14ac:dyDescent="0.25">
      <c r="A1598" s="9"/>
      <c r="B1598" s="9" t="s">
        <v>12965</v>
      </c>
      <c r="C1598" s="9" t="s">
        <v>12966</v>
      </c>
      <c r="D1598" s="280">
        <v>793</v>
      </c>
      <c r="E1598" s="280">
        <v>793</v>
      </c>
      <c r="F1598" s="9">
        <v>97.57</v>
      </c>
      <c r="G1598" s="79">
        <f>(F1598-F1598*$D$1047)*Главная!$F$7</f>
        <v>6638.6628000000001</v>
      </c>
      <c r="H1598" s="9"/>
      <c r="I1598" s="9"/>
    </row>
    <row r="1599" spans="1:9" hidden="1" outlineLevel="2" x14ac:dyDescent="0.25">
      <c r="A1599" s="9"/>
      <c r="B1599" s="9" t="s">
        <v>12967</v>
      </c>
      <c r="C1599" s="9" t="s">
        <v>12968</v>
      </c>
      <c r="D1599" s="280">
        <v>952</v>
      </c>
      <c r="E1599" s="280">
        <v>952</v>
      </c>
      <c r="F1599" s="9">
        <v>105.85999999999999</v>
      </c>
      <c r="G1599" s="79">
        <f>(F1599-F1599*$D$1047)*Главная!$F$7</f>
        <v>7202.7143999999998</v>
      </c>
      <c r="H1599" s="9"/>
      <c r="I1599" s="9"/>
    </row>
    <row r="1600" spans="1:9" hidden="1" outlineLevel="2" x14ac:dyDescent="0.25">
      <c r="A1600" s="9"/>
      <c r="B1600" s="9" t="s">
        <v>12969</v>
      </c>
      <c r="C1600" s="9" t="s">
        <v>12970</v>
      </c>
      <c r="D1600" s="280">
        <v>1110</v>
      </c>
      <c r="E1600" s="280">
        <v>1110</v>
      </c>
      <c r="F1600" s="9">
        <v>113.79</v>
      </c>
      <c r="G1600" s="79">
        <f>(F1600-F1600*$D$1047)*Главная!$F$7</f>
        <v>7742.2716000000009</v>
      </c>
      <c r="H1600" s="9"/>
      <c r="I1600" s="9"/>
    </row>
    <row r="1601" spans="1:9" hidden="1" outlineLevel="2" x14ac:dyDescent="0.25">
      <c r="A1601" s="9"/>
      <c r="B1601" s="9" t="s">
        <v>12971</v>
      </c>
      <c r="C1601" s="9" t="s">
        <v>12972</v>
      </c>
      <c r="D1601" s="280">
        <v>1269</v>
      </c>
      <c r="E1601" s="280">
        <v>1269</v>
      </c>
      <c r="F1601" s="9">
        <v>122.4</v>
      </c>
      <c r="G1601" s="79">
        <f>(F1601-F1601*$D$1047)*Главная!$F$7</f>
        <v>8328.0960000000014</v>
      </c>
      <c r="H1601" s="9"/>
      <c r="I1601" s="9"/>
    </row>
    <row r="1602" spans="1:9" hidden="1" outlineLevel="2" x14ac:dyDescent="0.25">
      <c r="A1602" s="9"/>
      <c r="B1602" s="9" t="s">
        <v>12973</v>
      </c>
      <c r="C1602" s="9" t="s">
        <v>12974</v>
      </c>
      <c r="D1602" s="280">
        <v>1428</v>
      </c>
      <c r="E1602" s="280">
        <v>1428</v>
      </c>
      <c r="F1602" s="9">
        <v>129.65</v>
      </c>
      <c r="G1602" s="79">
        <f>(F1602-F1602*$D$1047)*Главная!$F$7</f>
        <v>8821.3860000000004</v>
      </c>
      <c r="H1602" s="9"/>
      <c r="I1602" s="9"/>
    </row>
    <row r="1603" spans="1:9" hidden="1" outlineLevel="2" x14ac:dyDescent="0.25">
      <c r="A1603" s="9"/>
      <c r="B1603" s="9" t="s">
        <v>12975</v>
      </c>
      <c r="C1603" s="9" t="s">
        <v>12976</v>
      </c>
      <c r="D1603" s="280">
        <v>1586</v>
      </c>
      <c r="E1603" s="280">
        <v>1586</v>
      </c>
      <c r="F1603" s="9">
        <v>137.93</v>
      </c>
      <c r="G1603" s="79">
        <f>(F1603-F1603*$D$1047)*Главная!$F$7</f>
        <v>9384.7572000000018</v>
      </c>
      <c r="H1603" s="9"/>
      <c r="I1603" s="9"/>
    </row>
    <row r="1604" spans="1:9" hidden="1" outlineLevel="2" x14ac:dyDescent="0.25">
      <c r="A1604" s="9"/>
      <c r="B1604" s="9" t="s">
        <v>12977</v>
      </c>
      <c r="C1604" s="9" t="s">
        <v>12978</v>
      </c>
      <c r="D1604" s="280">
        <v>1745</v>
      </c>
      <c r="E1604" s="280">
        <v>1745</v>
      </c>
      <c r="F1604" s="9">
        <v>145.87</v>
      </c>
      <c r="G1604" s="79">
        <f>(F1604-F1604*$D$1047)*Главная!$F$7</f>
        <v>9924.9948000000004</v>
      </c>
      <c r="H1604" s="9"/>
      <c r="I1604" s="9"/>
    </row>
    <row r="1605" spans="1:9" hidden="1" outlineLevel="2" x14ac:dyDescent="0.25">
      <c r="A1605" s="9"/>
      <c r="B1605" s="9" t="s">
        <v>12979</v>
      </c>
      <c r="C1605" s="9" t="s">
        <v>12980</v>
      </c>
      <c r="D1605" s="280">
        <v>1904</v>
      </c>
      <c r="E1605" s="280">
        <v>1904</v>
      </c>
      <c r="F1605" s="9">
        <v>153.81</v>
      </c>
      <c r="G1605" s="79">
        <f>(F1605-F1605*$D$1047)*Главная!$F$7</f>
        <v>10465.232400000001</v>
      </c>
      <c r="H1605" s="9"/>
      <c r="I1605" s="9"/>
    </row>
    <row r="1606" spans="1:9" hidden="1" outlineLevel="2" x14ac:dyDescent="0.25">
      <c r="A1606" s="9"/>
      <c r="B1606" s="9" t="s">
        <v>12981</v>
      </c>
      <c r="C1606" s="9" t="s">
        <v>12982</v>
      </c>
      <c r="D1606" s="280">
        <v>2062</v>
      </c>
      <c r="E1606" s="280">
        <v>2062</v>
      </c>
      <c r="F1606" s="9">
        <v>161.69999999999999</v>
      </c>
      <c r="G1606" s="79">
        <f>(F1606-F1606*$D$1047)*Главная!$F$7</f>
        <v>11002.068000000001</v>
      </c>
      <c r="H1606" s="9"/>
      <c r="I1606" s="9"/>
    </row>
    <row r="1607" spans="1:9" hidden="1" outlineLevel="2" x14ac:dyDescent="0.25">
      <c r="A1607" s="9"/>
      <c r="B1607" s="9" t="s">
        <v>12983</v>
      </c>
      <c r="C1607" s="9" t="s">
        <v>12984</v>
      </c>
      <c r="D1607" s="280">
        <v>2221</v>
      </c>
      <c r="E1607" s="280">
        <v>2221</v>
      </c>
      <c r="F1607" s="9">
        <v>170.66</v>
      </c>
      <c r="G1607" s="79">
        <f>(F1607-F1607*$D$1047)*Главная!$F$7</f>
        <v>11611.706400000001</v>
      </c>
      <c r="H1607" s="9"/>
      <c r="I1607" s="9"/>
    </row>
    <row r="1608" spans="1:9" hidden="1" outlineLevel="2" x14ac:dyDescent="0.25">
      <c r="A1608" s="9"/>
      <c r="B1608" s="9" t="s">
        <v>12985</v>
      </c>
      <c r="C1608" s="9" t="s">
        <v>12986</v>
      </c>
      <c r="D1608" s="280">
        <v>2379</v>
      </c>
      <c r="E1608" s="280">
        <v>2379</v>
      </c>
      <c r="F1608" s="9">
        <v>178.94</v>
      </c>
      <c r="G1608" s="79">
        <f>(F1608-F1608*$D$1047)*Главная!$F$7</f>
        <v>12175.077600000001</v>
      </c>
      <c r="H1608" s="9"/>
      <c r="I1608" s="9"/>
    </row>
    <row r="1609" spans="1:9" hidden="1" outlineLevel="2" x14ac:dyDescent="0.25">
      <c r="A1609" s="9"/>
      <c r="B1609" s="9" t="s">
        <v>12987</v>
      </c>
      <c r="C1609" s="9" t="s">
        <v>12988</v>
      </c>
      <c r="D1609" s="280">
        <v>2538</v>
      </c>
      <c r="E1609" s="280">
        <v>2538</v>
      </c>
      <c r="F1609" s="9">
        <v>186.53</v>
      </c>
      <c r="G1609" s="79">
        <f>(F1609-F1609*$D$1047)*Главная!$F$7</f>
        <v>12691.501200000001</v>
      </c>
      <c r="H1609" s="9"/>
      <c r="I1609" s="9"/>
    </row>
    <row r="1610" spans="1:9" hidden="1" outlineLevel="2" x14ac:dyDescent="0.25">
      <c r="A1610" s="9"/>
      <c r="B1610" s="9" t="s">
        <v>12989</v>
      </c>
      <c r="C1610" s="9" t="s">
        <v>12990</v>
      </c>
      <c r="D1610" s="280">
        <v>2697</v>
      </c>
      <c r="E1610" s="280">
        <v>2697</v>
      </c>
      <c r="F1610" s="9">
        <v>196.14000000000001</v>
      </c>
      <c r="G1610" s="79">
        <f>(F1610-F1610*$D$1047)*Главная!$F$7</f>
        <v>13345.365600000003</v>
      </c>
      <c r="H1610" s="9"/>
      <c r="I1610" s="9"/>
    </row>
    <row r="1611" spans="1:9" hidden="1" outlineLevel="2" x14ac:dyDescent="0.25">
      <c r="A1611" s="9"/>
      <c r="B1611" s="9" t="s">
        <v>12991</v>
      </c>
      <c r="C1611" s="9" t="s">
        <v>12992</v>
      </c>
      <c r="D1611" s="280">
        <v>2855</v>
      </c>
      <c r="E1611" s="280">
        <v>2855</v>
      </c>
      <c r="F1611" s="9">
        <v>207.75</v>
      </c>
      <c r="G1611" s="79">
        <f>(F1611-F1611*$D$1047)*Главная!$F$7</f>
        <v>14135.310000000001</v>
      </c>
      <c r="H1611" s="9"/>
      <c r="I1611" s="9"/>
    </row>
    <row r="1612" spans="1:9" hidden="1" outlineLevel="2" x14ac:dyDescent="0.25">
      <c r="A1612" s="9"/>
      <c r="B1612" s="9" t="s">
        <v>12993</v>
      </c>
      <c r="C1612" s="9" t="s">
        <v>12994</v>
      </c>
      <c r="D1612" s="280">
        <v>3014</v>
      </c>
      <c r="E1612" s="280">
        <v>3014</v>
      </c>
      <c r="F1612" s="9">
        <v>215.69</v>
      </c>
      <c r="G1612" s="79">
        <f>(F1612-F1612*$D$1047)*Главная!$F$7</f>
        <v>14675.547600000002</v>
      </c>
      <c r="H1612" s="9"/>
      <c r="I1612" s="9"/>
    </row>
    <row r="1613" spans="1:9" hidden="1" outlineLevel="2" x14ac:dyDescent="0.25">
      <c r="A1613" s="9"/>
      <c r="B1613" s="9" t="s">
        <v>12995</v>
      </c>
      <c r="C1613" s="9" t="s">
        <v>12996</v>
      </c>
      <c r="D1613" s="280">
        <v>3173</v>
      </c>
      <c r="E1613" s="280">
        <v>3173</v>
      </c>
      <c r="F1613" s="9">
        <v>225.68</v>
      </c>
      <c r="G1613" s="79">
        <f>(F1613-F1613*$D$1047)*Главная!$F$7</f>
        <v>15355.267200000002</v>
      </c>
      <c r="H1613" s="9"/>
      <c r="I1613" s="9"/>
    </row>
    <row r="1614" spans="1:9" hidden="1" outlineLevel="2" x14ac:dyDescent="0.25">
      <c r="A1614" s="9"/>
      <c r="B1614" s="9" t="s">
        <v>12997</v>
      </c>
      <c r="C1614" s="9" t="s">
        <v>12998</v>
      </c>
      <c r="D1614" s="280">
        <v>3332</v>
      </c>
      <c r="E1614" s="280">
        <v>3332</v>
      </c>
      <c r="F1614" s="9">
        <v>233.57</v>
      </c>
      <c r="G1614" s="79">
        <f>(F1614-F1614*$D$1047)*Главная!$F$7</f>
        <v>15892.102800000001</v>
      </c>
      <c r="H1614" s="9"/>
      <c r="I1614" s="9"/>
    </row>
    <row r="1615" spans="1:9" hidden="1" outlineLevel="2" x14ac:dyDescent="0.25">
      <c r="A1615" s="9"/>
      <c r="B1615" s="9" t="s">
        <v>12999</v>
      </c>
      <c r="C1615" s="9" t="s">
        <v>13000</v>
      </c>
      <c r="D1615" s="280">
        <v>3490</v>
      </c>
      <c r="E1615" s="280">
        <v>3490</v>
      </c>
      <c r="F1615" s="9">
        <v>241.51</v>
      </c>
      <c r="G1615" s="79">
        <f>(F1615-F1615*$D$1047)*Главная!$F$7</f>
        <v>16432.340400000001</v>
      </c>
      <c r="H1615" s="9"/>
      <c r="I1615" s="9"/>
    </row>
    <row r="1616" spans="1:9" hidden="1" outlineLevel="2" x14ac:dyDescent="0.25">
      <c r="A1616" s="9"/>
      <c r="B1616" s="9" t="s">
        <v>13001</v>
      </c>
      <c r="C1616" s="9" t="s">
        <v>13002</v>
      </c>
      <c r="D1616" s="280">
        <v>3649</v>
      </c>
      <c r="E1616" s="280">
        <v>3649</v>
      </c>
      <c r="F1616" s="9">
        <v>250.81</v>
      </c>
      <c r="G1616" s="79">
        <f>(F1616-F1616*$D$1047)*Главная!$F$7</f>
        <v>17065.112400000002</v>
      </c>
      <c r="H1616" s="9"/>
      <c r="I1616" s="9"/>
    </row>
    <row r="1617" spans="1:9" hidden="1" outlineLevel="2" x14ac:dyDescent="0.25">
      <c r="A1617" s="9"/>
      <c r="B1617" s="9" t="s">
        <v>13003</v>
      </c>
      <c r="C1617" s="9" t="s">
        <v>13004</v>
      </c>
      <c r="D1617" s="280">
        <v>3807</v>
      </c>
      <c r="E1617" s="280">
        <v>3807</v>
      </c>
      <c r="F1617" s="9">
        <v>259.73</v>
      </c>
      <c r="G1617" s="79">
        <f>(F1617-F1617*$D$1047)*Главная!$F$7</f>
        <v>17672.029200000004</v>
      </c>
      <c r="H1617" s="9"/>
      <c r="I1617" s="9"/>
    </row>
    <row r="1618" spans="1:9" hidden="1" outlineLevel="2" x14ac:dyDescent="0.25">
      <c r="A1618" s="9"/>
      <c r="B1618" s="9" t="s">
        <v>13005</v>
      </c>
      <c r="C1618" s="9" t="s">
        <v>13006</v>
      </c>
      <c r="D1618" s="280">
        <v>3966</v>
      </c>
      <c r="E1618" s="280">
        <v>3966</v>
      </c>
      <c r="F1618" s="9">
        <v>268.01</v>
      </c>
      <c r="G1618" s="79">
        <f>(F1618-F1618*$D$1047)*Главная!$F$7</f>
        <v>18235.400400000002</v>
      </c>
      <c r="H1618" s="9"/>
      <c r="I1618" s="9"/>
    </row>
    <row r="1619" spans="1:9" hidden="1" outlineLevel="2" x14ac:dyDescent="0.25">
      <c r="A1619" s="9"/>
      <c r="B1619" s="9" t="s">
        <v>13007</v>
      </c>
      <c r="C1619" s="9" t="s">
        <v>13008</v>
      </c>
      <c r="D1619" s="280">
        <v>4124</v>
      </c>
      <c r="E1619" s="280">
        <v>4124</v>
      </c>
      <c r="F1619" s="9">
        <v>275.94</v>
      </c>
      <c r="G1619" s="79">
        <f>(F1619-F1619*$D$1047)*Главная!$F$7</f>
        <v>18774.957600000002</v>
      </c>
      <c r="H1619" s="9"/>
      <c r="I1619" s="9"/>
    </row>
    <row r="1620" spans="1:9" hidden="1" outlineLevel="2" x14ac:dyDescent="0.25">
      <c r="A1620" s="9"/>
      <c r="B1620" s="9" t="s">
        <v>13009</v>
      </c>
      <c r="C1620" s="9" t="s">
        <v>13010</v>
      </c>
      <c r="D1620" s="280">
        <v>4283</v>
      </c>
      <c r="E1620" s="280">
        <v>4283</v>
      </c>
      <c r="F1620" s="9">
        <v>285.39999999999998</v>
      </c>
      <c r="G1620" s="79">
        <f>(F1620-F1620*$D$1047)*Главная!$F$7</f>
        <v>19418.616000000002</v>
      </c>
      <c r="H1620" s="9"/>
      <c r="I1620" s="9"/>
    </row>
    <row r="1621" spans="1:9" hidden="1" outlineLevel="2" x14ac:dyDescent="0.25">
      <c r="A1621" s="9"/>
      <c r="B1621" s="9" t="s">
        <v>13011</v>
      </c>
      <c r="C1621" s="9" t="s">
        <v>13012</v>
      </c>
      <c r="D1621" s="280">
        <v>4442</v>
      </c>
      <c r="E1621" s="280">
        <v>4442</v>
      </c>
      <c r="F1621" s="9">
        <v>294.85000000000002</v>
      </c>
      <c r="G1621" s="79">
        <f>(F1621-F1621*$D$1047)*Главная!$F$7</f>
        <v>20061.594000000005</v>
      </c>
      <c r="H1621" s="9"/>
      <c r="I1621" s="9"/>
    </row>
    <row r="1622" spans="1:9" hidden="1" outlineLevel="2" x14ac:dyDescent="0.25">
      <c r="A1622" s="9"/>
      <c r="B1622" s="9" t="s">
        <v>13013</v>
      </c>
      <c r="C1622" s="9" t="s">
        <v>13014</v>
      </c>
      <c r="D1622" s="280">
        <v>4601</v>
      </c>
      <c r="E1622" s="280">
        <v>4601</v>
      </c>
      <c r="F1622" s="9">
        <v>302.79000000000002</v>
      </c>
      <c r="G1622" s="79">
        <f>(F1622-F1622*$D$1047)*Главная!$F$7</f>
        <v>20601.831600000005</v>
      </c>
      <c r="H1622" s="9"/>
      <c r="I1622" s="9"/>
    </row>
    <row r="1623" spans="1:9" hidden="1" outlineLevel="2" x14ac:dyDescent="0.25">
      <c r="A1623" s="9"/>
      <c r="B1623" s="9" t="s">
        <v>13015</v>
      </c>
      <c r="C1623" s="9" t="s">
        <v>13016</v>
      </c>
      <c r="D1623" s="280">
        <v>4759</v>
      </c>
      <c r="E1623" s="280">
        <v>4759</v>
      </c>
      <c r="F1623" s="9">
        <v>310.68</v>
      </c>
      <c r="G1623" s="79">
        <f>(F1623-F1623*$D$1047)*Главная!$F$7</f>
        <v>21138.667200000004</v>
      </c>
      <c r="H1623" s="9"/>
      <c r="I1623" s="9"/>
    </row>
    <row r="1624" spans="1:9" hidden="1" outlineLevel="1" collapsed="1" x14ac:dyDescent="0.25">
      <c r="A1624" s="9"/>
      <c r="B1624" s="228"/>
      <c r="C1624" s="229" t="s">
        <v>12907</v>
      </c>
      <c r="D1624" s="281" t="s">
        <v>7264</v>
      </c>
      <c r="E1624" s="281"/>
      <c r="F1624" s="230"/>
      <c r="G1624" s="221"/>
      <c r="H1624" s="231"/>
      <c r="I1624" s="56"/>
    </row>
    <row r="1625" spans="1:9" hidden="1" outlineLevel="1" x14ac:dyDescent="0.25">
      <c r="A1625" s="9"/>
      <c r="B1625" s="9" t="s">
        <v>13017</v>
      </c>
      <c r="C1625" s="9" t="s">
        <v>13018</v>
      </c>
      <c r="D1625" s="280">
        <v>473</v>
      </c>
      <c r="E1625" s="280">
        <v>473</v>
      </c>
      <c r="F1625" s="9">
        <v>76.77</v>
      </c>
      <c r="G1625" s="79">
        <f>(F1625-F1625*$D$1047)*Главная!$F$7</f>
        <v>5223.4308000000001</v>
      </c>
      <c r="H1625" s="9"/>
      <c r="I1625" s="9"/>
    </row>
    <row r="1626" spans="1:9" hidden="1" outlineLevel="1" x14ac:dyDescent="0.25">
      <c r="A1626" s="9"/>
      <c r="B1626" s="9" t="s">
        <v>13019</v>
      </c>
      <c r="C1626" s="9" t="s">
        <v>13020</v>
      </c>
      <c r="D1626" s="280">
        <v>592</v>
      </c>
      <c r="E1626" s="280">
        <v>592</v>
      </c>
      <c r="F1626" s="9">
        <v>82.86</v>
      </c>
      <c r="G1626" s="79">
        <f>(F1626-F1626*$D$1047)*Главная!$F$7</f>
        <v>5637.7944000000007</v>
      </c>
      <c r="H1626" s="9"/>
      <c r="I1626" s="9"/>
    </row>
    <row r="1627" spans="1:9" hidden="1" outlineLevel="1" x14ac:dyDescent="0.25">
      <c r="A1627" s="9"/>
      <c r="B1627" s="9" t="s">
        <v>13021</v>
      </c>
      <c r="C1627" s="9" t="s">
        <v>13022</v>
      </c>
      <c r="D1627" s="280">
        <v>710</v>
      </c>
      <c r="E1627" s="280">
        <v>710</v>
      </c>
      <c r="F1627" s="9">
        <v>88.83</v>
      </c>
      <c r="G1627" s="79">
        <f>(F1627-F1627*$D$1047)*Главная!$F$7</f>
        <v>6043.9932000000008</v>
      </c>
      <c r="H1627" s="9"/>
      <c r="I1627" s="9"/>
    </row>
    <row r="1628" spans="1:9" hidden="1" outlineLevel="1" x14ac:dyDescent="0.25">
      <c r="A1628" s="9"/>
      <c r="B1628" s="9" t="s">
        <v>13023</v>
      </c>
      <c r="C1628" s="9" t="s">
        <v>13024</v>
      </c>
      <c r="D1628" s="280">
        <v>828</v>
      </c>
      <c r="E1628" s="280">
        <v>828</v>
      </c>
      <c r="F1628" s="9">
        <v>94.52</v>
      </c>
      <c r="G1628" s="79">
        <f>(F1628-F1628*$D$1047)*Главная!$F$7</f>
        <v>6431.1408000000001</v>
      </c>
      <c r="H1628" s="9"/>
      <c r="I1628" s="9"/>
    </row>
    <row r="1629" spans="1:9" hidden="1" outlineLevel="1" x14ac:dyDescent="0.25">
      <c r="A1629" s="9"/>
      <c r="B1629" s="9" t="s">
        <v>13025</v>
      </c>
      <c r="C1629" s="9" t="s">
        <v>13026</v>
      </c>
      <c r="D1629" s="280">
        <v>947</v>
      </c>
      <c r="E1629" s="280">
        <v>947</v>
      </c>
      <c r="F1629" s="9">
        <v>103.6</v>
      </c>
      <c r="G1629" s="79">
        <f>(F1629-F1629*$D$1047)*Главная!$F$7</f>
        <v>7048.9440000000004</v>
      </c>
      <c r="H1629" s="9"/>
      <c r="I1629" s="9"/>
    </row>
    <row r="1630" spans="1:9" hidden="1" outlineLevel="1" x14ac:dyDescent="0.25">
      <c r="A1630" s="9"/>
      <c r="B1630" s="9" t="s">
        <v>13027</v>
      </c>
      <c r="C1630" s="9" t="s">
        <v>13028</v>
      </c>
      <c r="D1630" s="280">
        <v>1065</v>
      </c>
      <c r="E1630" s="280">
        <v>1065</v>
      </c>
      <c r="F1630" s="9">
        <v>109.59</v>
      </c>
      <c r="G1630" s="79">
        <f>(F1630-F1630*$D$1047)*Главная!$F$7</f>
        <v>7456.5036000000009</v>
      </c>
      <c r="H1630" s="9"/>
      <c r="I1630" s="9"/>
    </row>
    <row r="1631" spans="1:9" hidden="1" outlineLevel="1" x14ac:dyDescent="0.25">
      <c r="A1631" s="9"/>
      <c r="B1631" s="9" t="s">
        <v>13029</v>
      </c>
      <c r="C1631" s="9" t="s">
        <v>13030</v>
      </c>
      <c r="D1631" s="280">
        <v>1183</v>
      </c>
      <c r="E1631" s="280">
        <v>1183</v>
      </c>
      <c r="F1631" s="9">
        <v>115.72999999999999</v>
      </c>
      <c r="G1631" s="79">
        <f>(F1631-F1631*$D$1047)*Главная!$F$7</f>
        <v>7874.2691999999997</v>
      </c>
      <c r="H1631" s="9"/>
      <c r="I1631" s="9"/>
    </row>
    <row r="1632" spans="1:9" hidden="1" outlineLevel="1" x14ac:dyDescent="0.25">
      <c r="A1632" s="9"/>
      <c r="B1632" s="9" t="s">
        <v>13031</v>
      </c>
      <c r="C1632" s="9" t="s">
        <v>13032</v>
      </c>
      <c r="D1632" s="280">
        <v>1302</v>
      </c>
      <c r="E1632" s="280">
        <v>1302</v>
      </c>
      <c r="F1632" s="9">
        <v>121.60999999999999</v>
      </c>
      <c r="G1632" s="79">
        <f>(F1632-F1632*$D$1047)*Главная!$F$7</f>
        <v>8274.3444</v>
      </c>
      <c r="H1632" s="9"/>
      <c r="I1632" s="9"/>
    </row>
    <row r="1633" spans="1:9" hidden="1" outlineLevel="1" x14ac:dyDescent="0.25">
      <c r="A1633" s="9"/>
      <c r="B1633" s="9" t="s">
        <v>13033</v>
      </c>
      <c r="C1633" s="9" t="s">
        <v>13034</v>
      </c>
      <c r="D1633" s="280">
        <v>1419</v>
      </c>
      <c r="E1633" s="280">
        <v>1419</v>
      </c>
      <c r="F1633" s="9">
        <v>128.69</v>
      </c>
      <c r="G1633" s="79">
        <f>(F1633-F1633*$D$1047)*Главная!$F$7</f>
        <v>8756.0676000000003</v>
      </c>
      <c r="H1633" s="9"/>
      <c r="I1633" s="9"/>
    </row>
    <row r="1634" spans="1:9" hidden="1" outlineLevel="1" x14ac:dyDescent="0.25">
      <c r="A1634" s="9"/>
      <c r="B1634" s="9" t="s">
        <v>13035</v>
      </c>
      <c r="C1634" s="9" t="s">
        <v>13036</v>
      </c>
      <c r="D1634" s="280">
        <v>1538</v>
      </c>
      <c r="E1634" s="280">
        <v>1538</v>
      </c>
      <c r="F1634" s="9">
        <v>135.31</v>
      </c>
      <c r="G1634" s="79">
        <f>(F1634-F1634*$D$1047)*Главная!$F$7</f>
        <v>9206.492400000001</v>
      </c>
      <c r="H1634" s="9"/>
      <c r="I1634" s="9"/>
    </row>
    <row r="1635" spans="1:9" hidden="1" outlineLevel="1" x14ac:dyDescent="0.25">
      <c r="A1635" s="9"/>
      <c r="B1635" s="9" t="s">
        <v>13037</v>
      </c>
      <c r="C1635" s="9" t="s">
        <v>13038</v>
      </c>
      <c r="D1635" s="280">
        <v>1656</v>
      </c>
      <c r="E1635" s="280">
        <v>1656</v>
      </c>
      <c r="F1635" s="9">
        <v>142.18</v>
      </c>
      <c r="G1635" s="79">
        <f>(F1635-F1635*$D$1047)*Главная!$F$7</f>
        <v>9673.9272000000019</v>
      </c>
      <c r="H1635" s="9"/>
      <c r="I1635" s="9"/>
    </row>
    <row r="1636" spans="1:9" hidden="1" outlineLevel="1" x14ac:dyDescent="0.25">
      <c r="A1636" s="9"/>
      <c r="B1636" s="9" t="s">
        <v>13039</v>
      </c>
      <c r="C1636" s="9" t="s">
        <v>13040</v>
      </c>
      <c r="D1636" s="280">
        <v>1774</v>
      </c>
      <c r="E1636" s="280">
        <v>1774</v>
      </c>
      <c r="F1636" s="9">
        <v>148.72999999999999</v>
      </c>
      <c r="G1636" s="79">
        <f>(F1636-F1636*$D$1047)*Главная!$F$7</f>
        <v>10119.5892</v>
      </c>
      <c r="H1636" s="9"/>
      <c r="I1636" s="9"/>
    </row>
    <row r="1637" spans="1:9" hidden="1" outlineLevel="1" x14ac:dyDescent="0.25">
      <c r="A1637" s="9"/>
      <c r="B1637" s="9" t="s">
        <v>13041</v>
      </c>
      <c r="C1637" s="9" t="s">
        <v>13042</v>
      </c>
      <c r="D1637" s="280">
        <v>1893</v>
      </c>
      <c r="E1637" s="280">
        <v>1893</v>
      </c>
      <c r="F1637" s="9">
        <v>164.63</v>
      </c>
      <c r="G1637" s="79">
        <f>(F1637-F1637*$D$1047)*Главная!$F$7</f>
        <v>11201.425200000001</v>
      </c>
      <c r="H1637" s="9"/>
      <c r="I1637" s="9"/>
    </row>
    <row r="1638" spans="1:9" hidden="1" outlineLevel="1" x14ac:dyDescent="0.25">
      <c r="A1638" s="9"/>
      <c r="B1638" s="9" t="s">
        <v>13043</v>
      </c>
      <c r="C1638" s="9" t="s">
        <v>13044</v>
      </c>
      <c r="D1638" s="280">
        <v>2011</v>
      </c>
      <c r="E1638" s="280">
        <v>2011</v>
      </c>
      <c r="F1638" s="9">
        <v>171.63</v>
      </c>
      <c r="G1638" s="79">
        <f>(F1638-F1638*$D$1047)*Главная!$F$7</f>
        <v>11677.7052</v>
      </c>
      <c r="H1638" s="9"/>
      <c r="I1638" s="9"/>
    </row>
    <row r="1639" spans="1:9" hidden="1" outlineLevel="1" x14ac:dyDescent="0.25">
      <c r="A1639" s="9"/>
      <c r="B1639" s="9" t="s">
        <v>13045</v>
      </c>
      <c r="C1639" s="9" t="s">
        <v>13046</v>
      </c>
      <c r="D1639" s="280">
        <v>2129</v>
      </c>
      <c r="E1639" s="280">
        <v>2129</v>
      </c>
      <c r="F1639" s="9">
        <v>172.92000000000002</v>
      </c>
      <c r="G1639" s="79">
        <f>(F1639-F1639*$D$1047)*Главная!$F$7</f>
        <v>11765.476800000002</v>
      </c>
      <c r="H1639" s="9"/>
      <c r="I1639" s="9"/>
    </row>
    <row r="1640" spans="1:9" hidden="1" outlineLevel="1" x14ac:dyDescent="0.25">
      <c r="A1640" s="9"/>
      <c r="B1640" s="9" t="s">
        <v>13047</v>
      </c>
      <c r="C1640" s="9" t="s">
        <v>13048</v>
      </c>
      <c r="D1640" s="280">
        <v>2248</v>
      </c>
      <c r="E1640" s="280">
        <v>2248</v>
      </c>
      <c r="F1640" s="9">
        <v>178.66</v>
      </c>
      <c r="G1640" s="79">
        <f>(F1640-F1640*$D$1047)*Главная!$F$7</f>
        <v>12156.026400000001</v>
      </c>
      <c r="H1640" s="9"/>
      <c r="I1640" s="9"/>
    </row>
    <row r="1641" spans="1:9" hidden="1" outlineLevel="1" x14ac:dyDescent="0.25">
      <c r="A1641" s="9"/>
      <c r="B1641" s="9" t="s">
        <v>13049</v>
      </c>
      <c r="C1641" s="9" t="s">
        <v>13050</v>
      </c>
      <c r="D1641" s="280">
        <v>2366</v>
      </c>
      <c r="E1641" s="280">
        <v>2366</v>
      </c>
      <c r="F1641" s="9">
        <v>185.47</v>
      </c>
      <c r="G1641" s="79">
        <f>(F1641-F1641*$D$1047)*Главная!$F$7</f>
        <v>12619.3788</v>
      </c>
      <c r="H1641" s="9"/>
      <c r="I1641" s="9"/>
    </row>
    <row r="1642" spans="1:9" hidden="1" outlineLevel="1" x14ac:dyDescent="0.25">
      <c r="A1642" s="9"/>
      <c r="B1642" s="9" t="s">
        <v>13051</v>
      </c>
      <c r="C1642" s="9" t="s">
        <v>13052</v>
      </c>
      <c r="D1642" s="280">
        <v>2485</v>
      </c>
      <c r="E1642" s="280">
        <v>2485</v>
      </c>
      <c r="F1642" s="9">
        <v>192.37</v>
      </c>
      <c r="G1642" s="79">
        <f>(F1642-F1642*$D$1047)*Главная!$F$7</f>
        <v>13088.854800000001</v>
      </c>
      <c r="H1642" s="9"/>
      <c r="I1642" s="9"/>
    </row>
    <row r="1643" spans="1:9" hidden="1" outlineLevel="1" x14ac:dyDescent="0.25">
      <c r="A1643" s="9"/>
      <c r="B1643" s="9" t="s">
        <v>13053</v>
      </c>
      <c r="C1643" s="9" t="s">
        <v>13054</v>
      </c>
      <c r="D1643" s="280">
        <v>2603</v>
      </c>
      <c r="E1643" s="280">
        <v>2603</v>
      </c>
      <c r="F1643" s="9">
        <v>198.66</v>
      </c>
      <c r="G1643" s="79">
        <f>(F1643-F1643*$D$1047)*Главная!$F$7</f>
        <v>13516.826400000002</v>
      </c>
      <c r="H1643" s="9"/>
      <c r="I1643" s="9"/>
    </row>
    <row r="1644" spans="1:9" hidden="1" outlineLevel="1" x14ac:dyDescent="0.25">
      <c r="A1644" s="9"/>
      <c r="B1644" s="9" t="s">
        <v>13055</v>
      </c>
      <c r="C1644" s="9" t="s">
        <v>13056</v>
      </c>
      <c r="D1644" s="280">
        <v>2722</v>
      </c>
      <c r="E1644" s="280">
        <v>2722</v>
      </c>
      <c r="F1644" s="9">
        <v>205.6</v>
      </c>
      <c r="G1644" s="79">
        <f>(F1644-F1644*$D$1047)*Главная!$F$7</f>
        <v>13989.024000000001</v>
      </c>
      <c r="H1644" s="9"/>
      <c r="I1644" s="9"/>
    </row>
    <row r="1645" spans="1:9" hidden="1" outlineLevel="1" x14ac:dyDescent="0.25">
      <c r="A1645" s="9"/>
      <c r="B1645" s="9" t="s">
        <v>13057</v>
      </c>
      <c r="C1645" s="9" t="s">
        <v>13058</v>
      </c>
      <c r="D1645" s="280">
        <v>2840</v>
      </c>
      <c r="E1645" s="280">
        <v>2840</v>
      </c>
      <c r="F1645" s="9">
        <v>212.6</v>
      </c>
      <c r="G1645" s="79">
        <f>(F1645-F1645*$D$1047)*Главная!$F$7</f>
        <v>14465.304</v>
      </c>
      <c r="H1645" s="9"/>
      <c r="I1645" s="9"/>
    </row>
    <row r="1646" spans="1:9" hidden="1" outlineLevel="1" x14ac:dyDescent="0.25">
      <c r="A1646" s="9"/>
      <c r="B1646" s="9" t="s">
        <v>13059</v>
      </c>
      <c r="C1646" s="9" t="s">
        <v>13060</v>
      </c>
      <c r="D1646" s="280">
        <v>2959</v>
      </c>
      <c r="E1646" s="280">
        <v>2959</v>
      </c>
      <c r="F1646" s="9">
        <v>219.34</v>
      </c>
      <c r="G1646" s="79">
        <f>(F1646-F1646*$D$1047)*Главная!$F$7</f>
        <v>14923.893600000001</v>
      </c>
      <c r="H1646" s="9"/>
      <c r="I1646" s="9"/>
    </row>
    <row r="1647" spans="1:9" hidden="1" outlineLevel="1" x14ac:dyDescent="0.25">
      <c r="A1647" s="9"/>
      <c r="B1647" s="9" t="s">
        <v>13061</v>
      </c>
      <c r="C1647" s="9" t="s">
        <v>13062</v>
      </c>
      <c r="D1647" s="280">
        <v>3076</v>
      </c>
      <c r="E1647" s="280">
        <v>3076</v>
      </c>
      <c r="F1647" s="9">
        <v>228.49</v>
      </c>
      <c r="G1647" s="79">
        <f>(F1647-F1647*$D$1047)*Главная!$F$7</f>
        <v>15546.459600000002</v>
      </c>
      <c r="H1647" s="9"/>
      <c r="I1647" s="9"/>
    </row>
    <row r="1648" spans="1:9" hidden="1" outlineLevel="1" x14ac:dyDescent="0.25">
      <c r="A1648" s="9"/>
      <c r="B1648" s="9" t="s">
        <v>13063</v>
      </c>
      <c r="C1648" s="9" t="s">
        <v>13064</v>
      </c>
      <c r="D1648" s="280">
        <v>3195</v>
      </c>
      <c r="E1648" s="280">
        <v>3195</v>
      </c>
      <c r="F1648" s="9">
        <v>236.95999999999998</v>
      </c>
      <c r="G1648" s="79">
        <f>(F1648-F1648*$D$1047)*Главная!$F$7</f>
        <v>16122.758400000001</v>
      </c>
      <c r="H1648" s="9"/>
      <c r="I1648" s="9"/>
    </row>
    <row r="1649" spans="1:9" hidden="1" outlineLevel="1" x14ac:dyDescent="0.25">
      <c r="A1649" s="9"/>
      <c r="B1649" s="9" t="s">
        <v>13065</v>
      </c>
      <c r="C1649" s="9" t="s">
        <v>13066</v>
      </c>
      <c r="D1649" s="280">
        <v>3313</v>
      </c>
      <c r="E1649" s="280">
        <v>3313</v>
      </c>
      <c r="F1649" s="9">
        <v>245.69</v>
      </c>
      <c r="G1649" s="79">
        <f>(F1649-F1649*$D$1047)*Главная!$F$7</f>
        <v>16716.747600000002</v>
      </c>
      <c r="H1649" s="9"/>
      <c r="I1649" s="9"/>
    </row>
    <row r="1650" spans="1:9" hidden="1" outlineLevel="1" x14ac:dyDescent="0.25">
      <c r="A1650" s="9"/>
      <c r="B1650" s="9" t="s">
        <v>13067</v>
      </c>
      <c r="C1650" s="9" t="s">
        <v>13068</v>
      </c>
      <c r="D1650" s="280">
        <v>3432</v>
      </c>
      <c r="E1650" s="280">
        <v>3432</v>
      </c>
      <c r="F1650" s="9">
        <v>254.61999999999998</v>
      </c>
      <c r="G1650" s="79">
        <f>(F1650-F1650*$D$1047)*Главная!$F$7</f>
        <v>17324.344799999999</v>
      </c>
      <c r="H1650" s="9"/>
      <c r="I1650" s="9"/>
    </row>
    <row r="1651" spans="1:9" hidden="1" outlineLevel="1" x14ac:dyDescent="0.25">
      <c r="A1651" s="9"/>
      <c r="B1651" s="9" t="s">
        <v>13069</v>
      </c>
      <c r="C1651" s="9" t="s">
        <v>13070</v>
      </c>
      <c r="D1651" s="280">
        <v>3550</v>
      </c>
      <c r="E1651" s="280">
        <v>3550</v>
      </c>
      <c r="F1651" s="9">
        <v>264.01</v>
      </c>
      <c r="G1651" s="79">
        <f>(F1651-F1651*$D$1047)*Главная!$F$7</f>
        <v>17963.240400000002</v>
      </c>
      <c r="H1651" s="9"/>
      <c r="I1651" s="9"/>
    </row>
    <row r="1652" spans="1:9" hidden="1" outlineLevel="1" x14ac:dyDescent="0.25">
      <c r="A1652" s="9"/>
      <c r="B1652" s="9" t="s">
        <v>13071</v>
      </c>
      <c r="C1652" s="9" t="s">
        <v>13072</v>
      </c>
      <c r="D1652" s="280">
        <v>748</v>
      </c>
      <c r="E1652" s="280">
        <v>748</v>
      </c>
      <c r="F1652" s="9">
        <v>92.41</v>
      </c>
      <c r="G1652" s="79">
        <f>(F1652-F1652*$D$1047)*Главная!$F$7</f>
        <v>6287.5763999999999</v>
      </c>
      <c r="H1652" s="9"/>
      <c r="I1652" s="9"/>
    </row>
    <row r="1653" spans="1:9" hidden="1" outlineLevel="1" x14ac:dyDescent="0.25">
      <c r="A1653" s="9"/>
      <c r="B1653" s="9" t="s">
        <v>13073</v>
      </c>
      <c r="C1653" s="9" t="s">
        <v>13074</v>
      </c>
      <c r="D1653" s="280">
        <v>935</v>
      </c>
      <c r="E1653" s="280">
        <v>935</v>
      </c>
      <c r="F1653" s="9">
        <v>100.53999999999999</v>
      </c>
      <c r="G1653" s="79">
        <f>(F1653-F1653*$D$1047)*Главная!$F$7</f>
        <v>6840.7416000000003</v>
      </c>
      <c r="H1653" s="9"/>
      <c r="I1653" s="9"/>
    </row>
    <row r="1654" spans="1:9" hidden="1" outlineLevel="1" x14ac:dyDescent="0.25">
      <c r="A1654" s="9"/>
      <c r="B1654" s="9" t="s">
        <v>13075</v>
      </c>
      <c r="C1654" s="9" t="s">
        <v>13076</v>
      </c>
      <c r="D1654" s="280">
        <v>1122</v>
      </c>
      <c r="E1654" s="280">
        <v>1122</v>
      </c>
      <c r="F1654" s="9">
        <v>109.35</v>
      </c>
      <c r="G1654" s="79">
        <f>(F1654-F1654*$D$1047)*Главная!$F$7</f>
        <v>7440.174</v>
      </c>
      <c r="H1654" s="9"/>
      <c r="I1654" s="9"/>
    </row>
    <row r="1655" spans="1:9" hidden="1" outlineLevel="1" x14ac:dyDescent="0.25">
      <c r="A1655" s="9"/>
      <c r="B1655" s="9" t="s">
        <v>13077</v>
      </c>
      <c r="C1655" s="9" t="s">
        <v>13078</v>
      </c>
      <c r="D1655" s="280">
        <v>1309</v>
      </c>
      <c r="E1655" s="280">
        <v>1309</v>
      </c>
      <c r="F1655" s="9">
        <v>117.8</v>
      </c>
      <c r="G1655" s="79">
        <f>(F1655-F1655*$D$1047)*Главная!$F$7</f>
        <v>8015.112000000001</v>
      </c>
      <c r="H1655" s="9"/>
      <c r="I1655" s="9"/>
    </row>
    <row r="1656" spans="1:9" hidden="1" outlineLevel="1" x14ac:dyDescent="0.25">
      <c r="A1656" s="9"/>
      <c r="B1656" s="9" t="s">
        <v>13079</v>
      </c>
      <c r="C1656" s="9" t="s">
        <v>13080</v>
      </c>
      <c r="D1656" s="280">
        <v>1496</v>
      </c>
      <c r="E1656" s="280">
        <v>1496</v>
      </c>
      <c r="F1656" s="9">
        <v>126.95</v>
      </c>
      <c r="G1656" s="79">
        <f>(F1656-F1656*$D$1047)*Главная!$F$7</f>
        <v>8637.6780000000017</v>
      </c>
      <c r="H1656" s="9"/>
      <c r="I1656" s="9"/>
    </row>
    <row r="1657" spans="1:9" hidden="1" outlineLevel="1" x14ac:dyDescent="0.25">
      <c r="A1657" s="9"/>
      <c r="B1657" s="9" t="s">
        <v>13081</v>
      </c>
      <c r="C1657" s="9" t="s">
        <v>13082</v>
      </c>
      <c r="D1657" s="280">
        <v>1683</v>
      </c>
      <c r="E1657" s="280">
        <v>1683</v>
      </c>
      <c r="F1657" s="9">
        <v>140.56</v>
      </c>
      <c r="G1657" s="79">
        <f>(F1657-F1657*$D$1047)*Главная!$F$7</f>
        <v>9563.7024000000001</v>
      </c>
      <c r="H1657" s="9"/>
      <c r="I1657" s="9"/>
    </row>
    <row r="1658" spans="1:9" hidden="1" outlineLevel="1" x14ac:dyDescent="0.25">
      <c r="A1658" s="9"/>
      <c r="B1658" s="9" t="s">
        <v>13083</v>
      </c>
      <c r="C1658" s="9" t="s">
        <v>13084</v>
      </c>
      <c r="D1658" s="280">
        <v>1870</v>
      </c>
      <c r="E1658" s="280">
        <v>1870</v>
      </c>
      <c r="F1658" s="9">
        <v>143.54000000000002</v>
      </c>
      <c r="G1658" s="79">
        <f>(F1658-F1658*$D$1047)*Главная!$F$7</f>
        <v>9766.4616000000024</v>
      </c>
      <c r="H1658" s="9"/>
      <c r="I1658" s="9"/>
    </row>
    <row r="1659" spans="1:9" hidden="1" outlineLevel="1" x14ac:dyDescent="0.25">
      <c r="A1659" s="9"/>
      <c r="B1659" s="9" t="s">
        <v>13085</v>
      </c>
      <c r="C1659" s="9" t="s">
        <v>13086</v>
      </c>
      <c r="D1659" s="280">
        <v>2057</v>
      </c>
      <c r="E1659" s="280">
        <v>2057</v>
      </c>
      <c r="F1659" s="9">
        <v>152.01</v>
      </c>
      <c r="G1659" s="79">
        <f>(F1659-F1659*$D$1047)*Главная!$F$7</f>
        <v>10342.760400000001</v>
      </c>
      <c r="H1659" s="9"/>
      <c r="I1659" s="9"/>
    </row>
    <row r="1660" spans="1:9" hidden="1" outlineLevel="1" x14ac:dyDescent="0.25">
      <c r="A1660" s="9"/>
      <c r="B1660" s="9" t="s">
        <v>13087</v>
      </c>
      <c r="C1660" s="9" t="s">
        <v>13088</v>
      </c>
      <c r="D1660" s="280">
        <v>2243</v>
      </c>
      <c r="E1660" s="280">
        <v>2243</v>
      </c>
      <c r="F1660" s="9">
        <v>160.44999999999999</v>
      </c>
      <c r="G1660" s="79">
        <f>(F1660-F1660*$D$1047)*Главная!$F$7</f>
        <v>10917.018</v>
      </c>
      <c r="H1660" s="9"/>
      <c r="I1660" s="9"/>
    </row>
    <row r="1661" spans="1:9" hidden="1" outlineLevel="1" x14ac:dyDescent="0.25">
      <c r="A1661" s="9"/>
      <c r="B1661" s="9" t="s">
        <v>13089</v>
      </c>
      <c r="C1661" s="9" t="s">
        <v>13090</v>
      </c>
      <c r="D1661" s="280">
        <v>2430</v>
      </c>
      <c r="E1661" s="280">
        <v>2430</v>
      </c>
      <c r="F1661" s="9">
        <v>168.91</v>
      </c>
      <c r="G1661" s="79">
        <f>(F1661-F1661*$D$1047)*Главная!$F$7</f>
        <v>11492.636400000001</v>
      </c>
      <c r="H1661" s="9"/>
      <c r="I1661" s="9"/>
    </row>
    <row r="1662" spans="1:9" hidden="1" outlineLevel="1" x14ac:dyDescent="0.25">
      <c r="A1662" s="9"/>
      <c r="B1662" s="9" t="s">
        <v>13091</v>
      </c>
      <c r="C1662" s="9" t="s">
        <v>13092</v>
      </c>
      <c r="D1662" s="280">
        <v>2617</v>
      </c>
      <c r="E1662" s="280">
        <v>2617</v>
      </c>
      <c r="F1662" s="9">
        <v>178.41</v>
      </c>
      <c r="G1662" s="79">
        <f>(F1662-F1662*$D$1047)*Главная!$F$7</f>
        <v>12139.0164</v>
      </c>
      <c r="H1662" s="9"/>
      <c r="I1662" s="9"/>
    </row>
    <row r="1663" spans="1:9" hidden="1" outlineLevel="1" x14ac:dyDescent="0.25">
      <c r="A1663" s="9"/>
      <c r="B1663" s="9" t="s">
        <v>13093</v>
      </c>
      <c r="C1663" s="9" t="s">
        <v>13094</v>
      </c>
      <c r="D1663" s="280">
        <v>2804</v>
      </c>
      <c r="E1663" s="280">
        <v>2804</v>
      </c>
      <c r="F1663" s="9">
        <v>187.2</v>
      </c>
      <c r="G1663" s="79">
        <f>(F1663-F1663*$D$1047)*Главная!$F$7</f>
        <v>12737.088</v>
      </c>
      <c r="H1663" s="9"/>
      <c r="I1663" s="9"/>
    </row>
    <row r="1664" spans="1:9" hidden="1" outlineLevel="1" x14ac:dyDescent="0.25">
      <c r="A1664" s="9"/>
      <c r="B1664" s="9" t="s">
        <v>13095</v>
      </c>
      <c r="C1664" s="9" t="s">
        <v>13096</v>
      </c>
      <c r="D1664" s="280">
        <v>2991</v>
      </c>
      <c r="E1664" s="280">
        <v>2991</v>
      </c>
      <c r="F1664" s="9">
        <v>195.32999999999998</v>
      </c>
      <c r="G1664" s="79">
        <f>(F1664-F1664*$D$1047)*Главная!$F$7</f>
        <v>13290.253200000001</v>
      </c>
      <c r="H1664" s="9"/>
      <c r="I1664" s="9"/>
    </row>
    <row r="1665" spans="1:9" hidden="1" outlineLevel="1" x14ac:dyDescent="0.25">
      <c r="A1665" s="9"/>
      <c r="B1665" s="9" t="s">
        <v>13097</v>
      </c>
      <c r="C1665" s="9" t="s">
        <v>13098</v>
      </c>
      <c r="D1665" s="280">
        <v>3178</v>
      </c>
      <c r="E1665" s="280">
        <v>3178</v>
      </c>
      <c r="F1665" s="9">
        <v>205.46999999999997</v>
      </c>
      <c r="G1665" s="79">
        <f>(F1665-F1665*$D$1047)*Главная!$F$7</f>
        <v>13980.1788</v>
      </c>
      <c r="H1665" s="9"/>
      <c r="I1665" s="9"/>
    </row>
    <row r="1666" spans="1:9" hidden="1" outlineLevel="1" x14ac:dyDescent="0.25">
      <c r="A1666" s="9"/>
      <c r="B1666" s="9" t="s">
        <v>13099</v>
      </c>
      <c r="C1666" s="9" t="s">
        <v>13100</v>
      </c>
      <c r="D1666" s="280">
        <v>3365</v>
      </c>
      <c r="E1666" s="280">
        <v>3365</v>
      </c>
      <c r="F1666" s="9">
        <v>217.68</v>
      </c>
      <c r="G1666" s="79">
        <f>(F1666-F1666*$D$1047)*Главная!$F$7</f>
        <v>14810.947200000002</v>
      </c>
      <c r="H1666" s="9"/>
      <c r="I1666" s="9"/>
    </row>
    <row r="1667" spans="1:9" hidden="1" outlineLevel="1" x14ac:dyDescent="0.25">
      <c r="A1667" s="9"/>
      <c r="B1667" s="9" t="s">
        <v>13101</v>
      </c>
      <c r="C1667" s="9" t="s">
        <v>13102</v>
      </c>
      <c r="D1667" s="280">
        <v>3552</v>
      </c>
      <c r="E1667" s="280">
        <v>3552</v>
      </c>
      <c r="F1667" s="9">
        <v>226.11999999999998</v>
      </c>
      <c r="G1667" s="79">
        <f>(F1667-F1667*$D$1047)*Главная!$F$7</f>
        <v>15385.2048</v>
      </c>
      <c r="H1667" s="9"/>
      <c r="I1667" s="9"/>
    </row>
    <row r="1668" spans="1:9" hidden="1" outlineLevel="1" x14ac:dyDescent="0.25">
      <c r="A1668" s="9"/>
      <c r="B1668" s="9" t="s">
        <v>13103</v>
      </c>
      <c r="C1668" s="9" t="s">
        <v>13104</v>
      </c>
      <c r="D1668" s="280">
        <v>3739</v>
      </c>
      <c r="E1668" s="280">
        <v>3739</v>
      </c>
      <c r="F1668" s="9">
        <v>236.64000000000001</v>
      </c>
      <c r="G1668" s="79">
        <f>(F1668-F1668*$D$1047)*Главная!$F$7</f>
        <v>16100.985600000002</v>
      </c>
      <c r="H1668" s="9"/>
      <c r="I1668" s="9"/>
    </row>
    <row r="1669" spans="1:9" hidden="1" outlineLevel="1" x14ac:dyDescent="0.25">
      <c r="A1669" s="9"/>
      <c r="B1669" s="9" t="s">
        <v>13105</v>
      </c>
      <c r="C1669" s="9" t="s">
        <v>13106</v>
      </c>
      <c r="D1669" s="280">
        <v>3926</v>
      </c>
      <c r="E1669" s="280">
        <v>3926</v>
      </c>
      <c r="F1669" s="9">
        <v>245.08</v>
      </c>
      <c r="G1669" s="79">
        <f>(F1669-F1669*$D$1047)*Главная!$F$7</f>
        <v>16675.243200000001</v>
      </c>
      <c r="H1669" s="9"/>
      <c r="I1669" s="9"/>
    </row>
    <row r="1670" spans="1:9" hidden="1" outlineLevel="1" x14ac:dyDescent="0.25">
      <c r="A1670" s="9"/>
      <c r="B1670" s="9" t="s">
        <v>13107</v>
      </c>
      <c r="C1670" s="9" t="s">
        <v>13108</v>
      </c>
      <c r="D1670" s="280">
        <v>4113</v>
      </c>
      <c r="E1670" s="280">
        <v>4113</v>
      </c>
      <c r="F1670" s="9">
        <v>253.54000000000002</v>
      </c>
      <c r="G1670" s="79">
        <f>(F1670-F1670*$D$1047)*Главная!$F$7</f>
        <v>17250.861600000004</v>
      </c>
      <c r="H1670" s="9"/>
      <c r="I1670" s="9"/>
    </row>
    <row r="1671" spans="1:9" hidden="1" outlineLevel="1" x14ac:dyDescent="0.25">
      <c r="A1671" s="9"/>
      <c r="B1671" s="9" t="s">
        <v>13109</v>
      </c>
      <c r="C1671" s="9" t="s">
        <v>13110</v>
      </c>
      <c r="D1671" s="280">
        <v>4300</v>
      </c>
      <c r="E1671" s="280">
        <v>4300</v>
      </c>
      <c r="F1671" s="9">
        <v>263.35000000000002</v>
      </c>
      <c r="G1671" s="79">
        <f>(F1671-F1671*$D$1047)*Главная!$F$7</f>
        <v>17918.334000000003</v>
      </c>
      <c r="H1671" s="9"/>
      <c r="I1671" s="9"/>
    </row>
    <row r="1672" spans="1:9" hidden="1" outlineLevel="1" x14ac:dyDescent="0.25">
      <c r="A1672" s="9"/>
      <c r="B1672" s="9" t="s">
        <v>13111</v>
      </c>
      <c r="C1672" s="9" t="s">
        <v>13112</v>
      </c>
      <c r="D1672" s="280">
        <v>4487</v>
      </c>
      <c r="E1672" s="280">
        <v>4487</v>
      </c>
      <c r="F1672" s="9">
        <v>272.85000000000002</v>
      </c>
      <c r="G1672" s="79">
        <f>(F1672-F1672*$D$1047)*Главная!$F$7</f>
        <v>18564.714000000004</v>
      </c>
      <c r="H1672" s="9"/>
      <c r="I1672" s="9"/>
    </row>
    <row r="1673" spans="1:9" hidden="1" outlineLevel="1" x14ac:dyDescent="0.25">
      <c r="A1673" s="9"/>
      <c r="B1673" s="9" t="s">
        <v>13113</v>
      </c>
      <c r="C1673" s="9" t="s">
        <v>13114</v>
      </c>
      <c r="D1673" s="280">
        <v>4674</v>
      </c>
      <c r="E1673" s="280">
        <v>4674</v>
      </c>
      <c r="F1673" s="9">
        <v>281.63</v>
      </c>
      <c r="G1673" s="79">
        <f>(F1673-F1673*$D$1047)*Главная!$F$7</f>
        <v>19162.105200000002</v>
      </c>
      <c r="H1673" s="9"/>
      <c r="I1673" s="9"/>
    </row>
    <row r="1674" spans="1:9" hidden="1" outlineLevel="1" x14ac:dyDescent="0.25">
      <c r="A1674" s="9"/>
      <c r="B1674" s="9" t="s">
        <v>13115</v>
      </c>
      <c r="C1674" s="9" t="s">
        <v>13116</v>
      </c>
      <c r="D1674" s="280">
        <v>4861</v>
      </c>
      <c r="E1674" s="280">
        <v>4861</v>
      </c>
      <c r="F1674" s="9">
        <v>290.10000000000002</v>
      </c>
      <c r="G1674" s="79">
        <f>(F1674-F1674*$D$1047)*Главная!$F$7</f>
        <v>19738.404000000002</v>
      </c>
      <c r="H1674" s="9"/>
      <c r="I1674" s="9"/>
    </row>
    <row r="1675" spans="1:9" hidden="1" outlineLevel="1" x14ac:dyDescent="0.25">
      <c r="A1675" s="9"/>
      <c r="B1675" s="9" t="s">
        <v>13117</v>
      </c>
      <c r="C1675" s="9" t="s">
        <v>13118</v>
      </c>
      <c r="D1675" s="280">
        <v>5048</v>
      </c>
      <c r="E1675" s="280">
        <v>5048</v>
      </c>
      <c r="F1675" s="9">
        <v>300.09000000000003</v>
      </c>
      <c r="G1675" s="79">
        <f>(F1675-F1675*$D$1047)*Главная!$F$7</f>
        <v>20418.123600000003</v>
      </c>
      <c r="H1675" s="9"/>
      <c r="I1675" s="9"/>
    </row>
    <row r="1676" spans="1:9" hidden="1" outlineLevel="1" x14ac:dyDescent="0.25">
      <c r="A1676" s="9"/>
      <c r="B1676" s="9" t="s">
        <v>13119</v>
      </c>
      <c r="C1676" s="9" t="s">
        <v>13120</v>
      </c>
      <c r="D1676" s="280">
        <v>5235</v>
      </c>
      <c r="E1676" s="280">
        <v>5235</v>
      </c>
      <c r="F1676" s="9">
        <v>310.09000000000003</v>
      </c>
      <c r="G1676" s="79">
        <f>(F1676-F1676*$D$1047)*Главная!$F$7</f>
        <v>21098.523600000004</v>
      </c>
      <c r="H1676" s="9"/>
      <c r="I1676" s="9"/>
    </row>
    <row r="1677" spans="1:9" hidden="1" outlineLevel="1" x14ac:dyDescent="0.25">
      <c r="A1677" s="9"/>
      <c r="B1677" s="9" t="s">
        <v>13121</v>
      </c>
      <c r="C1677" s="9" t="s">
        <v>13122</v>
      </c>
      <c r="D1677" s="280">
        <v>5422</v>
      </c>
      <c r="E1677" s="280">
        <v>5422</v>
      </c>
      <c r="F1677" s="9">
        <v>318.58000000000004</v>
      </c>
      <c r="G1677" s="79">
        <f>(F1677-F1677*$D$1047)*Главная!$F$7</f>
        <v>21676.183200000003</v>
      </c>
      <c r="H1677" s="9"/>
      <c r="I1677" s="9"/>
    </row>
    <row r="1678" spans="1:9" hidden="1" outlineLevel="1" x14ac:dyDescent="0.25">
      <c r="A1678" s="9"/>
      <c r="B1678" s="9" t="s">
        <v>13123</v>
      </c>
      <c r="C1678" s="9" t="s">
        <v>13124</v>
      </c>
      <c r="D1678" s="280">
        <v>5609</v>
      </c>
      <c r="E1678" s="280">
        <v>5609</v>
      </c>
      <c r="F1678" s="9">
        <v>327</v>
      </c>
      <c r="G1678" s="79">
        <f>(F1678-F1678*$D$1047)*Главная!$F$7</f>
        <v>22249.08</v>
      </c>
      <c r="H1678" s="9"/>
      <c r="I1678" s="9"/>
    </row>
    <row r="1679" spans="1:9" hidden="1" outlineLevel="1" x14ac:dyDescent="0.25">
      <c r="A1679" s="9"/>
      <c r="B1679" s="9" t="s">
        <v>13125</v>
      </c>
      <c r="C1679" s="9" t="s">
        <v>13126</v>
      </c>
      <c r="D1679" s="279">
        <v>866.94535009494302</v>
      </c>
      <c r="E1679" s="279">
        <v>866.94535009494302</v>
      </c>
      <c r="F1679" s="191">
        <v>113.5128888888889</v>
      </c>
      <c r="G1679" s="79">
        <f>(F1679-F1679*$D$1047)*Главная!$F$7</f>
        <v>7723.4169600000014</v>
      </c>
      <c r="H1679" s="9"/>
      <c r="I1679" s="9"/>
    </row>
    <row r="1680" spans="1:9" hidden="1" outlineLevel="1" x14ac:dyDescent="0.25">
      <c r="A1680" s="9"/>
      <c r="B1680" s="9" t="s">
        <v>13127</v>
      </c>
      <c r="C1680" s="9" t="s">
        <v>13128</v>
      </c>
      <c r="D1680" s="279">
        <v>1083.6816876186788</v>
      </c>
      <c r="E1680" s="279">
        <v>1083.6816876186788</v>
      </c>
      <c r="F1680" s="191">
        <v>123.51822222222224</v>
      </c>
      <c r="G1680" s="79">
        <f>(F1680-F1680*$D$1047)*Главная!$F$7</f>
        <v>8404.1798400000025</v>
      </c>
      <c r="H1680" s="9"/>
      <c r="I1680" s="9"/>
    </row>
    <row r="1681" spans="1:9" hidden="1" outlineLevel="1" x14ac:dyDescent="0.25">
      <c r="A1681" s="9"/>
      <c r="B1681" s="9" t="s">
        <v>13129</v>
      </c>
      <c r="C1681" s="9" t="s">
        <v>13130</v>
      </c>
      <c r="D1681" s="279">
        <v>1299.1505611802875</v>
      </c>
      <c r="E1681" s="279">
        <v>1299.1505611802875</v>
      </c>
      <c r="F1681" s="191">
        <v>134.31762962962964</v>
      </c>
      <c r="G1681" s="79">
        <f>(F1681-F1681*$D$1047)*Главная!$F$7</f>
        <v>9138.971520000001</v>
      </c>
      <c r="H1681" s="9"/>
      <c r="I1681" s="9"/>
    </row>
    <row r="1682" spans="1:9" hidden="1" outlineLevel="1" x14ac:dyDescent="0.25">
      <c r="A1682" s="9"/>
      <c r="B1682" s="9" t="s">
        <v>13131</v>
      </c>
      <c r="C1682" s="9" t="s">
        <v>13132</v>
      </c>
      <c r="D1682" s="279">
        <v>1515.8868987040232</v>
      </c>
      <c r="E1682" s="279">
        <v>1515.8868987040232</v>
      </c>
      <c r="F1682" s="191">
        <v>144.72000000000003</v>
      </c>
      <c r="G1682" s="79">
        <f>(F1682-F1682*$D$1047)*Главная!$F$7</f>
        <v>9846.748800000003</v>
      </c>
      <c r="H1682" s="9"/>
      <c r="I1682" s="9"/>
    </row>
    <row r="1683" spans="1:9" hidden="1" outlineLevel="1" x14ac:dyDescent="0.25">
      <c r="A1683" s="9"/>
      <c r="B1683" s="9" t="s">
        <v>13133</v>
      </c>
      <c r="C1683" s="9" t="s">
        <v>13134</v>
      </c>
      <c r="D1683" s="279">
        <v>1732.623236227759</v>
      </c>
      <c r="E1683" s="279">
        <v>1732.623236227759</v>
      </c>
      <c r="F1683" s="191">
        <v>155.95614814814815</v>
      </c>
      <c r="G1683" s="79">
        <f>(F1683-F1683*$D$1047)*Главная!$F$7</f>
        <v>10611.25632</v>
      </c>
      <c r="H1683" s="9"/>
      <c r="I1683" s="9"/>
    </row>
    <row r="1684" spans="1:9" hidden="1" outlineLevel="1" x14ac:dyDescent="0.25">
      <c r="A1684" s="9"/>
      <c r="B1684" s="9" t="s">
        <v>13135</v>
      </c>
      <c r="C1684" s="9" t="s">
        <v>13136</v>
      </c>
      <c r="D1684" s="279">
        <v>1949.3595737514947</v>
      </c>
      <c r="E1684" s="279">
        <v>1949.3595737514947</v>
      </c>
      <c r="F1684" s="191">
        <v>165.48503703703707</v>
      </c>
      <c r="G1684" s="79">
        <f>(F1684-F1684*$D$1047)*Главная!$F$7</f>
        <v>11259.601920000003</v>
      </c>
      <c r="H1684" s="9"/>
      <c r="I1684" s="9"/>
    </row>
    <row r="1685" spans="1:9" hidden="1" outlineLevel="1" x14ac:dyDescent="0.25">
      <c r="A1685" s="9"/>
      <c r="B1685" s="9" t="s">
        <v>13137</v>
      </c>
      <c r="C1685" s="9" t="s">
        <v>13138</v>
      </c>
      <c r="D1685" s="279">
        <v>2166.0959112752307</v>
      </c>
      <c r="E1685" s="279">
        <v>2166.0959112752307</v>
      </c>
      <c r="F1685" s="191">
        <v>176.32414814814814</v>
      </c>
      <c r="G1685" s="79">
        <f>(F1685-F1685*$D$1047)*Главная!$F$7</f>
        <v>11997.09504</v>
      </c>
      <c r="H1685" s="9"/>
      <c r="I1685" s="9"/>
    </row>
    <row r="1686" spans="1:9" hidden="1" outlineLevel="1" x14ac:dyDescent="0.25">
      <c r="A1686" s="9"/>
      <c r="B1686" s="9" t="s">
        <v>13139</v>
      </c>
      <c r="C1686" s="9" t="s">
        <v>13140</v>
      </c>
      <c r="D1686" s="279">
        <v>2382.8322487989662</v>
      </c>
      <c r="E1686" s="279">
        <v>2382.8322487989662</v>
      </c>
      <c r="F1686" s="191">
        <v>186.7265185185185</v>
      </c>
      <c r="G1686" s="79">
        <f>(F1686-F1686*$D$1047)*Главная!$F$7</f>
        <v>12704.87232</v>
      </c>
      <c r="H1686" s="9"/>
      <c r="I1686" s="9"/>
    </row>
    <row r="1687" spans="1:9" hidden="1" outlineLevel="1" x14ac:dyDescent="0.25">
      <c r="A1687" s="9"/>
      <c r="B1687" s="9" t="s">
        <v>13141</v>
      </c>
      <c r="C1687" s="9" t="s">
        <v>13142</v>
      </c>
      <c r="D1687" s="279">
        <v>2038.0820511003926</v>
      </c>
      <c r="E1687" s="279">
        <v>2038.0820511003926</v>
      </c>
      <c r="F1687" s="191">
        <v>197.08918518518519</v>
      </c>
      <c r="G1687" s="79">
        <f>(F1687-F1687*$D$1047)*Главная!$F$7</f>
        <v>13409.948160000002</v>
      </c>
      <c r="H1687" s="9"/>
      <c r="I1687" s="9"/>
    </row>
    <row r="1688" spans="1:9" hidden="1" outlineLevel="1" x14ac:dyDescent="0.25">
      <c r="A1688" s="9"/>
      <c r="B1688" s="9" t="s">
        <v>13143</v>
      </c>
      <c r="C1688" s="9" t="s">
        <v>13144</v>
      </c>
      <c r="D1688" s="279">
        <v>2254.8183886241281</v>
      </c>
      <c r="E1688" s="279">
        <v>2254.8183886241281</v>
      </c>
      <c r="F1688" s="191">
        <v>207.49155555555555</v>
      </c>
      <c r="G1688" s="79">
        <f>(F1688-F1688*$D$1047)*Главная!$F$7</f>
        <v>14117.72544</v>
      </c>
      <c r="H1688" s="9"/>
      <c r="I1688" s="9"/>
    </row>
    <row r="1689" spans="1:9" hidden="1" outlineLevel="1" x14ac:dyDescent="0.25">
      <c r="A1689" s="9"/>
      <c r="B1689" s="9" t="s">
        <v>13145</v>
      </c>
      <c r="C1689" s="9" t="s">
        <v>13146</v>
      </c>
      <c r="D1689" s="279">
        <v>3033.0412613701737</v>
      </c>
      <c r="E1689" s="279">
        <v>3033.0412613701737</v>
      </c>
      <c r="F1689" s="191">
        <v>219.16444444444446</v>
      </c>
      <c r="G1689" s="79">
        <f>(F1689-F1689*$D$1047)*Главная!$F$7</f>
        <v>14911.948800000002</v>
      </c>
      <c r="H1689" s="9"/>
      <c r="I1689" s="9"/>
    </row>
    <row r="1690" spans="1:9" hidden="1" outlineLevel="1" x14ac:dyDescent="0.25">
      <c r="A1690" s="9"/>
      <c r="B1690" s="9" t="s">
        <v>13147</v>
      </c>
      <c r="C1690" s="9" t="s">
        <v>13148</v>
      </c>
      <c r="D1690" s="279">
        <v>3249.7775988939093</v>
      </c>
      <c r="E1690" s="279">
        <v>3249.7775988939093</v>
      </c>
      <c r="F1690" s="191">
        <v>229.96385185185187</v>
      </c>
      <c r="G1690" s="79">
        <f>(F1690-F1690*$D$1047)*Главная!$F$7</f>
        <v>15646.740480000002</v>
      </c>
      <c r="H1690" s="9"/>
      <c r="I1690" s="9"/>
    </row>
    <row r="1691" spans="1:9" hidden="1" outlineLevel="1" x14ac:dyDescent="0.25">
      <c r="A1691" s="9"/>
      <c r="B1691" s="9" t="s">
        <v>13149</v>
      </c>
      <c r="C1691" s="9" t="s">
        <v>13150</v>
      </c>
      <c r="D1691" s="279">
        <v>3465.246472455518</v>
      </c>
      <c r="E1691" s="279">
        <v>3465.246472455518</v>
      </c>
      <c r="F1691" s="191">
        <v>239.9294814814815</v>
      </c>
      <c r="G1691" s="79">
        <f>(F1691-F1691*$D$1047)*Главная!$F$7</f>
        <v>16324.801920000004</v>
      </c>
      <c r="H1691" s="9"/>
      <c r="I1691" s="9"/>
    </row>
    <row r="1692" spans="1:9" hidden="1" outlineLevel="1" x14ac:dyDescent="0.25">
      <c r="A1692" s="9"/>
      <c r="B1692" s="9" t="s">
        <v>13151</v>
      </c>
      <c r="C1692" s="9" t="s">
        <v>13152</v>
      </c>
      <c r="D1692" s="279">
        <v>3681.9828099792539</v>
      </c>
      <c r="E1692" s="279">
        <v>3681.9828099792539</v>
      </c>
      <c r="F1692" s="191">
        <v>252.39644444444446</v>
      </c>
      <c r="G1692" s="79">
        <f>(F1692-F1692*$D$1047)*Главная!$F$7</f>
        <v>17173.054080000002</v>
      </c>
      <c r="H1692" s="9"/>
      <c r="I1692" s="9"/>
    </row>
    <row r="1693" spans="1:9" hidden="1" outlineLevel="1" x14ac:dyDescent="0.25">
      <c r="A1693" s="9"/>
      <c r="B1693" s="9" t="s">
        <v>13153</v>
      </c>
      <c r="C1693" s="9" t="s">
        <v>13154</v>
      </c>
      <c r="D1693" s="279">
        <v>3898.7191475029895</v>
      </c>
      <c r="E1693" s="279">
        <v>3898.7191475029895</v>
      </c>
      <c r="F1693" s="191">
        <v>267.36474074074079</v>
      </c>
      <c r="G1693" s="79">
        <f>(F1693-F1693*$D$1047)*Главная!$F$7</f>
        <v>18191.496960000004</v>
      </c>
      <c r="H1693" s="9"/>
      <c r="I1693" s="9"/>
    </row>
    <row r="1694" spans="1:9" hidden="1" outlineLevel="1" x14ac:dyDescent="0.25">
      <c r="A1694" s="9"/>
      <c r="B1694" s="9" t="s">
        <v>13155</v>
      </c>
      <c r="C1694" s="9" t="s">
        <v>13156</v>
      </c>
      <c r="D1694" s="279">
        <v>4115.455485026725</v>
      </c>
      <c r="E1694" s="279">
        <v>4115.455485026725</v>
      </c>
      <c r="F1694" s="191">
        <v>277.76711111111109</v>
      </c>
      <c r="G1694" s="79">
        <f>(F1694-F1694*$D$1047)*Главная!$F$7</f>
        <v>18899.274239999999</v>
      </c>
      <c r="H1694" s="9"/>
      <c r="I1694" s="9"/>
    </row>
    <row r="1695" spans="1:9" hidden="1" outlineLevel="1" x14ac:dyDescent="0.25">
      <c r="A1695" s="9"/>
      <c r="B1695" s="9" t="s">
        <v>13157</v>
      </c>
      <c r="C1695" s="9" t="s">
        <v>13158</v>
      </c>
      <c r="D1695" s="279">
        <v>4332.1918225504614</v>
      </c>
      <c r="E1695" s="279">
        <v>4332.1918225504614</v>
      </c>
      <c r="F1695" s="191">
        <v>290.67081481481478</v>
      </c>
      <c r="G1695" s="79">
        <f>(F1695-F1695*$D$1047)*Главная!$F$7</f>
        <v>19777.24224</v>
      </c>
      <c r="H1695" s="9"/>
      <c r="I1695" s="9"/>
    </row>
    <row r="1696" spans="1:9" hidden="1" outlineLevel="1" x14ac:dyDescent="0.25">
      <c r="A1696" s="9"/>
      <c r="B1696" s="9" t="s">
        <v>13159</v>
      </c>
      <c r="C1696" s="9" t="s">
        <v>13160</v>
      </c>
      <c r="D1696" s="279">
        <v>4549</v>
      </c>
      <c r="E1696" s="279">
        <v>4549</v>
      </c>
      <c r="F1696" s="191">
        <v>301.0731851851852</v>
      </c>
      <c r="G1696" s="79">
        <f>(F1696-F1696*$D$1047)*Главная!$F$7</f>
        <v>20485.019520000002</v>
      </c>
      <c r="H1696" s="9"/>
      <c r="I1696" s="9"/>
    </row>
    <row r="1697" spans="1:9" hidden="1" outlineLevel="1" x14ac:dyDescent="0.25">
      <c r="A1697" s="9"/>
      <c r="B1697" s="9" t="s">
        <v>13161</v>
      </c>
      <c r="C1697" s="9" t="s">
        <v>13162</v>
      </c>
      <c r="D1697" s="279">
        <v>4765.6644975979325</v>
      </c>
      <c r="E1697" s="279">
        <v>4765.6644975979325</v>
      </c>
      <c r="F1697" s="191">
        <v>311.47555555555556</v>
      </c>
      <c r="G1697" s="79">
        <f>(F1697-F1697*$D$1047)*Главная!$F$7</f>
        <v>21192.796800000004</v>
      </c>
      <c r="H1697" s="9"/>
      <c r="I1697" s="9"/>
    </row>
    <row r="1698" spans="1:9" hidden="1" outlineLevel="1" x14ac:dyDescent="0.25">
      <c r="A1698" s="9"/>
      <c r="B1698" s="9" t="s">
        <v>13163</v>
      </c>
      <c r="C1698" s="9" t="s">
        <v>13164</v>
      </c>
      <c r="D1698" s="279">
        <v>4983</v>
      </c>
      <c r="E1698" s="279">
        <v>4983</v>
      </c>
      <c r="F1698" s="191">
        <v>323.50577777777784</v>
      </c>
      <c r="G1698" s="79">
        <f>(F1698-F1698*$D$1047)*Главная!$F$7</f>
        <v>22011.333120000007</v>
      </c>
      <c r="H1698" s="9"/>
      <c r="I1698" s="9"/>
    </row>
    <row r="1699" spans="1:9" hidden="1" outlineLevel="1" x14ac:dyDescent="0.25">
      <c r="A1699" s="9"/>
      <c r="B1699" s="9" t="s">
        <v>13165</v>
      </c>
      <c r="C1699" s="9" t="s">
        <v>13166</v>
      </c>
      <c r="D1699" s="279">
        <v>5199.1371726454045</v>
      </c>
      <c r="E1699" s="279">
        <v>5199.1371726454045</v>
      </c>
      <c r="F1699" s="191">
        <v>335.17866666666674</v>
      </c>
      <c r="G1699" s="79">
        <f>(F1699-F1699*$D$1047)*Главная!$F$7</f>
        <v>22805.556480000007</v>
      </c>
      <c r="H1699" s="9"/>
      <c r="I1699" s="9"/>
    </row>
    <row r="1700" spans="1:9" hidden="1" outlineLevel="1" x14ac:dyDescent="0.25">
      <c r="A1700" s="9"/>
      <c r="B1700" s="9" t="s">
        <v>13167</v>
      </c>
      <c r="C1700" s="9" t="s">
        <v>13168</v>
      </c>
      <c r="D1700" s="279">
        <v>5416</v>
      </c>
      <c r="E1700" s="279">
        <v>5416</v>
      </c>
      <c r="F1700" s="191">
        <v>345.97807407407407</v>
      </c>
      <c r="G1700" s="79">
        <f>(F1700-F1700*$D$1047)*Главная!$F$7</f>
        <v>23540.348160000001</v>
      </c>
      <c r="H1700" s="9"/>
      <c r="I1700" s="9"/>
    </row>
    <row r="1701" spans="1:9" hidden="1" outlineLevel="1" x14ac:dyDescent="0.25">
      <c r="A1701" s="9"/>
      <c r="B1701" s="9" t="s">
        <v>13169</v>
      </c>
      <c r="C1701" s="9" t="s">
        <v>13170</v>
      </c>
      <c r="D1701" s="279">
        <v>5631.3423837307491</v>
      </c>
      <c r="E1701" s="279">
        <v>5631.3423837307491</v>
      </c>
      <c r="F1701" s="191">
        <v>356.38044444444449</v>
      </c>
      <c r="G1701" s="79">
        <f>(F1701-F1701*$D$1047)*Главная!$F$7</f>
        <v>24248.125440000007</v>
      </c>
      <c r="H1701" s="9"/>
      <c r="I1701" s="9"/>
    </row>
    <row r="1702" spans="1:9" hidden="1" outlineLevel="1" x14ac:dyDescent="0.25">
      <c r="A1702" s="9"/>
      <c r="B1702" s="9" t="s">
        <v>13171</v>
      </c>
      <c r="C1702" s="9" t="s">
        <v>13172</v>
      </c>
      <c r="D1702" s="279">
        <v>5848</v>
      </c>
      <c r="E1702" s="279">
        <v>5848</v>
      </c>
      <c r="F1702" s="191">
        <v>368.64888888888885</v>
      </c>
      <c r="G1702" s="79">
        <f>(F1702-F1702*$D$1047)*Главная!$F$7</f>
        <v>25082.8704</v>
      </c>
      <c r="H1702" s="9"/>
      <c r="I1702" s="9"/>
    </row>
    <row r="1703" spans="1:9" hidden="1" outlineLevel="1" x14ac:dyDescent="0.25">
      <c r="A1703" s="9"/>
      <c r="B1703" s="9" t="s">
        <v>13173</v>
      </c>
      <c r="C1703" s="9" t="s">
        <v>13174</v>
      </c>
      <c r="D1703" s="279">
        <v>6064.8150587782202</v>
      </c>
      <c r="E1703" s="279">
        <v>6064.8150587782202</v>
      </c>
      <c r="F1703" s="191">
        <v>380.91733333333337</v>
      </c>
      <c r="G1703" s="79">
        <f>(F1703-F1703*$D$1047)*Главная!$F$7</f>
        <v>25917.615360000003</v>
      </c>
      <c r="H1703" s="9"/>
      <c r="I1703" s="9"/>
    </row>
    <row r="1704" spans="1:9" hidden="1" outlineLevel="1" x14ac:dyDescent="0.25">
      <c r="A1704" s="9"/>
      <c r="B1704" s="9" t="s">
        <v>13175</v>
      </c>
      <c r="C1704" s="9" t="s">
        <v>13176</v>
      </c>
      <c r="D1704" s="279">
        <v>6282</v>
      </c>
      <c r="E1704" s="279">
        <v>6282</v>
      </c>
      <c r="F1704" s="191">
        <v>391.31970370370374</v>
      </c>
      <c r="G1704" s="79">
        <f>(F1704-F1704*$D$1047)*Главная!$F$7</f>
        <v>26625.392640000005</v>
      </c>
      <c r="H1704" s="9"/>
      <c r="I1704" s="9"/>
    </row>
    <row r="1705" spans="1:9" hidden="1" outlineLevel="1" x14ac:dyDescent="0.25">
      <c r="A1705" s="9"/>
      <c r="B1705" s="9" t="s">
        <v>13177</v>
      </c>
      <c r="C1705" s="9" t="s">
        <v>13178</v>
      </c>
      <c r="D1705" s="279">
        <v>6498.2877338256922</v>
      </c>
      <c r="E1705" s="279">
        <v>6498.2877338256922</v>
      </c>
      <c r="F1705" s="191">
        <v>401.68237037037039</v>
      </c>
      <c r="G1705" s="79">
        <f>(F1705-F1705*$D$1047)*Главная!$F$7</f>
        <v>27330.468480000003</v>
      </c>
      <c r="H1705" s="9"/>
      <c r="I1705" s="9"/>
    </row>
    <row r="1706" spans="1:9" x14ac:dyDescent="0.25">
      <c r="D1706" s="278"/>
      <c r="E1706" s="278"/>
    </row>
    <row r="1707" spans="1:9" x14ac:dyDescent="0.25">
      <c r="D1707" s="278"/>
      <c r="E1707" s="278"/>
    </row>
    <row r="1708" spans="1:9" x14ac:dyDescent="0.25">
      <c r="D1708" s="278"/>
      <c r="E1708" s="278"/>
    </row>
    <row r="1709" spans="1:9" x14ac:dyDescent="0.25">
      <c r="D1709" s="278"/>
      <c r="E1709" s="278"/>
    </row>
    <row r="1710" spans="1:9" x14ac:dyDescent="0.25">
      <c r="D1710" s="278"/>
      <c r="E1710" s="278"/>
    </row>
    <row r="1711" spans="1:9" x14ac:dyDescent="0.25">
      <c r="D1711" s="278"/>
      <c r="E1711" s="278"/>
    </row>
    <row r="1712" spans="1:9" x14ac:dyDescent="0.25">
      <c r="D1712" s="278"/>
      <c r="E1712" s="278"/>
    </row>
    <row r="1713" spans="4:5" x14ac:dyDescent="0.25">
      <c r="D1713" s="278"/>
      <c r="E1713" s="278"/>
    </row>
    <row r="1714" spans="4:5" x14ac:dyDescent="0.25">
      <c r="D1714" s="278"/>
      <c r="E1714" s="278"/>
    </row>
    <row r="1715" spans="4:5" x14ac:dyDescent="0.25">
      <c r="D1715" s="278"/>
      <c r="E1715" s="278"/>
    </row>
    <row r="1716" spans="4:5" x14ac:dyDescent="0.25">
      <c r="D1716" s="278"/>
      <c r="E1716" s="278"/>
    </row>
    <row r="1717" spans="4:5" x14ac:dyDescent="0.25">
      <c r="D1717" s="278"/>
      <c r="E1717" s="278"/>
    </row>
    <row r="1718" spans="4:5" x14ac:dyDescent="0.25">
      <c r="D1718" s="278"/>
      <c r="E1718" s="278"/>
    </row>
    <row r="1719" spans="4:5" x14ac:dyDescent="0.25">
      <c r="D1719" s="278"/>
      <c r="E1719" s="278"/>
    </row>
    <row r="1720" spans="4:5" x14ac:dyDescent="0.25">
      <c r="D1720" s="278"/>
      <c r="E1720" s="278"/>
    </row>
    <row r="1721" spans="4:5" x14ac:dyDescent="0.25">
      <c r="D1721" s="278"/>
      <c r="E1721" s="278"/>
    </row>
    <row r="1722" spans="4:5" x14ac:dyDescent="0.25">
      <c r="D1722" s="278"/>
      <c r="E1722" s="278"/>
    </row>
    <row r="1723" spans="4:5" x14ac:dyDescent="0.25">
      <c r="D1723" s="278"/>
      <c r="E1723" s="278"/>
    </row>
    <row r="1724" spans="4:5" x14ac:dyDescent="0.25">
      <c r="D1724" s="278"/>
      <c r="E1724" s="278"/>
    </row>
    <row r="1725" spans="4:5" x14ac:dyDescent="0.25">
      <c r="D1725" s="278"/>
      <c r="E1725" s="278"/>
    </row>
    <row r="1726" spans="4:5" x14ac:dyDescent="0.25">
      <c r="D1726" s="278"/>
      <c r="E1726" s="278"/>
    </row>
    <row r="1727" spans="4:5" x14ac:dyDescent="0.25">
      <c r="D1727" s="278"/>
      <c r="E1727" s="278"/>
    </row>
    <row r="1728" spans="4:5" x14ac:dyDescent="0.25">
      <c r="D1728" s="278"/>
      <c r="E1728" s="278"/>
    </row>
    <row r="1729" spans="4:5" x14ac:dyDescent="0.25">
      <c r="D1729" s="278"/>
      <c r="E1729" s="278"/>
    </row>
    <row r="1730" spans="4:5" x14ac:dyDescent="0.25">
      <c r="D1730" s="278"/>
      <c r="E1730" s="278"/>
    </row>
    <row r="1731" spans="4:5" x14ac:dyDescent="0.25">
      <c r="D1731" s="278"/>
      <c r="E1731" s="278"/>
    </row>
    <row r="1732" spans="4:5" x14ac:dyDescent="0.25">
      <c r="D1732" s="278"/>
      <c r="E1732" s="278"/>
    </row>
    <row r="1733" spans="4:5" x14ac:dyDescent="0.25">
      <c r="D1733" s="278"/>
      <c r="E1733" s="278"/>
    </row>
    <row r="1734" spans="4:5" x14ac:dyDescent="0.25">
      <c r="D1734" s="278"/>
      <c r="E1734" s="278"/>
    </row>
    <row r="1735" spans="4:5" x14ac:dyDescent="0.25">
      <c r="D1735" s="278"/>
      <c r="E1735" s="278"/>
    </row>
    <row r="1736" spans="4:5" x14ac:dyDescent="0.25">
      <c r="D1736" s="278"/>
      <c r="E1736" s="278"/>
    </row>
    <row r="1737" spans="4:5" x14ac:dyDescent="0.25">
      <c r="D1737" s="278"/>
      <c r="E1737" s="278"/>
    </row>
    <row r="1738" spans="4:5" x14ac:dyDescent="0.25">
      <c r="D1738" s="278"/>
      <c r="E1738" s="278"/>
    </row>
    <row r="1739" spans="4:5" x14ac:dyDescent="0.25">
      <c r="D1739" s="278"/>
      <c r="E1739" s="278"/>
    </row>
    <row r="1740" spans="4:5" x14ac:dyDescent="0.25">
      <c r="D1740" s="278"/>
      <c r="E1740" s="278"/>
    </row>
    <row r="1741" spans="4:5" x14ac:dyDescent="0.25">
      <c r="D1741" s="278"/>
      <c r="E1741" s="278"/>
    </row>
    <row r="1742" spans="4:5" x14ac:dyDescent="0.25">
      <c r="D1742" s="278"/>
      <c r="E1742" s="278"/>
    </row>
    <row r="1743" spans="4:5" x14ac:dyDescent="0.25">
      <c r="D1743" s="278"/>
      <c r="E1743" s="278"/>
    </row>
    <row r="1744" spans="4:5" x14ac:dyDescent="0.25">
      <c r="D1744" s="278"/>
      <c r="E1744" s="278"/>
    </row>
    <row r="1745" spans="4:5" x14ac:dyDescent="0.25">
      <c r="D1745" s="278"/>
      <c r="E1745" s="278"/>
    </row>
    <row r="1746" spans="4:5" x14ac:dyDescent="0.25">
      <c r="D1746" s="278"/>
      <c r="E1746" s="278"/>
    </row>
    <row r="1747" spans="4:5" x14ac:dyDescent="0.25">
      <c r="D1747" s="278"/>
      <c r="E1747" s="278"/>
    </row>
    <row r="1748" spans="4:5" x14ac:dyDescent="0.25">
      <c r="D1748" s="278"/>
      <c r="E1748" s="278"/>
    </row>
    <row r="1749" spans="4:5" x14ac:dyDescent="0.25">
      <c r="D1749" s="278"/>
      <c r="E1749" s="278"/>
    </row>
    <row r="1750" spans="4:5" x14ac:dyDescent="0.25">
      <c r="D1750" s="278"/>
      <c r="E1750" s="278"/>
    </row>
    <row r="1751" spans="4:5" x14ac:dyDescent="0.25">
      <c r="D1751" s="278"/>
      <c r="E1751" s="278"/>
    </row>
    <row r="1752" spans="4:5" x14ac:dyDescent="0.25">
      <c r="D1752" s="278"/>
      <c r="E1752" s="278"/>
    </row>
    <row r="1753" spans="4:5" x14ac:dyDescent="0.25">
      <c r="D1753" s="278"/>
      <c r="E1753" s="278"/>
    </row>
    <row r="1754" spans="4:5" x14ac:dyDescent="0.25">
      <c r="D1754" s="278"/>
      <c r="E1754" s="278"/>
    </row>
    <row r="1755" spans="4:5" x14ac:dyDescent="0.25">
      <c r="D1755" s="278"/>
      <c r="E1755" s="278"/>
    </row>
    <row r="1756" spans="4:5" x14ac:dyDescent="0.25">
      <c r="D1756" s="278"/>
      <c r="E1756" s="278"/>
    </row>
    <row r="1757" spans="4:5" x14ac:dyDescent="0.25">
      <c r="D1757" s="278"/>
      <c r="E1757" s="278"/>
    </row>
    <row r="1758" spans="4:5" x14ac:dyDescent="0.25">
      <c r="D1758" s="278"/>
      <c r="E1758" s="278"/>
    </row>
    <row r="1759" spans="4:5" x14ac:dyDescent="0.25">
      <c r="D1759" s="278"/>
      <c r="E1759" s="278"/>
    </row>
    <row r="1760" spans="4:5" x14ac:dyDescent="0.25">
      <c r="D1760" s="278"/>
      <c r="E1760" s="278"/>
    </row>
    <row r="1761" spans="4:5" x14ac:dyDescent="0.25">
      <c r="D1761" s="278"/>
      <c r="E1761" s="278"/>
    </row>
    <row r="1762" spans="4:5" x14ac:dyDescent="0.25">
      <c r="D1762" s="278"/>
      <c r="E1762" s="278"/>
    </row>
    <row r="1763" spans="4:5" x14ac:dyDescent="0.25">
      <c r="D1763" s="278"/>
      <c r="E1763" s="278"/>
    </row>
    <row r="1764" spans="4:5" x14ac:dyDescent="0.25">
      <c r="D1764" s="278"/>
      <c r="E1764" s="278"/>
    </row>
    <row r="1765" spans="4:5" x14ac:dyDescent="0.25">
      <c r="D1765" s="278"/>
      <c r="E1765" s="278"/>
    </row>
    <row r="1766" spans="4:5" x14ac:dyDescent="0.25">
      <c r="D1766" s="278"/>
      <c r="E1766" s="278"/>
    </row>
    <row r="1767" spans="4:5" x14ac:dyDescent="0.25">
      <c r="D1767" s="278"/>
      <c r="E1767" s="278"/>
    </row>
    <row r="1768" spans="4:5" x14ac:dyDescent="0.25">
      <c r="D1768" s="278"/>
      <c r="E1768" s="278"/>
    </row>
    <row r="1769" spans="4:5" x14ac:dyDescent="0.25">
      <c r="D1769" s="278"/>
      <c r="E1769" s="278"/>
    </row>
    <row r="1770" spans="4:5" x14ac:dyDescent="0.25">
      <c r="D1770" s="278"/>
      <c r="E1770" s="278"/>
    </row>
    <row r="1771" spans="4:5" x14ac:dyDescent="0.25">
      <c r="D1771" s="278"/>
      <c r="E1771" s="278"/>
    </row>
    <row r="1772" spans="4:5" x14ac:dyDescent="0.25">
      <c r="D1772" s="278"/>
      <c r="E1772" s="278"/>
    </row>
    <row r="1773" spans="4:5" x14ac:dyDescent="0.25">
      <c r="D1773" s="278"/>
      <c r="E1773" s="278"/>
    </row>
    <row r="1774" spans="4:5" x14ac:dyDescent="0.25">
      <c r="D1774" s="278"/>
      <c r="E1774" s="278"/>
    </row>
    <row r="1775" spans="4:5" x14ac:dyDescent="0.25">
      <c r="D1775" s="278"/>
      <c r="E1775" s="278"/>
    </row>
    <row r="1776" spans="4:5" x14ac:dyDescent="0.25">
      <c r="D1776" s="278"/>
      <c r="E1776" s="278"/>
    </row>
    <row r="1777" spans="4:5" x14ac:dyDescent="0.25">
      <c r="D1777" s="278"/>
      <c r="E1777" s="278"/>
    </row>
    <row r="1778" spans="4:5" x14ac:dyDescent="0.25">
      <c r="D1778" s="278"/>
      <c r="E1778" s="278"/>
    </row>
    <row r="1779" spans="4:5" x14ac:dyDescent="0.25">
      <c r="D1779" s="278"/>
      <c r="E1779" s="278"/>
    </row>
    <row r="1780" spans="4:5" x14ac:dyDescent="0.25">
      <c r="D1780" s="278"/>
      <c r="E1780" s="278"/>
    </row>
    <row r="1781" spans="4:5" x14ac:dyDescent="0.25">
      <c r="D1781" s="278"/>
      <c r="E1781" s="278"/>
    </row>
    <row r="1782" spans="4:5" x14ac:dyDescent="0.25">
      <c r="D1782" s="278"/>
      <c r="E1782" s="278"/>
    </row>
    <row r="1783" spans="4:5" x14ac:dyDescent="0.25">
      <c r="D1783" s="278"/>
      <c r="E1783" s="278"/>
    </row>
    <row r="1784" spans="4:5" x14ac:dyDescent="0.25">
      <c r="D1784" s="278"/>
      <c r="E1784" s="278"/>
    </row>
    <row r="1785" spans="4:5" x14ac:dyDescent="0.25">
      <c r="D1785" s="278"/>
      <c r="E1785" s="278"/>
    </row>
    <row r="1786" spans="4:5" x14ac:dyDescent="0.25">
      <c r="D1786" s="278"/>
      <c r="E1786" s="278"/>
    </row>
    <row r="1787" spans="4:5" x14ac:dyDescent="0.25">
      <c r="D1787" s="278"/>
      <c r="E1787" s="278"/>
    </row>
    <row r="1788" spans="4:5" x14ac:dyDescent="0.25">
      <c r="D1788" s="278"/>
      <c r="E1788" s="278"/>
    </row>
    <row r="1789" spans="4:5" x14ac:dyDescent="0.25">
      <c r="D1789" s="278"/>
      <c r="E1789" s="278"/>
    </row>
    <row r="1790" spans="4:5" x14ac:dyDescent="0.25">
      <c r="D1790" s="278"/>
      <c r="E1790" s="278"/>
    </row>
    <row r="1791" spans="4:5" x14ac:dyDescent="0.25">
      <c r="D1791" s="278"/>
      <c r="E1791" s="278"/>
    </row>
    <row r="1792" spans="4:5" x14ac:dyDescent="0.25">
      <c r="D1792" s="278"/>
      <c r="E1792" s="278"/>
    </row>
    <row r="1793" spans="4:5" x14ac:dyDescent="0.25">
      <c r="D1793" s="278"/>
      <c r="E1793" s="278"/>
    </row>
    <row r="1794" spans="4:5" x14ac:dyDescent="0.25">
      <c r="D1794" s="278"/>
      <c r="E1794" s="278"/>
    </row>
    <row r="1795" spans="4:5" x14ac:dyDescent="0.25">
      <c r="D1795" s="278"/>
      <c r="E1795" s="278"/>
    </row>
    <row r="1796" spans="4:5" x14ac:dyDescent="0.25">
      <c r="D1796" s="278"/>
      <c r="E1796" s="278"/>
    </row>
    <row r="1797" spans="4:5" x14ac:dyDescent="0.25">
      <c r="D1797" s="278"/>
      <c r="E1797" s="278"/>
    </row>
    <row r="1798" spans="4:5" x14ac:dyDescent="0.25">
      <c r="D1798" s="278"/>
      <c r="E1798" s="278"/>
    </row>
    <row r="1799" spans="4:5" x14ac:dyDescent="0.25">
      <c r="D1799" s="278"/>
      <c r="E1799" s="278"/>
    </row>
    <row r="1800" spans="4:5" x14ac:dyDescent="0.25">
      <c r="D1800" s="278"/>
      <c r="E1800" s="278"/>
    </row>
    <row r="1801" spans="4:5" x14ac:dyDescent="0.25">
      <c r="D1801" s="278"/>
      <c r="E1801" s="278"/>
    </row>
    <row r="1802" spans="4:5" x14ac:dyDescent="0.25">
      <c r="D1802" s="278"/>
      <c r="E1802" s="278"/>
    </row>
    <row r="1803" spans="4:5" x14ac:dyDescent="0.25">
      <c r="D1803" s="278"/>
      <c r="E1803" s="278"/>
    </row>
    <row r="1804" spans="4:5" x14ac:dyDescent="0.25">
      <c r="D1804" s="278"/>
      <c r="E1804" s="278"/>
    </row>
    <row r="1805" spans="4:5" x14ac:dyDescent="0.25">
      <c r="D1805" s="278"/>
      <c r="E1805" s="278"/>
    </row>
    <row r="1806" spans="4:5" x14ac:dyDescent="0.25">
      <c r="D1806" s="278"/>
      <c r="E1806" s="278"/>
    </row>
    <row r="1807" spans="4:5" x14ac:dyDescent="0.25">
      <c r="D1807" s="278"/>
      <c r="E1807" s="278"/>
    </row>
    <row r="1808" spans="4:5" x14ac:dyDescent="0.25">
      <c r="D1808" s="278"/>
      <c r="E1808" s="278"/>
    </row>
    <row r="1809" spans="4:5" x14ac:dyDescent="0.25">
      <c r="D1809" s="278"/>
      <c r="E1809" s="278"/>
    </row>
    <row r="1810" spans="4:5" x14ac:dyDescent="0.25">
      <c r="D1810" s="278"/>
      <c r="E1810" s="278"/>
    </row>
    <row r="1811" spans="4:5" x14ac:dyDescent="0.25">
      <c r="D1811" s="278"/>
      <c r="E1811" s="278"/>
    </row>
    <row r="1812" spans="4:5" x14ac:dyDescent="0.25">
      <c r="D1812" s="278"/>
      <c r="E1812" s="278"/>
    </row>
    <row r="1813" spans="4:5" x14ac:dyDescent="0.25">
      <c r="D1813" s="278"/>
      <c r="E1813" s="278"/>
    </row>
    <row r="1814" spans="4:5" x14ac:dyDescent="0.25">
      <c r="D1814" s="278"/>
      <c r="E1814" s="278"/>
    </row>
    <row r="1815" spans="4:5" x14ac:dyDescent="0.25">
      <c r="D1815" s="278"/>
      <c r="E1815" s="278"/>
    </row>
    <row r="1816" spans="4:5" x14ac:dyDescent="0.25">
      <c r="D1816" s="278"/>
      <c r="E1816" s="278"/>
    </row>
    <row r="1817" spans="4:5" x14ac:dyDescent="0.25">
      <c r="D1817" s="278"/>
      <c r="E1817" s="278"/>
    </row>
    <row r="1818" spans="4:5" x14ac:dyDescent="0.25">
      <c r="D1818" s="278"/>
      <c r="E1818" s="278"/>
    </row>
    <row r="1819" spans="4:5" x14ac:dyDescent="0.25">
      <c r="D1819" s="278"/>
      <c r="E1819" s="278"/>
    </row>
    <row r="1820" spans="4:5" x14ac:dyDescent="0.25">
      <c r="D1820" s="278"/>
      <c r="E1820" s="278"/>
    </row>
    <row r="1821" spans="4:5" x14ac:dyDescent="0.25">
      <c r="D1821" s="278"/>
      <c r="E1821" s="278"/>
    </row>
    <row r="1822" spans="4:5" x14ac:dyDescent="0.25">
      <c r="D1822" s="278"/>
      <c r="E1822" s="278"/>
    </row>
    <row r="1823" spans="4:5" x14ac:dyDescent="0.25">
      <c r="D1823" s="278"/>
      <c r="E1823" s="278"/>
    </row>
    <row r="1824" spans="4:5" x14ac:dyDescent="0.25">
      <c r="D1824" s="278"/>
      <c r="E1824" s="278"/>
    </row>
    <row r="1825" spans="4:5" x14ac:dyDescent="0.25">
      <c r="D1825" s="278"/>
      <c r="E1825" s="278"/>
    </row>
    <row r="1826" spans="4:5" x14ac:dyDescent="0.25">
      <c r="D1826" s="278"/>
      <c r="E1826" s="278"/>
    </row>
    <row r="1827" spans="4:5" x14ac:dyDescent="0.25">
      <c r="D1827" s="278"/>
      <c r="E1827" s="278"/>
    </row>
    <row r="1828" spans="4:5" x14ac:dyDescent="0.25">
      <c r="D1828" s="278"/>
      <c r="E1828" s="278"/>
    </row>
    <row r="1829" spans="4:5" x14ac:dyDescent="0.25">
      <c r="D1829" s="278"/>
      <c r="E1829" s="278"/>
    </row>
    <row r="1830" spans="4:5" x14ac:dyDescent="0.25">
      <c r="D1830" s="278"/>
      <c r="E1830" s="278"/>
    </row>
    <row r="1831" spans="4:5" x14ac:dyDescent="0.25">
      <c r="D1831" s="278"/>
      <c r="E1831" s="278"/>
    </row>
    <row r="1832" spans="4:5" x14ac:dyDescent="0.25">
      <c r="D1832" s="278"/>
      <c r="E1832" s="278"/>
    </row>
    <row r="1833" spans="4:5" x14ac:dyDescent="0.25">
      <c r="D1833" s="278"/>
      <c r="E1833" s="278"/>
    </row>
    <row r="1834" spans="4:5" x14ac:dyDescent="0.25">
      <c r="D1834" s="278"/>
      <c r="E1834" s="278"/>
    </row>
    <row r="1835" spans="4:5" x14ac:dyDescent="0.25">
      <c r="D1835" s="278"/>
      <c r="E1835" s="278"/>
    </row>
    <row r="1836" spans="4:5" x14ac:dyDescent="0.25">
      <c r="D1836" s="278"/>
      <c r="E1836" s="278"/>
    </row>
    <row r="1837" spans="4:5" x14ac:dyDescent="0.25">
      <c r="D1837" s="278"/>
      <c r="E1837" s="278"/>
    </row>
    <row r="1838" spans="4:5" x14ac:dyDescent="0.25">
      <c r="D1838" s="278"/>
      <c r="E1838" s="278"/>
    </row>
    <row r="1839" spans="4:5" x14ac:dyDescent="0.25">
      <c r="D1839" s="278"/>
      <c r="E1839" s="278"/>
    </row>
    <row r="1840" spans="4:5" x14ac:dyDescent="0.25">
      <c r="D1840" s="278"/>
      <c r="E1840" s="278"/>
    </row>
    <row r="1841" spans="4:5" x14ac:dyDescent="0.25">
      <c r="D1841" s="278"/>
      <c r="E1841" s="278"/>
    </row>
    <row r="1842" spans="4:5" x14ac:dyDescent="0.25">
      <c r="D1842" s="278"/>
      <c r="E1842" s="278"/>
    </row>
    <row r="1843" spans="4:5" x14ac:dyDescent="0.25">
      <c r="D1843" s="278"/>
      <c r="E1843" s="278"/>
    </row>
    <row r="1844" spans="4:5" x14ac:dyDescent="0.25">
      <c r="D1844" s="278"/>
      <c r="E1844" s="278"/>
    </row>
    <row r="1845" spans="4:5" x14ac:dyDescent="0.25">
      <c r="D1845" s="278"/>
      <c r="E1845" s="278"/>
    </row>
    <row r="1846" spans="4:5" x14ac:dyDescent="0.25">
      <c r="D1846" s="278"/>
      <c r="E1846" s="278"/>
    </row>
    <row r="1847" spans="4:5" x14ac:dyDescent="0.25">
      <c r="D1847" s="278"/>
      <c r="E1847" s="278"/>
    </row>
    <row r="1848" spans="4:5" x14ac:dyDescent="0.25">
      <c r="D1848" s="278"/>
      <c r="E1848" s="278"/>
    </row>
    <row r="1849" spans="4:5" x14ac:dyDescent="0.25">
      <c r="D1849" s="278"/>
      <c r="E1849" s="278"/>
    </row>
    <row r="1850" spans="4:5" x14ac:dyDescent="0.25">
      <c r="D1850" s="278"/>
      <c r="E1850" s="278"/>
    </row>
    <row r="1851" spans="4:5" x14ac:dyDescent="0.25">
      <c r="D1851" s="278"/>
      <c r="E1851" s="278"/>
    </row>
    <row r="1852" spans="4:5" x14ac:dyDescent="0.25">
      <c r="D1852" s="278"/>
      <c r="E1852" s="278"/>
    </row>
    <row r="1853" spans="4:5" x14ac:dyDescent="0.25">
      <c r="D1853" s="278"/>
      <c r="E1853" s="278"/>
    </row>
    <row r="1854" spans="4:5" x14ac:dyDescent="0.25">
      <c r="D1854" s="278"/>
      <c r="E1854" s="278"/>
    </row>
    <row r="1855" spans="4:5" x14ac:dyDescent="0.25">
      <c r="D1855" s="278"/>
      <c r="E1855" s="278"/>
    </row>
    <row r="1856" spans="4:5" x14ac:dyDescent="0.25">
      <c r="D1856" s="278"/>
      <c r="E1856" s="278"/>
    </row>
    <row r="1857" spans="4:5" x14ac:dyDescent="0.25">
      <c r="D1857" s="278"/>
      <c r="E1857" s="278"/>
    </row>
    <row r="1858" spans="4:5" x14ac:dyDescent="0.25">
      <c r="D1858" s="278"/>
      <c r="E1858" s="278"/>
    </row>
    <row r="1859" spans="4:5" x14ac:dyDescent="0.25">
      <c r="D1859" s="278"/>
      <c r="E1859" s="278"/>
    </row>
    <row r="1860" spans="4:5" x14ac:dyDescent="0.25">
      <c r="D1860" s="278"/>
      <c r="E1860" s="278"/>
    </row>
    <row r="1861" spans="4:5" x14ac:dyDescent="0.25">
      <c r="D1861" s="278"/>
      <c r="E1861" s="278"/>
    </row>
    <row r="1862" spans="4:5" x14ac:dyDescent="0.25">
      <c r="D1862" s="278"/>
      <c r="E1862" s="278"/>
    </row>
    <row r="1863" spans="4:5" x14ac:dyDescent="0.25">
      <c r="D1863" s="278"/>
      <c r="E1863" s="278"/>
    </row>
    <row r="1864" spans="4:5" x14ac:dyDescent="0.25">
      <c r="D1864" s="278"/>
      <c r="E1864" s="278"/>
    </row>
    <row r="1865" spans="4:5" x14ac:dyDescent="0.25">
      <c r="D1865" s="278"/>
      <c r="E1865" s="278"/>
    </row>
    <row r="1866" spans="4:5" x14ac:dyDescent="0.25">
      <c r="D1866" s="278"/>
      <c r="E1866" s="278"/>
    </row>
    <row r="1867" spans="4:5" x14ac:dyDescent="0.25">
      <c r="D1867" s="278"/>
      <c r="E1867" s="278"/>
    </row>
    <row r="1868" spans="4:5" x14ac:dyDescent="0.25">
      <c r="D1868" s="278"/>
      <c r="E1868" s="278"/>
    </row>
    <row r="1869" spans="4:5" x14ac:dyDescent="0.25">
      <c r="D1869" s="278"/>
      <c r="E1869" s="278"/>
    </row>
    <row r="1870" spans="4:5" x14ac:dyDescent="0.25">
      <c r="D1870" s="278"/>
      <c r="E1870" s="278"/>
    </row>
    <row r="1871" spans="4:5" x14ac:dyDescent="0.25">
      <c r="D1871" s="278"/>
      <c r="E1871" s="278"/>
    </row>
    <row r="1872" spans="4:5" x14ac:dyDescent="0.25">
      <c r="D1872" s="278"/>
      <c r="E1872" s="278"/>
    </row>
    <row r="1873" spans="4:5" x14ac:dyDescent="0.25">
      <c r="D1873" s="278"/>
      <c r="E1873" s="278"/>
    </row>
    <row r="1874" spans="4:5" x14ac:dyDescent="0.25">
      <c r="D1874" s="278"/>
      <c r="E1874" s="278"/>
    </row>
    <row r="1875" spans="4:5" x14ac:dyDescent="0.25">
      <c r="D1875" s="278"/>
      <c r="E1875" s="278"/>
    </row>
    <row r="1876" spans="4:5" x14ac:dyDescent="0.25">
      <c r="D1876" s="278"/>
      <c r="E1876" s="278"/>
    </row>
    <row r="1877" spans="4:5" x14ac:dyDescent="0.25">
      <c r="D1877" s="278"/>
      <c r="E1877" s="278"/>
    </row>
    <row r="1878" spans="4:5" x14ac:dyDescent="0.25">
      <c r="D1878" s="278"/>
      <c r="E1878" s="278"/>
    </row>
    <row r="1879" spans="4:5" x14ac:dyDescent="0.25">
      <c r="D1879" s="278"/>
      <c r="E1879" s="278"/>
    </row>
    <row r="1880" spans="4:5" x14ac:dyDescent="0.25">
      <c r="D1880" s="278"/>
      <c r="E1880" s="278"/>
    </row>
    <row r="1881" spans="4:5" x14ac:dyDescent="0.25">
      <c r="D1881" s="278"/>
      <c r="E1881" s="278"/>
    </row>
    <row r="1882" spans="4:5" x14ac:dyDescent="0.25">
      <c r="D1882" s="278"/>
      <c r="E1882" s="278"/>
    </row>
    <row r="1883" spans="4:5" x14ac:dyDescent="0.25">
      <c r="D1883" s="278"/>
      <c r="E1883" s="278"/>
    </row>
    <row r="1884" spans="4:5" x14ac:dyDescent="0.25">
      <c r="D1884" s="278"/>
      <c r="E1884" s="278"/>
    </row>
    <row r="1885" spans="4:5" x14ac:dyDescent="0.25">
      <c r="D1885" s="278"/>
      <c r="E1885" s="278"/>
    </row>
    <row r="1886" spans="4:5" x14ac:dyDescent="0.25">
      <c r="D1886" s="278"/>
      <c r="E1886" s="278"/>
    </row>
    <row r="1887" spans="4:5" x14ac:dyDescent="0.25">
      <c r="D1887" s="278"/>
      <c r="E1887" s="278"/>
    </row>
    <row r="1888" spans="4:5" x14ac:dyDescent="0.25">
      <c r="D1888" s="278"/>
      <c r="E1888" s="278"/>
    </row>
    <row r="1889" spans="4:5" x14ac:dyDescent="0.25">
      <c r="D1889" s="278"/>
      <c r="E1889" s="278"/>
    </row>
    <row r="1890" spans="4:5" x14ac:dyDescent="0.25">
      <c r="D1890" s="278"/>
      <c r="E1890" s="278"/>
    </row>
    <row r="1891" spans="4:5" x14ac:dyDescent="0.25">
      <c r="D1891" s="278"/>
      <c r="E1891" s="278"/>
    </row>
    <row r="1892" spans="4:5" x14ac:dyDescent="0.25">
      <c r="D1892" s="278"/>
      <c r="E1892" s="278"/>
    </row>
    <row r="1893" spans="4:5" x14ac:dyDescent="0.25">
      <c r="D1893" s="278"/>
      <c r="E1893" s="278"/>
    </row>
    <row r="1894" spans="4:5" x14ac:dyDescent="0.25">
      <c r="D1894" s="278"/>
      <c r="E1894" s="278"/>
    </row>
    <row r="1895" spans="4:5" x14ac:dyDescent="0.25">
      <c r="D1895" s="278"/>
      <c r="E1895" s="278"/>
    </row>
    <row r="1896" spans="4:5" x14ac:dyDescent="0.25">
      <c r="D1896" s="278"/>
      <c r="E1896" s="278"/>
    </row>
    <row r="1897" spans="4:5" x14ac:dyDescent="0.25">
      <c r="D1897" s="278"/>
      <c r="E1897" s="278"/>
    </row>
    <row r="1898" spans="4:5" x14ac:dyDescent="0.25">
      <c r="D1898" s="278"/>
      <c r="E1898" s="278"/>
    </row>
    <row r="1899" spans="4:5" x14ac:dyDescent="0.25">
      <c r="D1899" s="278"/>
      <c r="E1899" s="278"/>
    </row>
    <row r="1900" spans="4:5" x14ac:dyDescent="0.25">
      <c r="D1900" s="278"/>
      <c r="E1900" s="278"/>
    </row>
    <row r="1901" spans="4:5" x14ac:dyDescent="0.25">
      <c r="D1901" s="278"/>
      <c r="E1901" s="278"/>
    </row>
    <row r="1902" spans="4:5" x14ac:dyDescent="0.25">
      <c r="D1902" s="278"/>
      <c r="E1902" s="278"/>
    </row>
    <row r="1903" spans="4:5" x14ac:dyDescent="0.25">
      <c r="D1903" s="278"/>
      <c r="E1903" s="278"/>
    </row>
    <row r="1904" spans="4:5" x14ac:dyDescent="0.25">
      <c r="D1904" s="278"/>
      <c r="E1904" s="278"/>
    </row>
    <row r="1905" spans="4:5" x14ac:dyDescent="0.25">
      <c r="D1905" s="278"/>
      <c r="E1905" s="278"/>
    </row>
    <row r="1906" spans="4:5" x14ac:dyDescent="0.25">
      <c r="D1906" s="278"/>
      <c r="E1906" s="278"/>
    </row>
    <row r="1907" spans="4:5" x14ac:dyDescent="0.25">
      <c r="D1907" s="278"/>
      <c r="E1907" s="278"/>
    </row>
    <row r="1908" spans="4:5" x14ac:dyDescent="0.25">
      <c r="D1908" s="278"/>
      <c r="E1908" s="278"/>
    </row>
    <row r="1909" spans="4:5" x14ac:dyDescent="0.25">
      <c r="D1909" s="278"/>
      <c r="E1909" s="278"/>
    </row>
    <row r="1910" spans="4:5" x14ac:dyDescent="0.25">
      <c r="D1910" s="278"/>
      <c r="E1910" s="278"/>
    </row>
    <row r="1911" spans="4:5" x14ac:dyDescent="0.25">
      <c r="D1911" s="278"/>
      <c r="E1911" s="278"/>
    </row>
    <row r="1912" spans="4:5" x14ac:dyDescent="0.25">
      <c r="D1912" s="278"/>
      <c r="E1912" s="278"/>
    </row>
    <row r="1913" spans="4:5" x14ac:dyDescent="0.25">
      <c r="D1913" s="278"/>
      <c r="E1913" s="278"/>
    </row>
    <row r="1914" spans="4:5" x14ac:dyDescent="0.25">
      <c r="D1914" s="278"/>
      <c r="E1914" s="278"/>
    </row>
    <row r="1915" spans="4:5" x14ac:dyDescent="0.25">
      <c r="D1915" s="278"/>
      <c r="E1915" s="278"/>
    </row>
    <row r="1916" spans="4:5" x14ac:dyDescent="0.25">
      <c r="D1916" s="278"/>
      <c r="E1916" s="278"/>
    </row>
    <row r="1917" spans="4:5" x14ac:dyDescent="0.25">
      <c r="D1917" s="278"/>
      <c r="E1917" s="278"/>
    </row>
    <row r="1918" spans="4:5" x14ac:dyDescent="0.25">
      <c r="D1918" s="278"/>
      <c r="E1918" s="278"/>
    </row>
    <row r="1919" spans="4:5" x14ac:dyDescent="0.25">
      <c r="D1919" s="278"/>
      <c r="E1919" s="278"/>
    </row>
    <row r="1920" spans="4:5" x14ac:dyDescent="0.25">
      <c r="D1920" s="278"/>
      <c r="E1920" s="278"/>
    </row>
    <row r="1921" spans="4:5" x14ac:dyDescent="0.25">
      <c r="D1921" s="278"/>
      <c r="E1921" s="278"/>
    </row>
    <row r="1922" spans="4:5" x14ac:dyDescent="0.25">
      <c r="D1922" s="278"/>
      <c r="E1922" s="278"/>
    </row>
    <row r="1923" spans="4:5" x14ac:dyDescent="0.25">
      <c r="D1923" s="278"/>
      <c r="E1923" s="278"/>
    </row>
    <row r="1924" spans="4:5" x14ac:dyDescent="0.25">
      <c r="D1924" s="278"/>
      <c r="E1924" s="278"/>
    </row>
    <row r="1925" spans="4:5" x14ac:dyDescent="0.25">
      <c r="D1925" s="278"/>
      <c r="E1925" s="278"/>
    </row>
    <row r="1926" spans="4:5" x14ac:dyDescent="0.25">
      <c r="D1926" s="278"/>
      <c r="E1926" s="278"/>
    </row>
    <row r="1927" spans="4:5" x14ac:dyDescent="0.25">
      <c r="D1927" s="278"/>
      <c r="E1927" s="278"/>
    </row>
    <row r="1928" spans="4:5" x14ac:dyDescent="0.25">
      <c r="D1928" s="278"/>
      <c r="E1928" s="278"/>
    </row>
    <row r="1929" spans="4:5" x14ac:dyDescent="0.25">
      <c r="D1929" s="278"/>
      <c r="E1929" s="278"/>
    </row>
    <row r="1930" spans="4:5" x14ac:dyDescent="0.25">
      <c r="D1930" s="278"/>
      <c r="E1930" s="278"/>
    </row>
    <row r="1931" spans="4:5" x14ac:dyDescent="0.25">
      <c r="D1931" s="278"/>
      <c r="E1931" s="278"/>
    </row>
    <row r="1932" spans="4:5" x14ac:dyDescent="0.25">
      <c r="D1932" s="278"/>
      <c r="E1932" s="278"/>
    </row>
    <row r="1933" spans="4:5" x14ac:dyDescent="0.25">
      <c r="D1933" s="278"/>
      <c r="E1933" s="278"/>
    </row>
    <row r="1934" spans="4:5" x14ac:dyDescent="0.25">
      <c r="D1934" s="278"/>
      <c r="E1934" s="278"/>
    </row>
    <row r="1935" spans="4:5" x14ac:dyDescent="0.25">
      <c r="D1935" s="278"/>
      <c r="E1935" s="278"/>
    </row>
    <row r="1936" spans="4:5" x14ac:dyDescent="0.25">
      <c r="D1936" s="278"/>
      <c r="E1936" s="278"/>
    </row>
    <row r="1937" spans="4:5" x14ac:dyDescent="0.25">
      <c r="D1937" s="278"/>
      <c r="E1937" s="278"/>
    </row>
    <row r="1938" spans="4:5" x14ac:dyDescent="0.25">
      <c r="D1938" s="278"/>
      <c r="E1938" s="278"/>
    </row>
    <row r="1939" spans="4:5" x14ac:dyDescent="0.25">
      <c r="D1939" s="278"/>
      <c r="E1939" s="278"/>
    </row>
    <row r="1940" spans="4:5" x14ac:dyDescent="0.25">
      <c r="D1940" s="278"/>
      <c r="E1940" s="278"/>
    </row>
    <row r="1941" spans="4:5" x14ac:dyDescent="0.25">
      <c r="D1941" s="278"/>
      <c r="E1941" s="278"/>
    </row>
    <row r="1942" spans="4:5" x14ac:dyDescent="0.25">
      <c r="D1942" s="278"/>
      <c r="E1942" s="278"/>
    </row>
    <row r="1943" spans="4:5" x14ac:dyDescent="0.25">
      <c r="D1943" s="278"/>
      <c r="E1943" s="278"/>
    </row>
    <row r="1944" spans="4:5" x14ac:dyDescent="0.25">
      <c r="D1944" s="278"/>
      <c r="E1944" s="278"/>
    </row>
    <row r="1945" spans="4:5" x14ac:dyDescent="0.25">
      <c r="D1945" s="278"/>
      <c r="E1945" s="278"/>
    </row>
    <row r="1946" spans="4:5" x14ac:dyDescent="0.25">
      <c r="D1946" s="278"/>
      <c r="E1946" s="278"/>
    </row>
    <row r="1947" spans="4:5" x14ac:dyDescent="0.25">
      <c r="D1947" s="278"/>
      <c r="E1947" s="278"/>
    </row>
    <row r="1948" spans="4:5" x14ac:dyDescent="0.25">
      <c r="D1948" s="278"/>
      <c r="E1948" s="278"/>
    </row>
    <row r="1949" spans="4:5" x14ac:dyDescent="0.25">
      <c r="D1949" s="278"/>
      <c r="E1949" s="278"/>
    </row>
    <row r="1950" spans="4:5" x14ac:dyDescent="0.25">
      <c r="D1950" s="278"/>
      <c r="E1950" s="278"/>
    </row>
    <row r="1951" spans="4:5" x14ac:dyDescent="0.25">
      <c r="D1951" s="278"/>
      <c r="E1951" s="278"/>
    </row>
    <row r="1952" spans="4:5" x14ac:dyDescent="0.25">
      <c r="D1952" s="278"/>
      <c r="E1952" s="278"/>
    </row>
    <row r="1953" spans="4:5" x14ac:dyDescent="0.25">
      <c r="D1953" s="278"/>
      <c r="E1953" s="278"/>
    </row>
    <row r="1954" spans="4:5" x14ac:dyDescent="0.25">
      <c r="D1954" s="278"/>
      <c r="E1954" s="278"/>
    </row>
    <row r="1955" spans="4:5" x14ac:dyDescent="0.25">
      <c r="D1955" s="278"/>
      <c r="E1955" s="278"/>
    </row>
    <row r="1956" spans="4:5" x14ac:dyDescent="0.25">
      <c r="D1956" s="278"/>
      <c r="E1956" s="278"/>
    </row>
    <row r="1957" spans="4:5" x14ac:dyDescent="0.25">
      <c r="D1957" s="278"/>
      <c r="E1957" s="278"/>
    </row>
    <row r="1958" spans="4:5" x14ac:dyDescent="0.25">
      <c r="D1958" s="278"/>
      <c r="E1958" s="278"/>
    </row>
    <row r="1959" spans="4:5" x14ac:dyDescent="0.25">
      <c r="D1959" s="278"/>
      <c r="E1959" s="278"/>
    </row>
    <row r="1960" spans="4:5" x14ac:dyDescent="0.25">
      <c r="D1960" s="278"/>
      <c r="E1960" s="278"/>
    </row>
    <row r="1961" spans="4:5" x14ac:dyDescent="0.25">
      <c r="D1961" s="278"/>
      <c r="E1961" s="278"/>
    </row>
    <row r="1962" spans="4:5" x14ac:dyDescent="0.25">
      <c r="D1962" s="278"/>
      <c r="E1962" s="278"/>
    </row>
    <row r="1963" spans="4:5" x14ac:dyDescent="0.25">
      <c r="D1963" s="278"/>
      <c r="E1963" s="278"/>
    </row>
    <row r="1964" spans="4:5" x14ac:dyDescent="0.25">
      <c r="D1964" s="278"/>
      <c r="E1964" s="278"/>
    </row>
    <row r="1965" spans="4:5" x14ac:dyDescent="0.25">
      <c r="D1965" s="278"/>
      <c r="E1965" s="278"/>
    </row>
    <row r="1966" spans="4:5" x14ac:dyDescent="0.25">
      <c r="D1966" s="278"/>
      <c r="E1966" s="278"/>
    </row>
    <row r="1967" spans="4:5" x14ac:dyDescent="0.25">
      <c r="D1967" s="278"/>
      <c r="E1967" s="278"/>
    </row>
    <row r="1968" spans="4:5" x14ac:dyDescent="0.25">
      <c r="D1968" s="278"/>
      <c r="E1968" s="278"/>
    </row>
    <row r="1969" spans="4:5" x14ac:dyDescent="0.25">
      <c r="D1969" s="278"/>
      <c r="E1969" s="278"/>
    </row>
    <row r="1970" spans="4:5" x14ac:dyDescent="0.25">
      <c r="D1970" s="278"/>
      <c r="E1970" s="278"/>
    </row>
    <row r="1971" spans="4:5" x14ac:dyDescent="0.25">
      <c r="D1971" s="278"/>
      <c r="E1971" s="278"/>
    </row>
    <row r="1972" spans="4:5" x14ac:dyDescent="0.25">
      <c r="D1972" s="278"/>
      <c r="E1972" s="278"/>
    </row>
    <row r="1973" spans="4:5" x14ac:dyDescent="0.25">
      <c r="D1973" s="278"/>
      <c r="E1973" s="278"/>
    </row>
    <row r="1974" spans="4:5" x14ac:dyDescent="0.25">
      <c r="D1974" s="278"/>
      <c r="E1974" s="278"/>
    </row>
    <row r="1975" spans="4:5" x14ac:dyDescent="0.25">
      <c r="D1975" s="278"/>
      <c r="E1975" s="278"/>
    </row>
    <row r="1976" spans="4:5" x14ac:dyDescent="0.25">
      <c r="D1976" s="278"/>
      <c r="E1976" s="278"/>
    </row>
    <row r="1977" spans="4:5" x14ac:dyDescent="0.25">
      <c r="D1977" s="278"/>
      <c r="E1977" s="278"/>
    </row>
    <row r="1978" spans="4:5" x14ac:dyDescent="0.25">
      <c r="D1978" s="278"/>
      <c r="E1978" s="278"/>
    </row>
    <row r="1979" spans="4:5" x14ac:dyDescent="0.25">
      <c r="D1979" s="278"/>
      <c r="E1979" s="278"/>
    </row>
    <row r="1980" spans="4:5" x14ac:dyDescent="0.25">
      <c r="D1980" s="278"/>
      <c r="E1980" s="278"/>
    </row>
    <row r="1981" spans="4:5" x14ac:dyDescent="0.25">
      <c r="D1981" s="278"/>
      <c r="E1981" s="278"/>
    </row>
    <row r="1982" spans="4:5" x14ac:dyDescent="0.25">
      <c r="D1982" s="278"/>
      <c r="E1982" s="278"/>
    </row>
    <row r="1983" spans="4:5" x14ac:dyDescent="0.25">
      <c r="D1983" s="278"/>
      <c r="E1983" s="278"/>
    </row>
    <row r="1984" spans="4:5" x14ac:dyDescent="0.25">
      <c r="D1984" s="278"/>
      <c r="E1984" s="278"/>
    </row>
    <row r="1985" spans="4:5" x14ac:dyDescent="0.25">
      <c r="D1985" s="278"/>
      <c r="E1985" s="278"/>
    </row>
    <row r="1986" spans="4:5" x14ac:dyDescent="0.25">
      <c r="D1986" s="278"/>
      <c r="E1986" s="278"/>
    </row>
    <row r="1987" spans="4:5" x14ac:dyDescent="0.25">
      <c r="D1987" s="278"/>
      <c r="E1987" s="278"/>
    </row>
    <row r="1988" spans="4:5" x14ac:dyDescent="0.25">
      <c r="D1988" s="278"/>
      <c r="E1988" s="278"/>
    </row>
    <row r="1989" spans="4:5" x14ac:dyDescent="0.25">
      <c r="D1989" s="278"/>
      <c r="E1989" s="278"/>
    </row>
    <row r="1990" spans="4:5" x14ac:dyDescent="0.25">
      <c r="D1990" s="278"/>
      <c r="E1990" s="278"/>
    </row>
    <row r="1991" spans="4:5" x14ac:dyDescent="0.25">
      <c r="D1991" s="278"/>
      <c r="E1991" s="278"/>
    </row>
    <row r="1992" spans="4:5" x14ac:dyDescent="0.25">
      <c r="D1992" s="278"/>
      <c r="E1992" s="278"/>
    </row>
    <row r="1993" spans="4:5" x14ac:dyDescent="0.25">
      <c r="D1993" s="278"/>
      <c r="E1993" s="278"/>
    </row>
    <row r="1994" spans="4:5" x14ac:dyDescent="0.25">
      <c r="D1994" s="278"/>
      <c r="E1994" s="278"/>
    </row>
    <row r="1995" spans="4:5" x14ac:dyDescent="0.25">
      <c r="D1995" s="278"/>
      <c r="E1995" s="278"/>
    </row>
    <row r="1996" spans="4:5" x14ac:dyDescent="0.25">
      <c r="D1996" s="278"/>
      <c r="E1996" s="278"/>
    </row>
    <row r="1997" spans="4:5" x14ac:dyDescent="0.25">
      <c r="D1997" s="278"/>
      <c r="E1997" s="278"/>
    </row>
    <row r="1998" spans="4:5" x14ac:dyDescent="0.25">
      <c r="D1998" s="278"/>
      <c r="E1998" s="278"/>
    </row>
    <row r="1999" spans="4:5" x14ac:dyDescent="0.25">
      <c r="D1999" s="278"/>
      <c r="E1999" s="278"/>
    </row>
    <row r="2000" spans="4:5" x14ac:dyDescent="0.25">
      <c r="D2000" s="278"/>
      <c r="E2000" s="278"/>
    </row>
    <row r="2001" spans="4:5" x14ac:dyDescent="0.25">
      <c r="D2001" s="278"/>
      <c r="E2001" s="278"/>
    </row>
    <row r="2002" spans="4:5" x14ac:dyDescent="0.25">
      <c r="D2002" s="278"/>
      <c r="E2002" s="278"/>
    </row>
    <row r="2003" spans="4:5" x14ac:dyDescent="0.25">
      <c r="D2003" s="278"/>
      <c r="E2003" s="278"/>
    </row>
    <row r="2004" spans="4:5" x14ac:dyDescent="0.25">
      <c r="D2004" s="278"/>
      <c r="E2004" s="278"/>
    </row>
    <row r="2005" spans="4:5" x14ac:dyDescent="0.25">
      <c r="D2005" s="278"/>
      <c r="E2005" s="278"/>
    </row>
    <row r="2006" spans="4:5" x14ac:dyDescent="0.25">
      <c r="D2006" s="278"/>
      <c r="E2006" s="278"/>
    </row>
    <row r="2007" spans="4:5" x14ac:dyDescent="0.25">
      <c r="D2007" s="278"/>
      <c r="E2007" s="278"/>
    </row>
    <row r="2008" spans="4:5" x14ac:dyDescent="0.25">
      <c r="D2008" s="278"/>
      <c r="E2008" s="278"/>
    </row>
    <row r="2009" spans="4:5" x14ac:dyDescent="0.25">
      <c r="D2009" s="278"/>
      <c r="E2009" s="278"/>
    </row>
    <row r="2010" spans="4:5" x14ac:dyDescent="0.25">
      <c r="D2010" s="278"/>
      <c r="E2010" s="278"/>
    </row>
    <row r="2011" spans="4:5" x14ac:dyDescent="0.25">
      <c r="D2011" s="278"/>
      <c r="E2011" s="278"/>
    </row>
    <row r="2012" spans="4:5" x14ac:dyDescent="0.25">
      <c r="D2012" s="278"/>
      <c r="E2012" s="278"/>
    </row>
    <row r="2013" spans="4:5" x14ac:dyDescent="0.25">
      <c r="D2013" s="278"/>
      <c r="E2013" s="278"/>
    </row>
    <row r="2014" spans="4:5" x14ac:dyDescent="0.25">
      <c r="D2014" s="278"/>
      <c r="E2014" s="278"/>
    </row>
    <row r="2015" spans="4:5" x14ac:dyDescent="0.25">
      <c r="D2015" s="278"/>
      <c r="E2015" s="278"/>
    </row>
    <row r="2016" spans="4:5" x14ac:dyDescent="0.25">
      <c r="D2016" s="278"/>
      <c r="E2016" s="278"/>
    </row>
    <row r="2017" spans="4:5" x14ac:dyDescent="0.25">
      <c r="D2017" s="278"/>
      <c r="E2017" s="278"/>
    </row>
    <row r="2018" spans="4:5" x14ac:dyDescent="0.25">
      <c r="D2018" s="278"/>
      <c r="E2018" s="278"/>
    </row>
    <row r="2019" spans="4:5" x14ac:dyDescent="0.25">
      <c r="D2019" s="278"/>
      <c r="E2019" s="278"/>
    </row>
    <row r="2020" spans="4:5" x14ac:dyDescent="0.25">
      <c r="D2020" s="278"/>
      <c r="E2020" s="278"/>
    </row>
    <row r="2021" spans="4:5" x14ac:dyDescent="0.25">
      <c r="D2021" s="278"/>
      <c r="E2021" s="278"/>
    </row>
    <row r="2022" spans="4:5" x14ac:dyDescent="0.25">
      <c r="D2022" s="278"/>
      <c r="E2022" s="278"/>
    </row>
    <row r="2023" spans="4:5" x14ac:dyDescent="0.25">
      <c r="D2023" s="278"/>
      <c r="E2023" s="278"/>
    </row>
    <row r="2024" spans="4:5" x14ac:dyDescent="0.25">
      <c r="D2024" s="278"/>
      <c r="E2024" s="278"/>
    </row>
    <row r="2025" spans="4:5" x14ac:dyDescent="0.25">
      <c r="D2025" s="278"/>
      <c r="E2025" s="278"/>
    </row>
    <row r="2026" spans="4:5" x14ac:dyDescent="0.25">
      <c r="D2026" s="278"/>
      <c r="E2026" s="278"/>
    </row>
    <row r="2027" spans="4:5" x14ac:dyDescent="0.25">
      <c r="D2027" s="278"/>
      <c r="E2027" s="278"/>
    </row>
    <row r="2028" spans="4:5" x14ac:dyDescent="0.25">
      <c r="D2028" s="278"/>
      <c r="E2028" s="278"/>
    </row>
    <row r="2029" spans="4:5" x14ac:dyDescent="0.25">
      <c r="D2029" s="278"/>
      <c r="E2029" s="278"/>
    </row>
    <row r="2030" spans="4:5" x14ac:dyDescent="0.25">
      <c r="D2030" s="278"/>
      <c r="E2030" s="278"/>
    </row>
    <row r="2031" spans="4:5" x14ac:dyDescent="0.25">
      <c r="D2031" s="278"/>
      <c r="E2031" s="278"/>
    </row>
    <row r="2032" spans="4:5" x14ac:dyDescent="0.25">
      <c r="D2032" s="278"/>
      <c r="E2032" s="278"/>
    </row>
    <row r="2033" spans="4:5" x14ac:dyDescent="0.25">
      <c r="D2033" s="278"/>
      <c r="E2033" s="278"/>
    </row>
    <row r="2034" spans="4:5" x14ac:dyDescent="0.25">
      <c r="D2034" s="278"/>
      <c r="E2034" s="278"/>
    </row>
    <row r="2035" spans="4:5" x14ac:dyDescent="0.25">
      <c r="D2035" s="278"/>
      <c r="E2035" s="278"/>
    </row>
    <row r="2036" spans="4:5" x14ac:dyDescent="0.25">
      <c r="D2036" s="278"/>
      <c r="E2036" s="278"/>
    </row>
    <row r="2037" spans="4:5" x14ac:dyDescent="0.25">
      <c r="D2037" s="278"/>
      <c r="E2037" s="278"/>
    </row>
    <row r="2038" spans="4:5" x14ac:dyDescent="0.25">
      <c r="D2038" s="278"/>
      <c r="E2038" s="278"/>
    </row>
    <row r="2039" spans="4:5" x14ac:dyDescent="0.25">
      <c r="D2039" s="278"/>
      <c r="E2039" s="278"/>
    </row>
    <row r="2040" spans="4:5" x14ac:dyDescent="0.25">
      <c r="D2040" s="278"/>
      <c r="E2040" s="278"/>
    </row>
    <row r="2041" spans="4:5" x14ac:dyDescent="0.25">
      <c r="D2041" s="278"/>
      <c r="E2041" s="278"/>
    </row>
    <row r="2042" spans="4:5" x14ac:dyDescent="0.25">
      <c r="D2042" s="278"/>
      <c r="E2042" s="278"/>
    </row>
    <row r="2043" spans="4:5" x14ac:dyDescent="0.25">
      <c r="D2043" s="278"/>
      <c r="E2043" s="278"/>
    </row>
    <row r="2044" spans="4:5" x14ac:dyDescent="0.25">
      <c r="D2044" s="278"/>
      <c r="E2044" s="278"/>
    </row>
    <row r="2045" spans="4:5" x14ac:dyDescent="0.25">
      <c r="D2045" s="278"/>
      <c r="E2045" s="278"/>
    </row>
    <row r="2046" spans="4:5" x14ac:dyDescent="0.25">
      <c r="D2046" s="278"/>
      <c r="E2046" s="278"/>
    </row>
    <row r="2047" spans="4:5" x14ac:dyDescent="0.25">
      <c r="D2047" s="278"/>
      <c r="E2047" s="278"/>
    </row>
    <row r="2048" spans="4:5" x14ac:dyDescent="0.25">
      <c r="D2048" s="278"/>
      <c r="E2048" s="278"/>
    </row>
    <row r="2049" spans="4:5" x14ac:dyDescent="0.25">
      <c r="D2049" s="278"/>
      <c r="E2049" s="278"/>
    </row>
    <row r="2050" spans="4:5" x14ac:dyDescent="0.25">
      <c r="D2050" s="278"/>
      <c r="E2050" s="278"/>
    </row>
    <row r="2051" spans="4:5" x14ac:dyDescent="0.25">
      <c r="D2051" s="278"/>
      <c r="E2051" s="278"/>
    </row>
    <row r="2052" spans="4:5" x14ac:dyDescent="0.25">
      <c r="D2052" s="278"/>
      <c r="E2052" s="278"/>
    </row>
    <row r="2053" spans="4:5" x14ac:dyDescent="0.25">
      <c r="D2053" s="278"/>
      <c r="E2053" s="278"/>
    </row>
    <row r="2054" spans="4:5" x14ac:dyDescent="0.25">
      <c r="D2054" s="278"/>
      <c r="E2054" s="278"/>
    </row>
    <row r="2055" spans="4:5" x14ac:dyDescent="0.25">
      <c r="D2055" s="278"/>
      <c r="E2055" s="278"/>
    </row>
    <row r="2056" spans="4:5" x14ac:dyDescent="0.25">
      <c r="D2056" s="278"/>
      <c r="E2056" s="278"/>
    </row>
    <row r="2057" spans="4:5" x14ac:dyDescent="0.25">
      <c r="D2057" s="278"/>
      <c r="E2057" s="278"/>
    </row>
    <row r="2058" spans="4:5" x14ac:dyDescent="0.25">
      <c r="D2058" s="278"/>
      <c r="E2058" s="278"/>
    </row>
    <row r="2059" spans="4:5" x14ac:dyDescent="0.25">
      <c r="D2059" s="278"/>
      <c r="E2059" s="278"/>
    </row>
    <row r="2060" spans="4:5" x14ac:dyDescent="0.25">
      <c r="D2060" s="278"/>
      <c r="E2060" s="278"/>
    </row>
    <row r="2061" spans="4:5" x14ac:dyDescent="0.25">
      <c r="D2061" s="278"/>
      <c r="E2061" s="278"/>
    </row>
    <row r="2062" spans="4:5" x14ac:dyDescent="0.25">
      <c r="D2062" s="278"/>
      <c r="E2062" s="278"/>
    </row>
    <row r="2063" spans="4:5" x14ac:dyDescent="0.25">
      <c r="D2063" s="278"/>
      <c r="E2063" s="278"/>
    </row>
    <row r="2064" spans="4:5" x14ac:dyDescent="0.25">
      <c r="D2064" s="278"/>
      <c r="E2064" s="278"/>
    </row>
    <row r="2065" spans="4:5" x14ac:dyDescent="0.25">
      <c r="D2065" s="278"/>
      <c r="E2065" s="278"/>
    </row>
    <row r="2066" spans="4:5" x14ac:dyDescent="0.25">
      <c r="D2066" s="278"/>
      <c r="E2066" s="278"/>
    </row>
    <row r="2067" spans="4:5" x14ac:dyDescent="0.25">
      <c r="D2067" s="278"/>
      <c r="E2067" s="278"/>
    </row>
    <row r="2068" spans="4:5" x14ac:dyDescent="0.25">
      <c r="D2068" s="278"/>
      <c r="E2068" s="278"/>
    </row>
    <row r="2069" spans="4:5" x14ac:dyDescent="0.25">
      <c r="D2069" s="278"/>
      <c r="E2069" s="278"/>
    </row>
    <row r="2070" spans="4:5" x14ac:dyDescent="0.25">
      <c r="D2070" s="278"/>
      <c r="E2070" s="278"/>
    </row>
    <row r="2071" spans="4:5" x14ac:dyDescent="0.25">
      <c r="D2071" s="278"/>
      <c r="E2071" s="278"/>
    </row>
    <row r="2072" spans="4:5" x14ac:dyDescent="0.25">
      <c r="D2072" s="278"/>
      <c r="E2072" s="278"/>
    </row>
    <row r="2073" spans="4:5" x14ac:dyDescent="0.25">
      <c r="D2073" s="278"/>
      <c r="E2073" s="278"/>
    </row>
    <row r="2074" spans="4:5" x14ac:dyDescent="0.25">
      <c r="D2074" s="278"/>
      <c r="E2074" s="278"/>
    </row>
    <row r="2075" spans="4:5" x14ac:dyDescent="0.25">
      <c r="D2075" s="278"/>
      <c r="E2075" s="278"/>
    </row>
    <row r="2076" spans="4:5" x14ac:dyDescent="0.25">
      <c r="D2076" s="278"/>
      <c r="E2076" s="278"/>
    </row>
    <row r="2077" spans="4:5" x14ac:dyDescent="0.25">
      <c r="D2077" s="278"/>
      <c r="E2077" s="278"/>
    </row>
    <row r="2078" spans="4:5" x14ac:dyDescent="0.25">
      <c r="D2078" s="278"/>
      <c r="E2078" s="278"/>
    </row>
    <row r="2079" spans="4:5" x14ac:dyDescent="0.25">
      <c r="D2079" s="278"/>
      <c r="E2079" s="278"/>
    </row>
    <row r="2080" spans="4:5" x14ac:dyDescent="0.25">
      <c r="D2080" s="278"/>
      <c r="E2080" s="278"/>
    </row>
    <row r="2081" spans="4:5" x14ac:dyDescent="0.25">
      <c r="D2081" s="278"/>
      <c r="E2081" s="278"/>
    </row>
    <row r="2082" spans="4:5" x14ac:dyDescent="0.25">
      <c r="D2082" s="278"/>
      <c r="E2082" s="278"/>
    </row>
    <row r="2083" spans="4:5" x14ac:dyDescent="0.25">
      <c r="D2083" s="278"/>
      <c r="E2083" s="278"/>
    </row>
    <row r="2084" spans="4:5" x14ac:dyDescent="0.25">
      <c r="D2084" s="278"/>
      <c r="E2084" s="278"/>
    </row>
    <row r="2085" spans="4:5" x14ac:dyDescent="0.25">
      <c r="D2085" s="278"/>
      <c r="E2085" s="278"/>
    </row>
    <row r="2086" spans="4:5" x14ac:dyDescent="0.25">
      <c r="D2086" s="278"/>
      <c r="E2086" s="278"/>
    </row>
    <row r="2087" spans="4:5" x14ac:dyDescent="0.25">
      <c r="D2087" s="278"/>
      <c r="E2087" s="278"/>
    </row>
    <row r="2088" spans="4:5" x14ac:dyDescent="0.25">
      <c r="D2088" s="278"/>
      <c r="E2088" s="278"/>
    </row>
    <row r="2089" spans="4:5" x14ac:dyDescent="0.25">
      <c r="D2089" s="278"/>
      <c r="E2089" s="278"/>
    </row>
    <row r="2090" spans="4:5" x14ac:dyDescent="0.25">
      <c r="D2090" s="278"/>
      <c r="E2090" s="278"/>
    </row>
    <row r="2091" spans="4:5" x14ac:dyDescent="0.25">
      <c r="D2091" s="278"/>
      <c r="E2091" s="278"/>
    </row>
    <row r="2092" spans="4:5" x14ac:dyDescent="0.25">
      <c r="D2092" s="278"/>
      <c r="E2092" s="278"/>
    </row>
    <row r="2093" spans="4:5" x14ac:dyDescent="0.25">
      <c r="D2093" s="278"/>
      <c r="E2093" s="278"/>
    </row>
    <row r="2094" spans="4:5" x14ac:dyDescent="0.25">
      <c r="D2094" s="278"/>
      <c r="E2094" s="278"/>
    </row>
    <row r="2095" spans="4:5" x14ac:dyDescent="0.25">
      <c r="D2095" s="278"/>
      <c r="E2095" s="278"/>
    </row>
    <row r="2096" spans="4:5" x14ac:dyDescent="0.25">
      <c r="D2096" s="278"/>
      <c r="E2096" s="278"/>
    </row>
    <row r="2097" spans="4:5" x14ac:dyDescent="0.25">
      <c r="D2097" s="278"/>
      <c r="E2097" s="278"/>
    </row>
    <row r="2098" spans="4:5" x14ac:dyDescent="0.25">
      <c r="D2098" s="278"/>
      <c r="E2098" s="278"/>
    </row>
    <row r="2099" spans="4:5" x14ac:dyDescent="0.25">
      <c r="D2099" s="278"/>
      <c r="E2099" s="278"/>
    </row>
    <row r="2100" spans="4:5" x14ac:dyDescent="0.25">
      <c r="D2100" s="278"/>
      <c r="E2100" s="278"/>
    </row>
    <row r="2101" spans="4:5" x14ac:dyDescent="0.25">
      <c r="D2101" s="278"/>
      <c r="E2101" s="278"/>
    </row>
    <row r="2102" spans="4:5" x14ac:dyDescent="0.25">
      <c r="D2102" s="278"/>
      <c r="E2102" s="278"/>
    </row>
    <row r="2103" spans="4:5" x14ac:dyDescent="0.25">
      <c r="D2103" s="278"/>
      <c r="E2103" s="278"/>
    </row>
    <row r="2104" spans="4:5" x14ac:dyDescent="0.25">
      <c r="D2104" s="278"/>
      <c r="E2104" s="278"/>
    </row>
    <row r="2105" spans="4:5" x14ac:dyDescent="0.25">
      <c r="D2105" s="278"/>
      <c r="E2105" s="278"/>
    </row>
    <row r="2106" spans="4:5" x14ac:dyDescent="0.25">
      <c r="D2106" s="278"/>
      <c r="E2106" s="278"/>
    </row>
    <row r="2107" spans="4:5" x14ac:dyDescent="0.25">
      <c r="D2107" s="278"/>
      <c r="E2107" s="278"/>
    </row>
    <row r="2108" spans="4:5" x14ac:dyDescent="0.25">
      <c r="D2108" s="278"/>
      <c r="E2108" s="278"/>
    </row>
    <row r="2109" spans="4:5" x14ac:dyDescent="0.25">
      <c r="D2109" s="278"/>
      <c r="E2109" s="278"/>
    </row>
    <row r="2110" spans="4:5" x14ac:dyDescent="0.25">
      <c r="D2110" s="278"/>
      <c r="E2110" s="278"/>
    </row>
    <row r="2111" spans="4:5" x14ac:dyDescent="0.25">
      <c r="D2111" s="278"/>
      <c r="E2111" s="278"/>
    </row>
    <row r="2112" spans="4:5" x14ac:dyDescent="0.25">
      <c r="D2112" s="278"/>
      <c r="E2112" s="278"/>
    </row>
    <row r="2113" spans="4:5" x14ac:dyDescent="0.25">
      <c r="D2113" s="278"/>
      <c r="E2113" s="278"/>
    </row>
    <row r="2114" spans="4:5" x14ac:dyDescent="0.25">
      <c r="D2114" s="278"/>
      <c r="E2114" s="278"/>
    </row>
    <row r="2115" spans="4:5" x14ac:dyDescent="0.25">
      <c r="D2115" s="278"/>
      <c r="E2115" s="278"/>
    </row>
    <row r="2116" spans="4:5" x14ac:dyDescent="0.25">
      <c r="D2116" s="278"/>
      <c r="E2116" s="278"/>
    </row>
    <row r="2117" spans="4:5" x14ac:dyDescent="0.25">
      <c r="D2117" s="278"/>
      <c r="E2117" s="278"/>
    </row>
    <row r="2118" spans="4:5" x14ac:dyDescent="0.25">
      <c r="D2118" s="278"/>
      <c r="E2118" s="278"/>
    </row>
    <row r="2119" spans="4:5" x14ac:dyDescent="0.25">
      <c r="D2119" s="278"/>
      <c r="E2119" s="278"/>
    </row>
    <row r="2120" spans="4:5" x14ac:dyDescent="0.25">
      <c r="D2120" s="278"/>
      <c r="E2120" s="278"/>
    </row>
    <row r="2121" spans="4:5" x14ac:dyDescent="0.25">
      <c r="D2121" s="278"/>
      <c r="E2121" s="278"/>
    </row>
    <row r="2122" spans="4:5" x14ac:dyDescent="0.25">
      <c r="D2122" s="278"/>
      <c r="E2122" s="278"/>
    </row>
    <row r="2123" spans="4:5" x14ac:dyDescent="0.25">
      <c r="D2123" s="278"/>
      <c r="E2123" s="278"/>
    </row>
    <row r="2124" spans="4:5" x14ac:dyDescent="0.25">
      <c r="D2124" s="278"/>
      <c r="E2124" s="278"/>
    </row>
    <row r="2125" spans="4:5" x14ac:dyDescent="0.25">
      <c r="D2125" s="278"/>
      <c r="E2125" s="278"/>
    </row>
    <row r="2126" spans="4:5" x14ac:dyDescent="0.25">
      <c r="D2126" s="278"/>
      <c r="E2126" s="278"/>
    </row>
    <row r="2127" spans="4:5" x14ac:dyDescent="0.25">
      <c r="D2127" s="278"/>
      <c r="E2127" s="278"/>
    </row>
    <row r="2128" spans="4:5" x14ac:dyDescent="0.25">
      <c r="D2128" s="278"/>
      <c r="E2128" s="278"/>
    </row>
    <row r="2129" spans="4:5" x14ac:dyDescent="0.25">
      <c r="D2129" s="278"/>
      <c r="E2129" s="278"/>
    </row>
    <row r="2130" spans="4:5" x14ac:dyDescent="0.25">
      <c r="D2130" s="278"/>
      <c r="E2130" s="278"/>
    </row>
    <row r="2131" spans="4:5" x14ac:dyDescent="0.25">
      <c r="D2131" s="278"/>
      <c r="E2131" s="278"/>
    </row>
    <row r="2132" spans="4:5" x14ac:dyDescent="0.25">
      <c r="D2132" s="278"/>
      <c r="E2132" s="278"/>
    </row>
    <row r="2133" spans="4:5" x14ac:dyDescent="0.25">
      <c r="D2133" s="278"/>
      <c r="E2133" s="278"/>
    </row>
    <row r="2134" spans="4:5" x14ac:dyDescent="0.25">
      <c r="D2134" s="278"/>
      <c r="E2134" s="278"/>
    </row>
    <row r="2135" spans="4:5" x14ac:dyDescent="0.25">
      <c r="D2135" s="278"/>
      <c r="E2135" s="278"/>
    </row>
    <row r="2136" spans="4:5" x14ac:dyDescent="0.25">
      <c r="D2136" s="278"/>
      <c r="E2136" s="278"/>
    </row>
    <row r="2137" spans="4:5" x14ac:dyDescent="0.25">
      <c r="D2137" s="278"/>
      <c r="E2137" s="278"/>
    </row>
    <row r="2138" spans="4:5" x14ac:dyDescent="0.25">
      <c r="D2138" s="278"/>
      <c r="E2138" s="278"/>
    </row>
    <row r="2139" spans="4:5" x14ac:dyDescent="0.25">
      <c r="D2139" s="278"/>
      <c r="E2139" s="278"/>
    </row>
    <row r="2140" spans="4:5" x14ac:dyDescent="0.25">
      <c r="D2140" s="278"/>
      <c r="E2140" s="278"/>
    </row>
    <row r="2141" spans="4:5" x14ac:dyDescent="0.25">
      <c r="D2141" s="278"/>
      <c r="E2141" s="278"/>
    </row>
    <row r="2142" spans="4:5" x14ac:dyDescent="0.25">
      <c r="D2142" s="278"/>
      <c r="E2142" s="278"/>
    </row>
    <row r="2143" spans="4:5" x14ac:dyDescent="0.25">
      <c r="D2143" s="278"/>
      <c r="E2143" s="278"/>
    </row>
    <row r="2144" spans="4:5" x14ac:dyDescent="0.25">
      <c r="D2144" s="278"/>
      <c r="E2144" s="278"/>
    </row>
    <row r="2145" spans="4:5" x14ac:dyDescent="0.25">
      <c r="D2145" s="278"/>
      <c r="E2145" s="278"/>
    </row>
    <row r="2146" spans="4:5" x14ac:dyDescent="0.25">
      <c r="D2146" s="278"/>
      <c r="E2146" s="278"/>
    </row>
    <row r="2147" spans="4:5" x14ac:dyDescent="0.25">
      <c r="D2147" s="278"/>
      <c r="E2147" s="278"/>
    </row>
    <row r="2148" spans="4:5" x14ac:dyDescent="0.25">
      <c r="D2148" s="278"/>
      <c r="E2148" s="278"/>
    </row>
    <row r="2149" spans="4:5" x14ac:dyDescent="0.25">
      <c r="D2149" s="278"/>
      <c r="E2149" s="278"/>
    </row>
    <row r="2150" spans="4:5" x14ac:dyDescent="0.25">
      <c r="D2150" s="278"/>
      <c r="E2150" s="278"/>
    </row>
    <row r="2151" spans="4:5" x14ac:dyDescent="0.25">
      <c r="D2151" s="278"/>
      <c r="E2151" s="278"/>
    </row>
    <row r="2152" spans="4:5" x14ac:dyDescent="0.25">
      <c r="D2152" s="278"/>
      <c r="E2152" s="278"/>
    </row>
    <row r="2153" spans="4:5" x14ac:dyDescent="0.25">
      <c r="D2153" s="278"/>
      <c r="E2153" s="278"/>
    </row>
    <row r="2154" spans="4:5" x14ac:dyDescent="0.25">
      <c r="D2154" s="278"/>
      <c r="E2154" s="278"/>
    </row>
    <row r="2155" spans="4:5" x14ac:dyDescent="0.25">
      <c r="D2155" s="278"/>
      <c r="E2155" s="278"/>
    </row>
    <row r="2156" spans="4:5" x14ac:dyDescent="0.25">
      <c r="D2156" s="278"/>
      <c r="E2156" s="278"/>
    </row>
    <row r="2157" spans="4:5" x14ac:dyDescent="0.25">
      <c r="D2157" s="278"/>
      <c r="E2157" s="278"/>
    </row>
    <row r="2158" spans="4:5" x14ac:dyDescent="0.25">
      <c r="D2158" s="278"/>
      <c r="E2158" s="278"/>
    </row>
    <row r="2159" spans="4:5" x14ac:dyDescent="0.25">
      <c r="D2159" s="278"/>
      <c r="E2159" s="278"/>
    </row>
    <row r="2160" spans="4:5" x14ac:dyDescent="0.25">
      <c r="D2160" s="278"/>
      <c r="E2160" s="278"/>
    </row>
    <row r="2161" spans="4:5" x14ac:dyDescent="0.25">
      <c r="D2161" s="278"/>
      <c r="E2161" s="278"/>
    </row>
    <row r="2162" spans="4:5" x14ac:dyDescent="0.25">
      <c r="D2162" s="278"/>
      <c r="E2162" s="278"/>
    </row>
    <row r="2163" spans="4:5" x14ac:dyDescent="0.25">
      <c r="D2163" s="278"/>
      <c r="E2163" s="278"/>
    </row>
    <row r="2164" spans="4:5" x14ac:dyDescent="0.25">
      <c r="D2164" s="278"/>
      <c r="E2164" s="278"/>
    </row>
    <row r="2165" spans="4:5" x14ac:dyDescent="0.25">
      <c r="D2165" s="278"/>
      <c r="E2165" s="278"/>
    </row>
    <row r="2166" spans="4:5" x14ac:dyDescent="0.25">
      <c r="D2166" s="278"/>
      <c r="E2166" s="278"/>
    </row>
    <row r="2167" spans="4:5" x14ac:dyDescent="0.25">
      <c r="D2167" s="278"/>
      <c r="E2167" s="278"/>
    </row>
    <row r="2168" spans="4:5" x14ac:dyDescent="0.25">
      <c r="D2168" s="278"/>
      <c r="E2168" s="278"/>
    </row>
    <row r="2169" spans="4:5" x14ac:dyDescent="0.25">
      <c r="D2169" s="278"/>
      <c r="E2169" s="278"/>
    </row>
    <row r="2170" spans="4:5" x14ac:dyDescent="0.25">
      <c r="D2170" s="278"/>
      <c r="E2170" s="278"/>
    </row>
    <row r="2171" spans="4:5" x14ac:dyDescent="0.25">
      <c r="D2171" s="278"/>
      <c r="E2171" s="278"/>
    </row>
    <row r="2172" spans="4:5" x14ac:dyDescent="0.25">
      <c r="D2172" s="278"/>
      <c r="E2172" s="278"/>
    </row>
    <row r="2173" spans="4:5" x14ac:dyDescent="0.25">
      <c r="D2173" s="278"/>
      <c r="E2173" s="278"/>
    </row>
    <row r="2174" spans="4:5" x14ac:dyDescent="0.25">
      <c r="D2174" s="278"/>
      <c r="E2174" s="278"/>
    </row>
    <row r="2175" spans="4:5" x14ac:dyDescent="0.25">
      <c r="D2175" s="278"/>
      <c r="E2175" s="278"/>
    </row>
    <row r="2176" spans="4:5" x14ac:dyDescent="0.25">
      <c r="D2176" s="278"/>
      <c r="E2176" s="278"/>
    </row>
    <row r="2177" spans="4:5" x14ac:dyDescent="0.25">
      <c r="D2177" s="278"/>
      <c r="E2177" s="278"/>
    </row>
    <row r="2178" spans="4:5" x14ac:dyDescent="0.25">
      <c r="D2178" s="278"/>
      <c r="E2178" s="278"/>
    </row>
    <row r="2179" spans="4:5" x14ac:dyDescent="0.25">
      <c r="D2179" s="278"/>
      <c r="E2179" s="278"/>
    </row>
    <row r="2180" spans="4:5" x14ac:dyDescent="0.25">
      <c r="D2180" s="278"/>
      <c r="E2180" s="278"/>
    </row>
    <row r="2181" spans="4:5" x14ac:dyDescent="0.25">
      <c r="D2181" s="278"/>
      <c r="E2181" s="278"/>
    </row>
    <row r="2182" spans="4:5" x14ac:dyDescent="0.25">
      <c r="D2182" s="278"/>
      <c r="E2182" s="278"/>
    </row>
    <row r="2183" spans="4:5" x14ac:dyDescent="0.25">
      <c r="D2183" s="278"/>
      <c r="E2183" s="278"/>
    </row>
    <row r="2184" spans="4:5" x14ac:dyDescent="0.25">
      <c r="D2184" s="278"/>
      <c r="E2184" s="278"/>
    </row>
    <row r="2185" spans="4:5" x14ac:dyDescent="0.25">
      <c r="D2185" s="278"/>
      <c r="E2185" s="278"/>
    </row>
    <row r="2186" spans="4:5" x14ac:dyDescent="0.25">
      <c r="D2186" s="278"/>
      <c r="E2186" s="278"/>
    </row>
    <row r="2187" spans="4:5" x14ac:dyDescent="0.25">
      <c r="D2187" s="278"/>
      <c r="E2187" s="278"/>
    </row>
    <row r="2188" spans="4:5" x14ac:dyDescent="0.25">
      <c r="D2188" s="278"/>
      <c r="E2188" s="278"/>
    </row>
    <row r="2189" spans="4:5" x14ac:dyDescent="0.25">
      <c r="D2189" s="278"/>
      <c r="E2189" s="278"/>
    </row>
    <row r="2190" spans="4:5" x14ac:dyDescent="0.25">
      <c r="D2190" s="278"/>
      <c r="E2190" s="278"/>
    </row>
    <row r="2191" spans="4:5" x14ac:dyDescent="0.25">
      <c r="D2191" s="278"/>
      <c r="E2191" s="278"/>
    </row>
    <row r="2192" spans="4:5" x14ac:dyDescent="0.25">
      <c r="D2192" s="278"/>
      <c r="E2192" s="278"/>
    </row>
    <row r="2193" spans="4:5" x14ac:dyDescent="0.25">
      <c r="D2193" s="278"/>
      <c r="E2193" s="278"/>
    </row>
    <row r="2194" spans="4:5" x14ac:dyDescent="0.25">
      <c r="D2194" s="278"/>
      <c r="E2194" s="278"/>
    </row>
    <row r="2195" spans="4:5" x14ac:dyDescent="0.25">
      <c r="D2195" s="278"/>
      <c r="E2195" s="278"/>
    </row>
    <row r="2196" spans="4:5" x14ac:dyDescent="0.25">
      <c r="D2196" s="278"/>
      <c r="E2196" s="278"/>
    </row>
    <row r="2197" spans="4:5" x14ac:dyDescent="0.25">
      <c r="D2197" s="278"/>
      <c r="E2197" s="278"/>
    </row>
    <row r="2198" spans="4:5" x14ac:dyDescent="0.25">
      <c r="D2198" s="278"/>
      <c r="E2198" s="278"/>
    </row>
    <row r="2199" spans="4:5" x14ac:dyDescent="0.25">
      <c r="D2199" s="278"/>
      <c r="E2199" s="278"/>
    </row>
    <row r="2200" spans="4:5" x14ac:dyDescent="0.25">
      <c r="D2200" s="278"/>
      <c r="E2200" s="278"/>
    </row>
    <row r="2201" spans="4:5" x14ac:dyDescent="0.25">
      <c r="D2201" s="278"/>
      <c r="E2201" s="278"/>
    </row>
    <row r="2202" spans="4:5" x14ac:dyDescent="0.25">
      <c r="D2202" s="278"/>
      <c r="E2202" s="278"/>
    </row>
    <row r="2203" spans="4:5" x14ac:dyDescent="0.25">
      <c r="D2203" s="278"/>
      <c r="E2203" s="278"/>
    </row>
    <row r="2204" spans="4:5" x14ac:dyDescent="0.25">
      <c r="D2204" s="278"/>
      <c r="E2204" s="278"/>
    </row>
    <row r="2205" spans="4:5" x14ac:dyDescent="0.25">
      <c r="D2205" s="278"/>
      <c r="E2205" s="278"/>
    </row>
    <row r="2206" spans="4:5" x14ac:dyDescent="0.25">
      <c r="D2206" s="278"/>
      <c r="E2206" s="278"/>
    </row>
    <row r="2207" spans="4:5" x14ac:dyDescent="0.25">
      <c r="D2207" s="278"/>
      <c r="E2207" s="278"/>
    </row>
    <row r="2208" spans="4:5" x14ac:dyDescent="0.25">
      <c r="D2208" s="278"/>
      <c r="E2208" s="278"/>
    </row>
    <row r="2209" spans="4:5" x14ac:dyDescent="0.25">
      <c r="D2209" s="278"/>
      <c r="E2209" s="278"/>
    </row>
    <row r="2210" spans="4:5" x14ac:dyDescent="0.25">
      <c r="D2210" s="278"/>
      <c r="E2210" s="278"/>
    </row>
    <row r="2211" spans="4:5" x14ac:dyDescent="0.25">
      <c r="D2211" s="278"/>
      <c r="E2211" s="278"/>
    </row>
    <row r="2212" spans="4:5" x14ac:dyDescent="0.25">
      <c r="D2212" s="278"/>
      <c r="E2212" s="278"/>
    </row>
    <row r="2213" spans="4:5" x14ac:dyDescent="0.25">
      <c r="D2213" s="278"/>
      <c r="E2213" s="278"/>
    </row>
    <row r="2214" spans="4:5" x14ac:dyDescent="0.25">
      <c r="D2214" s="278"/>
      <c r="E2214" s="278"/>
    </row>
    <row r="2215" spans="4:5" x14ac:dyDescent="0.25">
      <c r="D2215" s="278"/>
      <c r="E2215" s="278"/>
    </row>
    <row r="2216" spans="4:5" x14ac:dyDescent="0.25">
      <c r="D2216" s="278"/>
      <c r="E2216" s="278"/>
    </row>
    <row r="2217" spans="4:5" x14ac:dyDescent="0.25">
      <c r="D2217" s="278"/>
      <c r="E2217" s="278"/>
    </row>
    <row r="2218" spans="4:5" x14ac:dyDescent="0.25">
      <c r="D2218" s="278"/>
      <c r="E2218" s="278"/>
    </row>
    <row r="2219" spans="4:5" x14ac:dyDescent="0.25">
      <c r="D2219" s="278"/>
      <c r="E2219" s="278"/>
    </row>
    <row r="2220" spans="4:5" x14ac:dyDescent="0.25">
      <c r="D2220" s="278"/>
      <c r="E2220" s="278"/>
    </row>
    <row r="2221" spans="4:5" x14ac:dyDescent="0.25">
      <c r="D2221" s="278"/>
      <c r="E2221" s="278"/>
    </row>
    <row r="2222" spans="4:5" x14ac:dyDescent="0.25">
      <c r="D2222" s="278"/>
      <c r="E2222" s="278"/>
    </row>
    <row r="2223" spans="4:5" x14ac:dyDescent="0.25">
      <c r="D2223" s="278"/>
      <c r="E2223" s="278"/>
    </row>
    <row r="2224" spans="4:5" x14ac:dyDescent="0.25">
      <c r="D2224" s="278"/>
      <c r="E2224" s="278"/>
    </row>
    <row r="2225" spans="4:5" x14ac:dyDescent="0.25">
      <c r="D2225" s="278"/>
      <c r="E2225" s="278"/>
    </row>
    <row r="2226" spans="4:5" x14ac:dyDescent="0.25">
      <c r="D2226" s="278"/>
      <c r="E2226" s="278"/>
    </row>
    <row r="2227" spans="4:5" x14ac:dyDescent="0.25">
      <c r="D2227" s="278"/>
      <c r="E2227" s="278"/>
    </row>
    <row r="2228" spans="4:5" x14ac:dyDescent="0.25">
      <c r="D2228" s="278"/>
      <c r="E2228" s="278"/>
    </row>
    <row r="2229" spans="4:5" x14ac:dyDescent="0.25">
      <c r="D2229" s="278"/>
      <c r="E2229" s="278"/>
    </row>
    <row r="2230" spans="4:5" x14ac:dyDescent="0.25">
      <c r="D2230" s="278"/>
      <c r="E2230" s="278"/>
    </row>
    <row r="2231" spans="4:5" x14ac:dyDescent="0.25">
      <c r="D2231" s="278"/>
      <c r="E2231" s="278"/>
    </row>
    <row r="2232" spans="4:5" x14ac:dyDescent="0.25">
      <c r="D2232" s="278"/>
      <c r="E2232" s="278"/>
    </row>
    <row r="2233" spans="4:5" x14ac:dyDescent="0.25">
      <c r="D2233" s="278"/>
      <c r="E2233" s="278"/>
    </row>
    <row r="2234" spans="4:5" x14ac:dyDescent="0.25">
      <c r="D2234" s="278"/>
      <c r="E2234" s="278"/>
    </row>
    <row r="2235" spans="4:5" x14ac:dyDescent="0.25">
      <c r="D2235" s="278"/>
      <c r="E2235" s="278"/>
    </row>
    <row r="2236" spans="4:5" x14ac:dyDescent="0.25">
      <c r="D2236" s="278"/>
      <c r="E2236" s="278"/>
    </row>
    <row r="2237" spans="4:5" x14ac:dyDescent="0.25">
      <c r="D2237" s="278"/>
      <c r="E2237" s="278"/>
    </row>
    <row r="2238" spans="4:5" x14ac:dyDescent="0.25">
      <c r="D2238" s="278"/>
      <c r="E2238" s="278"/>
    </row>
    <row r="2239" spans="4:5" x14ac:dyDescent="0.25">
      <c r="D2239" s="278"/>
      <c r="E2239" s="278"/>
    </row>
    <row r="2240" spans="4:5" x14ac:dyDescent="0.25">
      <c r="D2240" s="278"/>
      <c r="E2240" s="278"/>
    </row>
    <row r="2241" spans="4:5" x14ac:dyDescent="0.25">
      <c r="D2241" s="278"/>
      <c r="E2241" s="278"/>
    </row>
    <row r="2242" spans="4:5" x14ac:dyDescent="0.25">
      <c r="D2242" s="278"/>
      <c r="E2242" s="278"/>
    </row>
    <row r="2243" spans="4:5" x14ac:dyDescent="0.25">
      <c r="D2243" s="278"/>
      <c r="E2243" s="278"/>
    </row>
    <row r="2244" spans="4:5" x14ac:dyDescent="0.25">
      <c r="D2244" s="278"/>
      <c r="E2244" s="278"/>
    </row>
    <row r="2245" spans="4:5" x14ac:dyDescent="0.25">
      <c r="D2245" s="278"/>
      <c r="E2245" s="278"/>
    </row>
    <row r="2246" spans="4:5" x14ac:dyDescent="0.25">
      <c r="D2246" s="278"/>
      <c r="E2246" s="278"/>
    </row>
    <row r="2247" spans="4:5" x14ac:dyDescent="0.25">
      <c r="D2247" s="278"/>
      <c r="E2247" s="278"/>
    </row>
    <row r="2248" spans="4:5" x14ac:dyDescent="0.25">
      <c r="D2248" s="278"/>
      <c r="E2248" s="278"/>
    </row>
    <row r="2249" spans="4:5" x14ac:dyDescent="0.25">
      <c r="D2249" s="278"/>
      <c r="E2249" s="278"/>
    </row>
    <row r="2250" spans="4:5" x14ac:dyDescent="0.25">
      <c r="D2250" s="278"/>
      <c r="E2250" s="278"/>
    </row>
    <row r="2251" spans="4:5" x14ac:dyDescent="0.25">
      <c r="D2251" s="278"/>
      <c r="E2251" s="278"/>
    </row>
    <row r="2252" spans="4:5" x14ac:dyDescent="0.25">
      <c r="D2252" s="278"/>
      <c r="E2252" s="278"/>
    </row>
    <row r="2253" spans="4:5" x14ac:dyDescent="0.25">
      <c r="D2253" s="278"/>
      <c r="E2253" s="278"/>
    </row>
    <row r="2254" spans="4:5" x14ac:dyDescent="0.25">
      <c r="D2254" s="278"/>
      <c r="E2254" s="278"/>
    </row>
    <row r="2255" spans="4:5" x14ac:dyDescent="0.25">
      <c r="D2255" s="278"/>
      <c r="E2255" s="278"/>
    </row>
    <row r="2256" spans="4:5" x14ac:dyDescent="0.25">
      <c r="D2256" s="278"/>
      <c r="E2256" s="278"/>
    </row>
    <row r="2257" spans="4:5" x14ac:dyDescent="0.25">
      <c r="D2257" s="278"/>
      <c r="E2257" s="278"/>
    </row>
    <row r="2258" spans="4:5" x14ac:dyDescent="0.25">
      <c r="D2258" s="278"/>
      <c r="E2258" s="278"/>
    </row>
    <row r="2259" spans="4:5" x14ac:dyDescent="0.25">
      <c r="D2259" s="278"/>
      <c r="E2259" s="278"/>
    </row>
    <row r="2260" spans="4:5" x14ac:dyDescent="0.25">
      <c r="D2260" s="278"/>
      <c r="E2260" s="278"/>
    </row>
    <row r="2261" spans="4:5" x14ac:dyDescent="0.25">
      <c r="D2261" s="278"/>
      <c r="E2261" s="278"/>
    </row>
    <row r="2262" spans="4:5" x14ac:dyDescent="0.25">
      <c r="D2262" s="278"/>
      <c r="E2262" s="278"/>
    </row>
    <row r="2263" spans="4:5" x14ac:dyDescent="0.25">
      <c r="D2263" s="278"/>
      <c r="E2263" s="278"/>
    </row>
    <row r="2264" spans="4:5" x14ac:dyDescent="0.25">
      <c r="D2264" s="278"/>
      <c r="E2264" s="278"/>
    </row>
    <row r="2265" spans="4:5" x14ac:dyDescent="0.25">
      <c r="D2265" s="278"/>
      <c r="E2265" s="278"/>
    </row>
    <row r="2266" spans="4:5" x14ac:dyDescent="0.25">
      <c r="D2266" s="278"/>
      <c r="E2266" s="278"/>
    </row>
    <row r="2267" spans="4:5" x14ac:dyDescent="0.25">
      <c r="D2267" s="278"/>
      <c r="E2267" s="278"/>
    </row>
    <row r="2268" spans="4:5" x14ac:dyDescent="0.25">
      <c r="D2268" s="278"/>
      <c r="E2268" s="278"/>
    </row>
    <row r="2269" spans="4:5" x14ac:dyDescent="0.25">
      <c r="D2269" s="278"/>
      <c r="E2269" s="278"/>
    </row>
    <row r="2270" spans="4:5" x14ac:dyDescent="0.25">
      <c r="D2270" s="278"/>
      <c r="E2270" s="278"/>
    </row>
    <row r="2271" spans="4:5" x14ac:dyDescent="0.25">
      <c r="D2271" s="278"/>
      <c r="E2271" s="278"/>
    </row>
    <row r="2272" spans="4:5" x14ac:dyDescent="0.25">
      <c r="D2272" s="278"/>
      <c r="E2272" s="278"/>
    </row>
    <row r="2273" spans="4:5" x14ac:dyDescent="0.25">
      <c r="D2273" s="278"/>
      <c r="E2273" s="278"/>
    </row>
    <row r="2274" spans="4:5" x14ac:dyDescent="0.25">
      <c r="D2274" s="278"/>
      <c r="E2274" s="278"/>
    </row>
    <row r="2275" spans="4:5" x14ac:dyDescent="0.25">
      <c r="D2275" s="278"/>
      <c r="E2275" s="278"/>
    </row>
    <row r="2276" spans="4:5" x14ac:dyDescent="0.25">
      <c r="D2276" s="278"/>
      <c r="E2276" s="278"/>
    </row>
    <row r="2277" spans="4:5" x14ac:dyDescent="0.25">
      <c r="D2277" s="278"/>
      <c r="E2277" s="278"/>
    </row>
    <row r="2278" spans="4:5" x14ac:dyDescent="0.25">
      <c r="D2278" s="278"/>
      <c r="E2278" s="278"/>
    </row>
    <row r="2279" spans="4:5" x14ac:dyDescent="0.25">
      <c r="D2279" s="278"/>
      <c r="E2279" s="278"/>
    </row>
    <row r="2280" spans="4:5" x14ac:dyDescent="0.25">
      <c r="D2280" s="278"/>
      <c r="E2280" s="278"/>
    </row>
    <row r="2281" spans="4:5" x14ac:dyDescent="0.25">
      <c r="D2281" s="278"/>
      <c r="E2281" s="278"/>
    </row>
    <row r="2282" spans="4:5" x14ac:dyDescent="0.25">
      <c r="D2282" s="278"/>
      <c r="E2282" s="278"/>
    </row>
    <row r="2283" spans="4:5" x14ac:dyDescent="0.25">
      <c r="D2283" s="278"/>
      <c r="E2283" s="278"/>
    </row>
    <row r="2284" spans="4:5" x14ac:dyDescent="0.25">
      <c r="D2284" s="278"/>
      <c r="E2284" s="278"/>
    </row>
    <row r="2285" spans="4:5" x14ac:dyDescent="0.25">
      <c r="D2285" s="278"/>
      <c r="E2285" s="278"/>
    </row>
    <row r="2286" spans="4:5" x14ac:dyDescent="0.25">
      <c r="D2286" s="278"/>
      <c r="E2286" s="278"/>
    </row>
    <row r="2287" spans="4:5" x14ac:dyDescent="0.25">
      <c r="D2287" s="278"/>
      <c r="E2287" s="278"/>
    </row>
    <row r="2288" spans="4:5" x14ac:dyDescent="0.25">
      <c r="D2288" s="278"/>
      <c r="E2288" s="278"/>
    </row>
    <row r="2289" spans="4:5" x14ac:dyDescent="0.25">
      <c r="D2289" s="278"/>
      <c r="E2289" s="278"/>
    </row>
    <row r="2290" spans="4:5" x14ac:dyDescent="0.25">
      <c r="D2290" s="278"/>
      <c r="E2290" s="278"/>
    </row>
    <row r="2291" spans="4:5" x14ac:dyDescent="0.25">
      <c r="D2291" s="278"/>
      <c r="E2291" s="278"/>
    </row>
    <row r="2292" spans="4:5" x14ac:dyDescent="0.25">
      <c r="D2292" s="278"/>
      <c r="E2292" s="278"/>
    </row>
    <row r="2293" spans="4:5" x14ac:dyDescent="0.25">
      <c r="D2293" s="278"/>
      <c r="E2293" s="278"/>
    </row>
    <row r="2294" spans="4:5" x14ac:dyDescent="0.25">
      <c r="D2294" s="278"/>
      <c r="E2294" s="278"/>
    </row>
    <row r="2295" spans="4:5" x14ac:dyDescent="0.25">
      <c r="D2295" s="278"/>
      <c r="E2295" s="278"/>
    </row>
    <row r="2296" spans="4:5" x14ac:dyDescent="0.25">
      <c r="D2296" s="278"/>
      <c r="E2296" s="278"/>
    </row>
    <row r="2297" spans="4:5" x14ac:dyDescent="0.25">
      <c r="D2297" s="278"/>
      <c r="E2297" s="278"/>
    </row>
    <row r="2298" spans="4:5" x14ac:dyDescent="0.25">
      <c r="D2298" s="278"/>
      <c r="E2298" s="278"/>
    </row>
    <row r="2299" spans="4:5" x14ac:dyDescent="0.25">
      <c r="D2299" s="278"/>
      <c r="E2299" s="278"/>
    </row>
    <row r="2300" spans="4:5" x14ac:dyDescent="0.25">
      <c r="D2300" s="278"/>
      <c r="E2300" s="278"/>
    </row>
    <row r="2301" spans="4:5" x14ac:dyDescent="0.25">
      <c r="D2301" s="278"/>
      <c r="E2301" s="278"/>
    </row>
    <row r="2302" spans="4:5" x14ac:dyDescent="0.25">
      <c r="D2302" s="278"/>
      <c r="E2302" s="278"/>
    </row>
    <row r="2303" spans="4:5" x14ac:dyDescent="0.25">
      <c r="D2303" s="278"/>
      <c r="E2303" s="278"/>
    </row>
    <row r="2304" spans="4:5" x14ac:dyDescent="0.25">
      <c r="D2304" s="278"/>
      <c r="E2304" s="278"/>
    </row>
    <row r="2305" spans="4:5" x14ac:dyDescent="0.25">
      <c r="D2305" s="278"/>
      <c r="E2305" s="278"/>
    </row>
    <row r="2306" spans="4:5" x14ac:dyDescent="0.25">
      <c r="D2306" s="278"/>
      <c r="E2306" s="278"/>
    </row>
    <row r="2307" spans="4:5" x14ac:dyDescent="0.25">
      <c r="D2307" s="278"/>
      <c r="E2307" s="278"/>
    </row>
    <row r="2308" spans="4:5" x14ac:dyDescent="0.25">
      <c r="D2308" s="278"/>
      <c r="E2308" s="278"/>
    </row>
    <row r="2309" spans="4:5" x14ac:dyDescent="0.25">
      <c r="D2309" s="278"/>
      <c r="E2309" s="278"/>
    </row>
    <row r="2310" spans="4:5" x14ac:dyDescent="0.25">
      <c r="D2310" s="278"/>
      <c r="E2310" s="278"/>
    </row>
    <row r="2311" spans="4:5" x14ac:dyDescent="0.25">
      <c r="D2311" s="278"/>
      <c r="E2311" s="278"/>
    </row>
    <row r="2312" spans="4:5" x14ac:dyDescent="0.25">
      <c r="D2312" s="278"/>
      <c r="E2312" s="278"/>
    </row>
    <row r="2313" spans="4:5" x14ac:dyDescent="0.25">
      <c r="D2313" s="278"/>
      <c r="E2313" s="278"/>
    </row>
    <row r="2314" spans="4:5" x14ac:dyDescent="0.25">
      <c r="D2314" s="278"/>
      <c r="E2314" s="278"/>
    </row>
    <row r="2315" spans="4:5" x14ac:dyDescent="0.25">
      <c r="D2315" s="278"/>
      <c r="E2315" s="278"/>
    </row>
    <row r="2316" spans="4:5" x14ac:dyDescent="0.25">
      <c r="D2316" s="278"/>
      <c r="E2316" s="278"/>
    </row>
    <row r="2317" spans="4:5" x14ac:dyDescent="0.25">
      <c r="D2317" s="278"/>
      <c r="E2317" s="278"/>
    </row>
    <row r="2318" spans="4:5" x14ac:dyDescent="0.25">
      <c r="D2318" s="278"/>
      <c r="E2318" s="278"/>
    </row>
    <row r="2319" spans="4:5" x14ac:dyDescent="0.25">
      <c r="D2319" s="278"/>
      <c r="E2319" s="278"/>
    </row>
    <row r="2320" spans="4:5" x14ac:dyDescent="0.25">
      <c r="D2320" s="278"/>
      <c r="E2320" s="278"/>
    </row>
    <row r="2321" spans="4:5" x14ac:dyDescent="0.25">
      <c r="D2321" s="278"/>
      <c r="E2321" s="278"/>
    </row>
    <row r="2322" spans="4:5" x14ac:dyDescent="0.25">
      <c r="D2322" s="278"/>
      <c r="E2322" s="278"/>
    </row>
    <row r="2323" spans="4:5" x14ac:dyDescent="0.25">
      <c r="D2323" s="278"/>
      <c r="E2323" s="278"/>
    </row>
    <row r="2324" spans="4:5" x14ac:dyDescent="0.25">
      <c r="D2324" s="278"/>
      <c r="E2324" s="278"/>
    </row>
    <row r="2325" spans="4:5" x14ac:dyDescent="0.25">
      <c r="D2325" s="278"/>
      <c r="E2325" s="278"/>
    </row>
    <row r="2326" spans="4:5" x14ac:dyDescent="0.25">
      <c r="D2326" s="278"/>
      <c r="E2326" s="278"/>
    </row>
    <row r="2327" spans="4:5" x14ac:dyDescent="0.25">
      <c r="D2327" s="278"/>
      <c r="E2327" s="278"/>
    </row>
    <row r="2328" spans="4:5" x14ac:dyDescent="0.25">
      <c r="D2328" s="278"/>
      <c r="E2328" s="278"/>
    </row>
    <row r="2329" spans="4:5" x14ac:dyDescent="0.25">
      <c r="D2329" s="278"/>
      <c r="E2329" s="278"/>
    </row>
    <row r="2330" spans="4:5" x14ac:dyDescent="0.25">
      <c r="D2330" s="278"/>
      <c r="E2330" s="278"/>
    </row>
    <row r="2331" spans="4:5" x14ac:dyDescent="0.25">
      <c r="D2331" s="278"/>
      <c r="E2331" s="278"/>
    </row>
    <row r="2332" spans="4:5" x14ac:dyDescent="0.25">
      <c r="D2332" s="278"/>
      <c r="E2332" s="278"/>
    </row>
    <row r="2333" spans="4:5" x14ac:dyDescent="0.25">
      <c r="D2333" s="278"/>
      <c r="E2333" s="278"/>
    </row>
    <row r="2334" spans="4:5" x14ac:dyDescent="0.25">
      <c r="D2334" s="278"/>
      <c r="E2334" s="278"/>
    </row>
    <row r="2335" spans="4:5" x14ac:dyDescent="0.25">
      <c r="D2335" s="278"/>
      <c r="E2335" s="278"/>
    </row>
  </sheetData>
  <mergeCells count="2327">
    <mergeCell ref="D5:E5"/>
    <mergeCell ref="F6:F7"/>
    <mergeCell ref="G6:G7"/>
    <mergeCell ref="H6:H7"/>
    <mergeCell ref="I6:I7"/>
    <mergeCell ref="D20:E20"/>
    <mergeCell ref="D178:E178"/>
    <mergeCell ref="D9:E9"/>
    <mergeCell ref="D10:E10"/>
    <mergeCell ref="D11:E11"/>
    <mergeCell ref="D12:E12"/>
    <mergeCell ref="D13:E13"/>
    <mergeCell ref="D14:E14"/>
    <mergeCell ref="D15:E15"/>
    <mergeCell ref="D16:E16"/>
    <mergeCell ref="D8:E8"/>
    <mergeCell ref="D39:E39"/>
    <mergeCell ref="D56:E56"/>
    <mergeCell ref="D76:E76"/>
    <mergeCell ref="D132:E132"/>
    <mergeCell ref="D161:E161"/>
    <mergeCell ref="D17:E17"/>
    <mergeCell ref="D18:E18"/>
    <mergeCell ref="D41:E41"/>
    <mergeCell ref="D42:E42"/>
    <mergeCell ref="D43:E43"/>
    <mergeCell ref="D44:E44"/>
    <mergeCell ref="D45:E45"/>
    <mergeCell ref="D46:E46"/>
    <mergeCell ref="D21:E21"/>
    <mergeCell ref="D22:E22"/>
    <mergeCell ref="D36:E36"/>
    <mergeCell ref="D37:E37"/>
    <mergeCell ref="D38:E38"/>
    <mergeCell ref="D19:E19"/>
    <mergeCell ref="D29:E29"/>
    <mergeCell ref="D40:E40"/>
    <mergeCell ref="D30:E30"/>
    <mergeCell ref="D31:E31"/>
    <mergeCell ref="D32:E32"/>
    <mergeCell ref="D33:E33"/>
    <mergeCell ref="D34:E34"/>
    <mergeCell ref="D35:E35"/>
    <mergeCell ref="D23:E23"/>
    <mergeCell ref="D24:E24"/>
    <mergeCell ref="D25:E25"/>
    <mergeCell ref="D26:E26"/>
    <mergeCell ref="D27:E27"/>
    <mergeCell ref="D28:E28"/>
    <mergeCell ref="D60:E60"/>
    <mergeCell ref="D61:E61"/>
    <mergeCell ref="D62:E62"/>
    <mergeCell ref="D64:E64"/>
    <mergeCell ref="D65:E65"/>
    <mergeCell ref="D66:E66"/>
    <mergeCell ref="D53:E53"/>
    <mergeCell ref="D54:E54"/>
    <mergeCell ref="D55:E55"/>
    <mergeCell ref="D57:E57"/>
    <mergeCell ref="D58:E58"/>
    <mergeCell ref="D59:E59"/>
    <mergeCell ref="D47:E47"/>
    <mergeCell ref="D48:E48"/>
    <mergeCell ref="D49:E49"/>
    <mergeCell ref="D50:E50"/>
    <mergeCell ref="D51:E51"/>
    <mergeCell ref="D52:E52"/>
    <mergeCell ref="D63:E63"/>
    <mergeCell ref="D69:E69"/>
    <mergeCell ref="D133:E133"/>
    <mergeCell ref="D134:E134"/>
    <mergeCell ref="D135:E135"/>
    <mergeCell ref="D81:E81"/>
    <mergeCell ref="D82:E82"/>
    <mergeCell ref="D83:E83"/>
    <mergeCell ref="D84:E84"/>
    <mergeCell ref="D67:E67"/>
    <mergeCell ref="D68:E68"/>
    <mergeCell ref="D70:E70"/>
    <mergeCell ref="D71:E71"/>
    <mergeCell ref="D72:E72"/>
    <mergeCell ref="D73:E73"/>
    <mergeCell ref="D77:E77"/>
    <mergeCell ref="D75:E75"/>
    <mergeCell ref="D87:E87"/>
    <mergeCell ref="D78:E78"/>
    <mergeCell ref="D79:E79"/>
    <mergeCell ref="D80:E80"/>
    <mergeCell ref="D85:E85"/>
    <mergeCell ref="D86:E86"/>
    <mergeCell ref="D93:E93"/>
    <mergeCell ref="D94:E94"/>
    <mergeCell ref="D95:E95"/>
    <mergeCell ref="D96:E96"/>
    <mergeCell ref="D97:E97"/>
    <mergeCell ref="D88:E88"/>
    <mergeCell ref="D89:E89"/>
    <mergeCell ref="D90:E90"/>
    <mergeCell ref="D92:E92"/>
    <mergeCell ref="D91:E91"/>
    <mergeCell ref="D189:E189"/>
    <mergeCell ref="D181:E181"/>
    <mergeCell ref="D182:E182"/>
    <mergeCell ref="D183:E183"/>
    <mergeCell ref="D184:E184"/>
    <mergeCell ref="D185:E185"/>
    <mergeCell ref="D186:E186"/>
    <mergeCell ref="D147:E147"/>
    <mergeCell ref="D148:E148"/>
    <mergeCell ref="D136:E136"/>
    <mergeCell ref="D137:E137"/>
    <mergeCell ref="D138:E138"/>
    <mergeCell ref="D139:E139"/>
    <mergeCell ref="D140:E140"/>
    <mergeCell ref="D142:E142"/>
    <mergeCell ref="D141:E141"/>
    <mergeCell ref="D74:E74"/>
    <mergeCell ref="D162:E162"/>
    <mergeCell ref="D163:E163"/>
    <mergeCell ref="D164:E164"/>
    <mergeCell ref="D165:E165"/>
    <mergeCell ref="D166:E166"/>
    <mergeCell ref="D167:E167"/>
    <mergeCell ref="D155:E155"/>
    <mergeCell ref="D156:E156"/>
    <mergeCell ref="D157:E157"/>
    <mergeCell ref="D108:E108"/>
    <mergeCell ref="D109:E109"/>
    <mergeCell ref="D168:E168"/>
    <mergeCell ref="D169:E169"/>
    <mergeCell ref="D170:E170"/>
    <mergeCell ref="D180:E180"/>
    <mergeCell ref="D187:E187"/>
    <mergeCell ref="D188:E188"/>
    <mergeCell ref="D6:E6"/>
    <mergeCell ref="D7:E7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03:E103"/>
    <mergeCell ref="D128:E128"/>
    <mergeCell ref="D129:E129"/>
    <mergeCell ref="D130:E130"/>
    <mergeCell ref="D131:E131"/>
    <mergeCell ref="D196:E196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74:E174"/>
    <mergeCell ref="D175:E175"/>
    <mergeCell ref="D176:E176"/>
    <mergeCell ref="D177:E177"/>
    <mergeCell ref="D179:E179"/>
    <mergeCell ref="D193:E193"/>
    <mergeCell ref="D194:E194"/>
    <mergeCell ref="D195:E195"/>
    <mergeCell ref="D190:E190"/>
    <mergeCell ref="D191:E191"/>
    <mergeCell ref="D192:E192"/>
    <mergeCell ref="D171:E171"/>
    <mergeCell ref="D172:E172"/>
    <mergeCell ref="D173:E173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34:E634"/>
    <mergeCell ref="D635:E635"/>
    <mergeCell ref="D636:E636"/>
    <mergeCell ref="D637:E637"/>
    <mergeCell ref="D620:E620"/>
    <mergeCell ref="D621:E621"/>
    <mergeCell ref="D622:E622"/>
    <mergeCell ref="D623:E623"/>
    <mergeCell ref="D624:E624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34:E934"/>
    <mergeCell ref="D953:E953"/>
    <mergeCell ref="D954:E954"/>
    <mergeCell ref="D955:E955"/>
    <mergeCell ref="D956:E956"/>
    <mergeCell ref="D957:E957"/>
    <mergeCell ref="D958:E958"/>
    <mergeCell ref="D959:E959"/>
    <mergeCell ref="D960:E960"/>
    <mergeCell ref="D961:E961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52:E952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79:E979"/>
    <mergeCell ref="D962:E962"/>
    <mergeCell ref="D963:E963"/>
    <mergeCell ref="D964:E964"/>
    <mergeCell ref="D965:E965"/>
    <mergeCell ref="D966:E966"/>
    <mergeCell ref="D967:E967"/>
    <mergeCell ref="D968:E968"/>
    <mergeCell ref="D969:E969"/>
    <mergeCell ref="D970:E970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988:E988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1015:E1015"/>
    <mergeCell ref="D998:E998"/>
    <mergeCell ref="D999:E999"/>
    <mergeCell ref="D1000:E1000"/>
    <mergeCell ref="D1001:E1001"/>
    <mergeCell ref="D1002:E1002"/>
    <mergeCell ref="D1003:E1003"/>
    <mergeCell ref="D1004:E1004"/>
    <mergeCell ref="D1005:E1005"/>
    <mergeCell ref="D1006:E1006"/>
    <mergeCell ref="D1043:E1043"/>
    <mergeCell ref="D1044:E1044"/>
    <mergeCell ref="D1045:E1045"/>
    <mergeCell ref="D1046:E1046"/>
    <mergeCell ref="C1:H3"/>
    <mergeCell ref="D1034:E1034"/>
    <mergeCell ref="D1035:E1035"/>
    <mergeCell ref="D1036:E1036"/>
    <mergeCell ref="D1037:E1037"/>
    <mergeCell ref="D1038:E1038"/>
    <mergeCell ref="D1039:E1039"/>
    <mergeCell ref="D1040:E1040"/>
    <mergeCell ref="D1041:E1041"/>
    <mergeCell ref="D1042:E1042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47:E1047"/>
    <mergeCell ref="D1048:E1048"/>
    <mergeCell ref="D1049:E1049"/>
    <mergeCell ref="D1050:E1050"/>
    <mergeCell ref="D1051:E1051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69:E1069"/>
    <mergeCell ref="D1070:E1070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81:E1081"/>
    <mergeCell ref="D1082:E1082"/>
    <mergeCell ref="D1083:E1083"/>
    <mergeCell ref="D1084:E1084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94:E1094"/>
    <mergeCell ref="D1095:E1095"/>
    <mergeCell ref="D1096:E1096"/>
    <mergeCell ref="D1097:E1097"/>
    <mergeCell ref="D1098:E1098"/>
    <mergeCell ref="D1099:E1099"/>
    <mergeCell ref="D1100:E1100"/>
    <mergeCell ref="D1101:E1101"/>
    <mergeCell ref="D1102:E1102"/>
    <mergeCell ref="D1103:E1103"/>
    <mergeCell ref="D1104:E1104"/>
    <mergeCell ref="D1105:E1105"/>
    <mergeCell ref="D1106:E1106"/>
    <mergeCell ref="D1107:E1107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117:E1117"/>
    <mergeCell ref="D1118:E1118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27:E1127"/>
    <mergeCell ref="D1128:E1128"/>
    <mergeCell ref="D1129:E1129"/>
    <mergeCell ref="D1130:E1130"/>
    <mergeCell ref="D1131:E1131"/>
    <mergeCell ref="D1132:E1132"/>
    <mergeCell ref="D1133:E1133"/>
    <mergeCell ref="D1134:E1134"/>
    <mergeCell ref="D1135:E1135"/>
    <mergeCell ref="D1136:E1136"/>
    <mergeCell ref="D1137:E1137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53:E1153"/>
    <mergeCell ref="D1154:E1154"/>
    <mergeCell ref="D1155:E1155"/>
    <mergeCell ref="D1156:E1156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18:E1218"/>
    <mergeCell ref="D1219:E1219"/>
    <mergeCell ref="D1220:E1220"/>
    <mergeCell ref="D1221:E1221"/>
    <mergeCell ref="D1222:E1222"/>
    <mergeCell ref="D1223:E1223"/>
    <mergeCell ref="D1224:E1224"/>
    <mergeCell ref="D1225:E1225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72:E1272"/>
    <mergeCell ref="D1273:E1273"/>
    <mergeCell ref="D1274:E1274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D1321:E1321"/>
    <mergeCell ref="D1322:E1322"/>
    <mergeCell ref="D1323:E1323"/>
    <mergeCell ref="D1324:E1324"/>
    <mergeCell ref="D1325:E1325"/>
    <mergeCell ref="D1326:E1326"/>
    <mergeCell ref="D1377:E1377"/>
    <mergeCell ref="D1378:E1378"/>
    <mergeCell ref="D1379:E1379"/>
    <mergeCell ref="D1380:E1380"/>
    <mergeCell ref="D1381:E1381"/>
    <mergeCell ref="D1382:E1382"/>
    <mergeCell ref="D1383:E1383"/>
    <mergeCell ref="D1384:E1384"/>
    <mergeCell ref="D1385:E1385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52:E1352"/>
    <mergeCell ref="D1353:E1353"/>
    <mergeCell ref="D1354:E1354"/>
    <mergeCell ref="D1355:E1355"/>
    <mergeCell ref="D1356:E1356"/>
    <mergeCell ref="D1357:E1357"/>
    <mergeCell ref="D1358:E1358"/>
    <mergeCell ref="D1386:E1386"/>
    <mergeCell ref="D1387:E1387"/>
    <mergeCell ref="D1388:E1388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406:E1406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416:E1416"/>
    <mergeCell ref="D1417:E1417"/>
    <mergeCell ref="D1418:E1418"/>
    <mergeCell ref="D1419:E1419"/>
    <mergeCell ref="D1420:E1420"/>
    <mergeCell ref="D1421:E1421"/>
    <mergeCell ref="D1422:E1422"/>
    <mergeCell ref="D1423:E1423"/>
    <mergeCell ref="D1424:E1424"/>
    <mergeCell ref="D1425:E1425"/>
    <mergeCell ref="D1426:E1426"/>
    <mergeCell ref="D1427:E1427"/>
    <mergeCell ref="D1428:E1428"/>
    <mergeCell ref="D1429:E1429"/>
    <mergeCell ref="D1430:E1430"/>
    <mergeCell ref="D1431:E1431"/>
    <mergeCell ref="D1432:E1432"/>
    <mergeCell ref="D1433:E1433"/>
    <mergeCell ref="D1434:E1434"/>
    <mergeCell ref="D1435:E1435"/>
    <mergeCell ref="D1436:E1436"/>
    <mergeCell ref="D1437:E1437"/>
    <mergeCell ref="D1438:E1438"/>
    <mergeCell ref="D1439:E1439"/>
    <mergeCell ref="D1440:E1440"/>
    <mergeCell ref="D1441:E1441"/>
    <mergeCell ref="D1442:E1442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52:E1452"/>
    <mergeCell ref="D1453:E1453"/>
    <mergeCell ref="D1454:E1454"/>
    <mergeCell ref="D1455:E1455"/>
    <mergeCell ref="D1456:E1456"/>
    <mergeCell ref="D1457:E1457"/>
    <mergeCell ref="D1458:E1458"/>
    <mergeCell ref="D1459:E1459"/>
    <mergeCell ref="D1460:E1460"/>
    <mergeCell ref="D1461:E1461"/>
    <mergeCell ref="D1462:E1462"/>
    <mergeCell ref="D1463:E1463"/>
    <mergeCell ref="D1464:E1464"/>
    <mergeCell ref="D1465:E1465"/>
    <mergeCell ref="D1466:E1466"/>
    <mergeCell ref="D1467:E1467"/>
    <mergeCell ref="D1468:E1468"/>
    <mergeCell ref="D1469:E1469"/>
    <mergeCell ref="D1470:E1470"/>
    <mergeCell ref="D1471:E1471"/>
    <mergeCell ref="D1472:E1472"/>
    <mergeCell ref="D1473:E1473"/>
    <mergeCell ref="D1474:E1474"/>
    <mergeCell ref="D1475:E1475"/>
    <mergeCell ref="D1476:E1476"/>
    <mergeCell ref="D1477:E1477"/>
    <mergeCell ref="D1478:E1478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488:E1488"/>
    <mergeCell ref="D1489:E1489"/>
    <mergeCell ref="D1490:E1490"/>
    <mergeCell ref="D1491:E1491"/>
    <mergeCell ref="D1492:E1492"/>
    <mergeCell ref="D1493:E1493"/>
    <mergeCell ref="D1494:E1494"/>
    <mergeCell ref="D1495:E1495"/>
    <mergeCell ref="D1496:E1496"/>
    <mergeCell ref="D1497:E1497"/>
    <mergeCell ref="D1498:E1498"/>
    <mergeCell ref="D1499:E1499"/>
    <mergeCell ref="D1500:E1500"/>
    <mergeCell ref="D1501:E1501"/>
    <mergeCell ref="D1502:E1502"/>
    <mergeCell ref="D1503:E1503"/>
    <mergeCell ref="D1504:E1504"/>
    <mergeCell ref="D1505:E1505"/>
    <mergeCell ref="D1506:E1506"/>
    <mergeCell ref="D1507:E1507"/>
    <mergeCell ref="D1508:E1508"/>
    <mergeCell ref="D1509:E1509"/>
    <mergeCell ref="D1510:E1510"/>
    <mergeCell ref="D1511:E1511"/>
    <mergeCell ref="D1512:E1512"/>
    <mergeCell ref="D1513:E1513"/>
    <mergeCell ref="D1514:E1514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24:E1524"/>
    <mergeCell ref="D1525:E1525"/>
    <mergeCell ref="D1526:E1526"/>
    <mergeCell ref="D1527:E1527"/>
    <mergeCell ref="D1528:E1528"/>
    <mergeCell ref="D1529:E1529"/>
    <mergeCell ref="D1530:E1530"/>
    <mergeCell ref="D1531:E1531"/>
    <mergeCell ref="D1532:E1532"/>
    <mergeCell ref="D1533:E1533"/>
    <mergeCell ref="D1534:E1534"/>
    <mergeCell ref="D1535:E1535"/>
    <mergeCell ref="D1536:E1536"/>
    <mergeCell ref="D1537:E1537"/>
    <mergeCell ref="D1538:E1538"/>
    <mergeCell ref="D1539:E1539"/>
    <mergeCell ref="D1540:E1540"/>
    <mergeCell ref="D1541:E1541"/>
    <mergeCell ref="D1542:E1542"/>
    <mergeCell ref="D1543:E1543"/>
    <mergeCell ref="D1544:E1544"/>
    <mergeCell ref="D1545:E1545"/>
    <mergeCell ref="D1546:E1546"/>
    <mergeCell ref="D1547:E1547"/>
    <mergeCell ref="D1548:E1548"/>
    <mergeCell ref="D1549:E1549"/>
    <mergeCell ref="D1550:E1550"/>
    <mergeCell ref="D1551:E1551"/>
    <mergeCell ref="D1552:E1552"/>
    <mergeCell ref="D1553:E1553"/>
    <mergeCell ref="D1554:E1554"/>
    <mergeCell ref="D1555:E1555"/>
    <mergeCell ref="D1556:E1556"/>
    <mergeCell ref="D1557:E1557"/>
    <mergeCell ref="D1558:E1558"/>
    <mergeCell ref="D1559:E1559"/>
    <mergeCell ref="D1560:E1560"/>
    <mergeCell ref="D1561:E1561"/>
    <mergeCell ref="D1562:E1562"/>
    <mergeCell ref="D1563:E1563"/>
    <mergeCell ref="D1564:E1564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73:E1573"/>
    <mergeCell ref="D1574:E1574"/>
    <mergeCell ref="D1575:E1575"/>
    <mergeCell ref="D1576:E1576"/>
    <mergeCell ref="D1577:E1577"/>
    <mergeCell ref="D1578:E1578"/>
    <mergeCell ref="D1579:E1579"/>
    <mergeCell ref="D1580:E1580"/>
    <mergeCell ref="D1581:E1581"/>
    <mergeCell ref="D1582:E1582"/>
    <mergeCell ref="D1583:E1583"/>
    <mergeCell ref="D1584:E1584"/>
    <mergeCell ref="D1585:E1585"/>
    <mergeCell ref="D1586:E1586"/>
    <mergeCell ref="D1587:E1587"/>
    <mergeCell ref="D1588:E1588"/>
    <mergeCell ref="D1589:E1589"/>
    <mergeCell ref="D1590:E1590"/>
    <mergeCell ref="D1591:E1591"/>
    <mergeCell ref="D1592:E1592"/>
    <mergeCell ref="D1593:E1593"/>
    <mergeCell ref="D1594:E1594"/>
    <mergeCell ref="D1595:E1595"/>
    <mergeCell ref="D1596:E1596"/>
    <mergeCell ref="D1597:E1597"/>
    <mergeCell ref="D1598:E1598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09:E1609"/>
    <mergeCell ref="D1610:E1610"/>
    <mergeCell ref="D1611:E1611"/>
    <mergeCell ref="D1612:E1612"/>
    <mergeCell ref="D1613:E1613"/>
    <mergeCell ref="D1614:E1614"/>
    <mergeCell ref="D1615:E1615"/>
    <mergeCell ref="D1616:E1616"/>
    <mergeCell ref="D1617:E1617"/>
    <mergeCell ref="D1618:E1618"/>
    <mergeCell ref="D1619:E1619"/>
    <mergeCell ref="D1620:E1620"/>
    <mergeCell ref="D1621:E1621"/>
    <mergeCell ref="D1622:E1622"/>
    <mergeCell ref="D1623:E1623"/>
    <mergeCell ref="D1624:E1624"/>
    <mergeCell ref="D1625:E1625"/>
    <mergeCell ref="D1626:E1626"/>
    <mergeCell ref="D1627:E1627"/>
    <mergeCell ref="D1628:E1628"/>
    <mergeCell ref="D1629:E1629"/>
    <mergeCell ref="D1630:E1630"/>
    <mergeCell ref="D1631:E1631"/>
    <mergeCell ref="D1632:E1632"/>
    <mergeCell ref="D1633:E1633"/>
    <mergeCell ref="D1634:E1634"/>
    <mergeCell ref="D1635:E1635"/>
    <mergeCell ref="D1636:E1636"/>
    <mergeCell ref="D1637:E1637"/>
    <mergeCell ref="D1638:E1638"/>
    <mergeCell ref="D1639:E1639"/>
    <mergeCell ref="D1640:E1640"/>
    <mergeCell ref="D1641:E1641"/>
    <mergeCell ref="D1642:E1642"/>
    <mergeCell ref="D1643:E1643"/>
    <mergeCell ref="D1644:E1644"/>
    <mergeCell ref="D1645:E1645"/>
    <mergeCell ref="D1646:E1646"/>
    <mergeCell ref="D1647:E1647"/>
    <mergeCell ref="D1648:E1648"/>
    <mergeCell ref="D1649:E1649"/>
    <mergeCell ref="D1650:E1650"/>
    <mergeCell ref="D1651:E1651"/>
    <mergeCell ref="D1652:E1652"/>
    <mergeCell ref="D1653:E1653"/>
    <mergeCell ref="D1654:E1654"/>
    <mergeCell ref="D1655:E1655"/>
    <mergeCell ref="D1656:E1656"/>
    <mergeCell ref="D1657:E1657"/>
    <mergeCell ref="D1658:E1658"/>
    <mergeCell ref="D1659:E1659"/>
    <mergeCell ref="D1660:E1660"/>
    <mergeCell ref="D1661:E1661"/>
    <mergeCell ref="D1662:E1662"/>
    <mergeCell ref="D1663:E1663"/>
    <mergeCell ref="D1664:E1664"/>
    <mergeCell ref="D1665:E1665"/>
    <mergeCell ref="D1666:E1666"/>
    <mergeCell ref="D1667:E1667"/>
    <mergeCell ref="D1668:E1668"/>
    <mergeCell ref="D1669:E1669"/>
    <mergeCell ref="D1670:E1670"/>
    <mergeCell ref="D1671:E1671"/>
    <mergeCell ref="D1672:E1672"/>
    <mergeCell ref="D1673:E1673"/>
    <mergeCell ref="D1674:E1674"/>
    <mergeCell ref="D1675:E1675"/>
    <mergeCell ref="D1676:E1676"/>
    <mergeCell ref="D1677:E1677"/>
    <mergeCell ref="D1678:E1678"/>
    <mergeCell ref="D1679:E1679"/>
    <mergeCell ref="D1680:E1680"/>
    <mergeCell ref="D1681:E1681"/>
    <mergeCell ref="D1682:E1682"/>
    <mergeCell ref="D1683:E1683"/>
    <mergeCell ref="D1684:E1684"/>
    <mergeCell ref="D1685:E1685"/>
    <mergeCell ref="D1686:E1686"/>
    <mergeCell ref="D1687:E1687"/>
    <mergeCell ref="D1688:E1688"/>
    <mergeCell ref="D1689:E1689"/>
    <mergeCell ref="D1690:E1690"/>
    <mergeCell ref="D1691:E1691"/>
    <mergeCell ref="D1692:E1692"/>
    <mergeCell ref="D1693:E1693"/>
    <mergeCell ref="D1694:E1694"/>
    <mergeCell ref="D1695:E1695"/>
    <mergeCell ref="D1696:E1696"/>
    <mergeCell ref="D1697:E1697"/>
    <mergeCell ref="D1698:E1698"/>
    <mergeCell ref="D1699:E1699"/>
    <mergeCell ref="D1700:E1700"/>
    <mergeCell ref="D1701:E1701"/>
    <mergeCell ref="D1702:E1702"/>
    <mergeCell ref="D1703:E1703"/>
    <mergeCell ref="D1704:E1704"/>
    <mergeCell ref="D1705:E1705"/>
    <mergeCell ref="D1706:E1706"/>
    <mergeCell ref="D1707:E1707"/>
    <mergeCell ref="D1708:E1708"/>
    <mergeCell ref="D1709:E1709"/>
    <mergeCell ref="D1710:E1710"/>
    <mergeCell ref="D1711:E1711"/>
    <mergeCell ref="D1712:E1712"/>
    <mergeCell ref="D1713:E1713"/>
    <mergeCell ref="D1714:E1714"/>
    <mergeCell ref="D1715:E1715"/>
    <mergeCell ref="D1716:E1716"/>
    <mergeCell ref="D1717:E1717"/>
    <mergeCell ref="D1718:E1718"/>
    <mergeCell ref="D1719:E1719"/>
    <mergeCell ref="D1720:E1720"/>
    <mergeCell ref="D1721:E1721"/>
    <mergeCell ref="D1722:E1722"/>
    <mergeCell ref="D1723:E1723"/>
    <mergeCell ref="D1724:E1724"/>
    <mergeCell ref="D1725:E1725"/>
    <mergeCell ref="D1726:E1726"/>
    <mergeCell ref="D1727:E1727"/>
    <mergeCell ref="D1728:E1728"/>
    <mergeCell ref="D1729:E1729"/>
    <mergeCell ref="D1730:E1730"/>
    <mergeCell ref="D1731:E1731"/>
    <mergeCell ref="D1732:E1732"/>
    <mergeCell ref="D1733:E1733"/>
    <mergeCell ref="D1734:E1734"/>
    <mergeCell ref="D1735:E1735"/>
    <mergeCell ref="D1736:E1736"/>
    <mergeCell ref="D1737:E1737"/>
    <mergeCell ref="D1738:E1738"/>
    <mergeCell ref="D1739:E1739"/>
    <mergeCell ref="D1740:E1740"/>
    <mergeCell ref="D1741:E1741"/>
    <mergeCell ref="D1742:E1742"/>
    <mergeCell ref="D1743:E1743"/>
    <mergeCell ref="D1744:E1744"/>
    <mergeCell ref="D1745:E1745"/>
    <mergeCell ref="D1746:E1746"/>
    <mergeCell ref="D1747:E1747"/>
    <mergeCell ref="D1748:E1748"/>
    <mergeCell ref="D1749:E1749"/>
    <mergeCell ref="D1750:E1750"/>
    <mergeCell ref="D1751:E1751"/>
    <mergeCell ref="D1752:E1752"/>
    <mergeCell ref="D1753:E1753"/>
    <mergeCell ref="D1754:E1754"/>
    <mergeCell ref="D1755:E1755"/>
    <mergeCell ref="D1756:E1756"/>
    <mergeCell ref="D1757:E1757"/>
    <mergeCell ref="D1758:E1758"/>
    <mergeCell ref="D1759:E1759"/>
    <mergeCell ref="D1760:E1760"/>
    <mergeCell ref="D1761:E1761"/>
    <mergeCell ref="D1762:E1762"/>
    <mergeCell ref="D1763:E1763"/>
    <mergeCell ref="D1764:E1764"/>
    <mergeCell ref="D1765:E1765"/>
    <mergeCell ref="D1766:E1766"/>
    <mergeCell ref="D1767:E1767"/>
    <mergeCell ref="D1768:E1768"/>
    <mergeCell ref="D1769:E1769"/>
    <mergeCell ref="D1770:E1770"/>
    <mergeCell ref="D1771:E1771"/>
    <mergeCell ref="D1772:E1772"/>
    <mergeCell ref="D1773:E1773"/>
    <mergeCell ref="D1774:E1774"/>
    <mergeCell ref="D1775:E1775"/>
    <mergeCell ref="D1776:E1776"/>
    <mergeCell ref="D1777:E1777"/>
    <mergeCell ref="D1778:E1778"/>
    <mergeCell ref="D1779:E1779"/>
    <mergeCell ref="D1780:E1780"/>
    <mergeCell ref="D1781:E1781"/>
    <mergeCell ref="D1782:E1782"/>
    <mergeCell ref="D1783:E1783"/>
    <mergeCell ref="D1784:E1784"/>
    <mergeCell ref="D1785:E1785"/>
    <mergeCell ref="D1786:E1786"/>
    <mergeCell ref="D1787:E1787"/>
    <mergeCell ref="D1788:E1788"/>
    <mergeCell ref="D1789:E1789"/>
    <mergeCell ref="D1790:E1790"/>
    <mergeCell ref="D1791:E1791"/>
    <mergeCell ref="D1792:E1792"/>
    <mergeCell ref="D1793:E1793"/>
    <mergeCell ref="D1794:E1794"/>
    <mergeCell ref="D1795:E1795"/>
    <mergeCell ref="D1796:E1796"/>
    <mergeCell ref="D1797:E1797"/>
    <mergeCell ref="D1798:E1798"/>
    <mergeCell ref="D1799:E1799"/>
    <mergeCell ref="D1800:E1800"/>
    <mergeCell ref="D1801:E1801"/>
    <mergeCell ref="D1802:E1802"/>
    <mergeCell ref="D1803:E1803"/>
    <mergeCell ref="D1804:E1804"/>
    <mergeCell ref="D1805:E1805"/>
    <mergeCell ref="D1806:E1806"/>
    <mergeCell ref="D1807:E1807"/>
    <mergeCell ref="D1808:E1808"/>
    <mergeCell ref="D1809:E1809"/>
    <mergeCell ref="D1810:E1810"/>
    <mergeCell ref="D1811:E1811"/>
    <mergeCell ref="D1812:E1812"/>
    <mergeCell ref="D1813:E1813"/>
    <mergeCell ref="D1814:E1814"/>
    <mergeCell ref="D1815:E1815"/>
    <mergeCell ref="D1816:E1816"/>
    <mergeCell ref="D1817:E1817"/>
    <mergeCell ref="D1818:E1818"/>
    <mergeCell ref="D1819:E1819"/>
    <mergeCell ref="D1820:E1820"/>
    <mergeCell ref="D1821:E1821"/>
    <mergeCell ref="D1822:E1822"/>
    <mergeCell ref="D1823:E1823"/>
    <mergeCell ref="D1824:E1824"/>
    <mergeCell ref="D1825:E1825"/>
    <mergeCell ref="D1826:E1826"/>
    <mergeCell ref="D1827:E1827"/>
    <mergeCell ref="D1828:E1828"/>
    <mergeCell ref="D1829:E1829"/>
    <mergeCell ref="D1830:E1830"/>
    <mergeCell ref="D1831:E1831"/>
    <mergeCell ref="D1832:E1832"/>
    <mergeCell ref="D1833:E1833"/>
    <mergeCell ref="D1834:E1834"/>
    <mergeCell ref="D1835:E1835"/>
    <mergeCell ref="D1836:E1836"/>
    <mergeCell ref="D1837:E1837"/>
    <mergeCell ref="D1838:E1838"/>
    <mergeCell ref="D1839:E1839"/>
    <mergeCell ref="D1840:E1840"/>
    <mergeCell ref="D1841:E1841"/>
    <mergeCell ref="D1842:E1842"/>
    <mergeCell ref="D1843:E1843"/>
    <mergeCell ref="D1844:E1844"/>
    <mergeCell ref="D1845:E1845"/>
    <mergeCell ref="D1846:E1846"/>
    <mergeCell ref="D1847:E1847"/>
    <mergeCell ref="D1848:E1848"/>
    <mergeCell ref="D1849:E1849"/>
    <mergeCell ref="D1850:E1850"/>
    <mergeCell ref="D1851:E1851"/>
    <mergeCell ref="D1852:E1852"/>
    <mergeCell ref="D1853:E1853"/>
    <mergeCell ref="D1854:E1854"/>
    <mergeCell ref="D1855:E1855"/>
    <mergeCell ref="D1856:E1856"/>
    <mergeCell ref="D1857:E1857"/>
    <mergeCell ref="D1858:E1858"/>
    <mergeCell ref="D1859:E1859"/>
    <mergeCell ref="D1860:E1860"/>
    <mergeCell ref="D1861:E1861"/>
    <mergeCell ref="D1862:E1862"/>
    <mergeCell ref="D1863:E1863"/>
    <mergeCell ref="D1864:E1864"/>
    <mergeCell ref="D1865:E1865"/>
    <mergeCell ref="D1866:E1866"/>
    <mergeCell ref="D1867:E1867"/>
    <mergeCell ref="D1868:E1868"/>
    <mergeCell ref="D1869:E1869"/>
    <mergeCell ref="D1870:E1870"/>
    <mergeCell ref="D1871:E1871"/>
    <mergeCell ref="D1872:E1872"/>
    <mergeCell ref="D1873:E1873"/>
    <mergeCell ref="D1874:E1874"/>
    <mergeCell ref="D1875:E1875"/>
    <mergeCell ref="D1876:E1876"/>
    <mergeCell ref="D1877:E1877"/>
    <mergeCell ref="D1878:E1878"/>
    <mergeCell ref="D1879:E1879"/>
    <mergeCell ref="D1880:E1880"/>
    <mergeCell ref="D1881:E1881"/>
    <mergeCell ref="D1882:E1882"/>
    <mergeCell ref="D1883:E1883"/>
    <mergeCell ref="D1884:E1884"/>
    <mergeCell ref="D1885:E1885"/>
    <mergeCell ref="D1886:E1886"/>
    <mergeCell ref="D1887:E1887"/>
    <mergeCell ref="D1888:E1888"/>
    <mergeCell ref="D1889:E1889"/>
    <mergeCell ref="D1890:E1890"/>
    <mergeCell ref="D1891:E1891"/>
    <mergeCell ref="D1892:E1892"/>
    <mergeCell ref="D1893:E1893"/>
    <mergeCell ref="D1894:E1894"/>
    <mergeCell ref="D1895:E1895"/>
    <mergeCell ref="D1896:E1896"/>
    <mergeCell ref="D1897:E1897"/>
    <mergeCell ref="D1898:E1898"/>
    <mergeCell ref="D1899:E1899"/>
    <mergeCell ref="D1900:E1900"/>
    <mergeCell ref="D1901:E1901"/>
    <mergeCell ref="D1902:E1902"/>
    <mergeCell ref="D1903:E1903"/>
    <mergeCell ref="D1904:E1904"/>
    <mergeCell ref="D1905:E1905"/>
    <mergeCell ref="D1906:E1906"/>
    <mergeCell ref="D1907:E1907"/>
    <mergeCell ref="D1908:E1908"/>
    <mergeCell ref="D1909:E1909"/>
    <mergeCell ref="D1910:E1910"/>
    <mergeCell ref="D1911:E1911"/>
    <mergeCell ref="D1912:E1912"/>
    <mergeCell ref="D1913:E1913"/>
    <mergeCell ref="D1914:E1914"/>
    <mergeCell ref="D1915:E1915"/>
    <mergeCell ref="D1916:E1916"/>
    <mergeCell ref="D1917:E1917"/>
    <mergeCell ref="D1918:E1918"/>
    <mergeCell ref="D1919:E1919"/>
    <mergeCell ref="D1920:E1920"/>
    <mergeCell ref="D1921:E1921"/>
    <mergeCell ref="D1922:E1922"/>
    <mergeCell ref="D1923:E1923"/>
    <mergeCell ref="D1924:E1924"/>
    <mergeCell ref="D1925:E1925"/>
    <mergeCell ref="D1926:E1926"/>
    <mergeCell ref="D1927:E1927"/>
    <mergeCell ref="D1928:E1928"/>
    <mergeCell ref="D1929:E1929"/>
    <mergeCell ref="D1930:E1930"/>
    <mergeCell ref="D1931:E1931"/>
    <mergeCell ref="D1932:E1932"/>
    <mergeCell ref="D1933:E1933"/>
    <mergeCell ref="D1934:E1934"/>
    <mergeCell ref="D1935:E1935"/>
    <mergeCell ref="D1936:E1936"/>
    <mergeCell ref="D1937:E1937"/>
    <mergeCell ref="D1938:E1938"/>
    <mergeCell ref="D1939:E1939"/>
    <mergeCell ref="D1940:E1940"/>
    <mergeCell ref="D1941:E1941"/>
    <mergeCell ref="D1942:E1942"/>
    <mergeCell ref="D1943:E1943"/>
    <mergeCell ref="D1944:E1944"/>
    <mergeCell ref="D1945:E1945"/>
    <mergeCell ref="D1946:E1946"/>
    <mergeCell ref="D1947:E1947"/>
    <mergeCell ref="D1948:E1948"/>
    <mergeCell ref="D1949:E1949"/>
    <mergeCell ref="D1950:E1950"/>
    <mergeCell ref="D1951:E1951"/>
    <mergeCell ref="D1952:E1952"/>
    <mergeCell ref="D1953:E1953"/>
    <mergeCell ref="D1954:E1954"/>
    <mergeCell ref="D1955:E1955"/>
    <mergeCell ref="D1956:E1956"/>
    <mergeCell ref="D1957:E1957"/>
    <mergeCell ref="D1958:E1958"/>
    <mergeCell ref="D1959:E1959"/>
    <mergeCell ref="D1960:E1960"/>
    <mergeCell ref="D1961:E1961"/>
    <mergeCell ref="D1962:E1962"/>
    <mergeCell ref="D1963:E1963"/>
    <mergeCell ref="D1964:E1964"/>
    <mergeCell ref="D1965:E1965"/>
    <mergeCell ref="D1966:E1966"/>
    <mergeCell ref="D1967:E1967"/>
    <mergeCell ref="D1968:E1968"/>
    <mergeCell ref="D1969:E1969"/>
    <mergeCell ref="D1970:E1970"/>
    <mergeCell ref="D1971:E1971"/>
    <mergeCell ref="D1972:E1972"/>
    <mergeCell ref="D1973:E1973"/>
    <mergeCell ref="D1974:E1974"/>
    <mergeCell ref="D1975:E1975"/>
    <mergeCell ref="D1976:E1976"/>
    <mergeCell ref="D1977:E1977"/>
    <mergeCell ref="D1978:E1978"/>
    <mergeCell ref="D1979:E1979"/>
    <mergeCell ref="D1980:E1980"/>
    <mergeCell ref="D1981:E1981"/>
    <mergeCell ref="D1982:E1982"/>
    <mergeCell ref="D1983:E1983"/>
    <mergeCell ref="D1984:E1984"/>
    <mergeCell ref="D1985:E1985"/>
    <mergeCell ref="D1986:E1986"/>
    <mergeCell ref="D1987:E1987"/>
    <mergeCell ref="D1988:E1988"/>
    <mergeCell ref="D1989:E1989"/>
    <mergeCell ref="D1990:E1990"/>
    <mergeCell ref="D1991:E1991"/>
    <mergeCell ref="D1992:E1992"/>
    <mergeCell ref="D1993:E1993"/>
    <mergeCell ref="D1994:E1994"/>
    <mergeCell ref="D1995:E1995"/>
    <mergeCell ref="D1996:E1996"/>
    <mergeCell ref="D1997:E1997"/>
    <mergeCell ref="D1998:E1998"/>
    <mergeCell ref="D1999:E1999"/>
    <mergeCell ref="D2000:E2000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11:E2011"/>
    <mergeCell ref="D2012:E2012"/>
    <mergeCell ref="D2013:E2013"/>
    <mergeCell ref="D2014:E2014"/>
    <mergeCell ref="D2015:E2015"/>
    <mergeCell ref="D2016:E2016"/>
    <mergeCell ref="D2017:E2017"/>
    <mergeCell ref="D2018:E2018"/>
    <mergeCell ref="D2019:E2019"/>
    <mergeCell ref="D2020:E2020"/>
    <mergeCell ref="D2021:E2021"/>
    <mergeCell ref="D2022:E2022"/>
    <mergeCell ref="D2023:E2023"/>
    <mergeCell ref="D2024:E2024"/>
    <mergeCell ref="D2025:E2025"/>
    <mergeCell ref="D2026:E2026"/>
    <mergeCell ref="D2027:E2027"/>
    <mergeCell ref="D2028:E2028"/>
    <mergeCell ref="D2029:E2029"/>
    <mergeCell ref="D2030:E2030"/>
    <mergeCell ref="D2031:E2031"/>
    <mergeCell ref="D2032:E2032"/>
    <mergeCell ref="D2033:E2033"/>
    <mergeCell ref="D2034:E2034"/>
    <mergeCell ref="D2035:E2035"/>
    <mergeCell ref="D2036:E2036"/>
    <mergeCell ref="D2037:E2037"/>
    <mergeCell ref="D2038:E2038"/>
    <mergeCell ref="D2039:E2039"/>
    <mergeCell ref="D2040:E2040"/>
    <mergeCell ref="D2041:E2041"/>
    <mergeCell ref="D2042:E2042"/>
    <mergeCell ref="D2043:E2043"/>
    <mergeCell ref="D2044:E2044"/>
    <mergeCell ref="D2045:E2045"/>
    <mergeCell ref="D2046:E2046"/>
    <mergeCell ref="D2047:E2047"/>
    <mergeCell ref="D2048:E2048"/>
    <mergeCell ref="D2049:E2049"/>
    <mergeCell ref="D2050:E2050"/>
    <mergeCell ref="D2051:E2051"/>
    <mergeCell ref="D2052:E2052"/>
    <mergeCell ref="D2053:E2053"/>
    <mergeCell ref="D2054:E2054"/>
    <mergeCell ref="D2055:E2055"/>
    <mergeCell ref="D2056:E2056"/>
    <mergeCell ref="D2057:E2057"/>
    <mergeCell ref="D2058:E2058"/>
    <mergeCell ref="D2059:E2059"/>
    <mergeCell ref="D2060:E2060"/>
    <mergeCell ref="D2061:E2061"/>
    <mergeCell ref="D2062:E2062"/>
    <mergeCell ref="D2063:E2063"/>
    <mergeCell ref="D2064:E2064"/>
    <mergeCell ref="D2065:E2065"/>
    <mergeCell ref="D2066:E2066"/>
    <mergeCell ref="D2067:E2067"/>
    <mergeCell ref="D2068:E2068"/>
    <mergeCell ref="D2069:E2069"/>
    <mergeCell ref="D2070:E2070"/>
    <mergeCell ref="D2071:E2071"/>
    <mergeCell ref="D2072:E2072"/>
    <mergeCell ref="D2073:E2073"/>
    <mergeCell ref="D2074:E2074"/>
    <mergeCell ref="D2075:E2075"/>
    <mergeCell ref="D2076:E2076"/>
    <mergeCell ref="D2077:E2077"/>
    <mergeCell ref="D2078:E2078"/>
    <mergeCell ref="D2079:E2079"/>
    <mergeCell ref="D2080:E2080"/>
    <mergeCell ref="D2081:E2081"/>
    <mergeCell ref="D2082:E2082"/>
    <mergeCell ref="D2083:E2083"/>
    <mergeCell ref="D2084:E2084"/>
    <mergeCell ref="D2085:E2085"/>
    <mergeCell ref="D2086:E2086"/>
    <mergeCell ref="D2087:E2087"/>
    <mergeCell ref="D2088:E2088"/>
    <mergeCell ref="D2089:E2089"/>
    <mergeCell ref="D2090:E2090"/>
    <mergeCell ref="D2091:E2091"/>
    <mergeCell ref="D2092:E2092"/>
    <mergeCell ref="D2093:E2093"/>
    <mergeCell ref="D2094:E2094"/>
    <mergeCell ref="D2095:E2095"/>
    <mergeCell ref="D2096:E2096"/>
    <mergeCell ref="D2097:E2097"/>
    <mergeCell ref="D2098:E2098"/>
    <mergeCell ref="D2099:E2099"/>
    <mergeCell ref="D2100:E2100"/>
    <mergeCell ref="D2101:E2101"/>
    <mergeCell ref="D2102:E2102"/>
    <mergeCell ref="D2103:E2103"/>
    <mergeCell ref="D2104:E2104"/>
    <mergeCell ref="D2105:E2105"/>
    <mergeCell ref="D2106:E2106"/>
    <mergeCell ref="D2107:E2107"/>
    <mergeCell ref="D2108:E2108"/>
    <mergeCell ref="D2109:E2109"/>
    <mergeCell ref="D2110:E2110"/>
    <mergeCell ref="D2111:E2111"/>
    <mergeCell ref="D2112:E2112"/>
    <mergeCell ref="D2113:E2113"/>
    <mergeCell ref="D2114:E2114"/>
    <mergeCell ref="D2115:E2115"/>
    <mergeCell ref="D2116:E2116"/>
    <mergeCell ref="D2117:E2117"/>
    <mergeCell ref="D2118:E2118"/>
    <mergeCell ref="D2119:E2119"/>
    <mergeCell ref="D2120:E2120"/>
    <mergeCell ref="D2121:E2121"/>
    <mergeCell ref="D2122:E2122"/>
    <mergeCell ref="D2123:E2123"/>
    <mergeCell ref="D2124:E2124"/>
    <mergeCell ref="D2125:E2125"/>
    <mergeCell ref="D2126:E2126"/>
    <mergeCell ref="D2127:E2127"/>
    <mergeCell ref="D2128:E2128"/>
    <mergeCell ref="D2129:E2129"/>
    <mergeCell ref="D2130:E2130"/>
    <mergeCell ref="D2131:E2131"/>
    <mergeCell ref="D2132:E2132"/>
    <mergeCell ref="D2133:E2133"/>
    <mergeCell ref="D2134:E2134"/>
    <mergeCell ref="D2135:E2135"/>
    <mergeCell ref="D2136:E2136"/>
    <mergeCell ref="D2137:E2137"/>
    <mergeCell ref="D2138:E2138"/>
    <mergeCell ref="D2139:E2139"/>
    <mergeCell ref="D2140:E2140"/>
    <mergeCell ref="D2141:E2141"/>
    <mergeCell ref="D2142:E2142"/>
    <mergeCell ref="D2143:E2143"/>
    <mergeCell ref="D2144:E2144"/>
    <mergeCell ref="D2145:E2145"/>
    <mergeCell ref="D2146:E2146"/>
    <mergeCell ref="D2147:E2147"/>
    <mergeCell ref="D2148:E2148"/>
    <mergeCell ref="D2149:E2149"/>
    <mergeCell ref="D2150:E2150"/>
    <mergeCell ref="D2151:E2151"/>
    <mergeCell ref="D2152:E2152"/>
    <mergeCell ref="D2153:E2153"/>
    <mergeCell ref="D2154:E2154"/>
    <mergeCell ref="D2155:E2155"/>
    <mergeCell ref="D2156:E2156"/>
    <mergeCell ref="D2157:E2157"/>
    <mergeCell ref="D2158:E2158"/>
    <mergeCell ref="D2159:E2159"/>
    <mergeCell ref="D2160:E2160"/>
    <mergeCell ref="D2161:E2161"/>
    <mergeCell ref="D2162:E2162"/>
    <mergeCell ref="D2163:E2163"/>
    <mergeCell ref="D2164:E2164"/>
    <mergeCell ref="D2165:E2165"/>
    <mergeCell ref="D2166:E2166"/>
    <mergeCell ref="D2167:E2167"/>
    <mergeCell ref="D2168:E2168"/>
    <mergeCell ref="D2169:E2169"/>
    <mergeCell ref="D2170:E2170"/>
    <mergeCell ref="D2171:E2171"/>
    <mergeCell ref="D2172:E2172"/>
    <mergeCell ref="D2173:E2173"/>
    <mergeCell ref="D2174:E2174"/>
    <mergeCell ref="D2175:E2175"/>
    <mergeCell ref="D2176:E2176"/>
    <mergeCell ref="D2177:E2177"/>
    <mergeCell ref="D2178:E2178"/>
    <mergeCell ref="D2179:E2179"/>
    <mergeCell ref="D2180:E2180"/>
    <mergeCell ref="D2181:E2181"/>
    <mergeCell ref="D2182:E2182"/>
    <mergeCell ref="D2183:E2183"/>
    <mergeCell ref="D2184:E2184"/>
    <mergeCell ref="D2185:E2185"/>
    <mergeCell ref="D2186:E2186"/>
    <mergeCell ref="D2187:E2187"/>
    <mergeCell ref="D2188:E2188"/>
    <mergeCell ref="D2189:E2189"/>
    <mergeCell ref="D2190:E2190"/>
    <mergeCell ref="D2191:E2191"/>
    <mergeCell ref="D2192:E2192"/>
    <mergeCell ref="D2193:E2193"/>
    <mergeCell ref="D2194:E2194"/>
    <mergeCell ref="D2195:E2195"/>
    <mergeCell ref="D2196:E2196"/>
    <mergeCell ref="D2197:E2197"/>
    <mergeCell ref="D2198:E2198"/>
    <mergeCell ref="D2199:E2199"/>
    <mergeCell ref="D2200:E2200"/>
    <mergeCell ref="D2201:E2201"/>
    <mergeCell ref="D2202:E2202"/>
    <mergeCell ref="D2203:E2203"/>
    <mergeCell ref="D2204:E2204"/>
    <mergeCell ref="D2205:E2205"/>
    <mergeCell ref="D2206:E2206"/>
    <mergeCell ref="D2207:E2207"/>
    <mergeCell ref="D2208:E2208"/>
    <mergeCell ref="D2209:E2209"/>
    <mergeCell ref="D2210:E2210"/>
    <mergeCell ref="D2211:E2211"/>
    <mergeCell ref="D2212:E2212"/>
    <mergeCell ref="D2213:E2213"/>
    <mergeCell ref="D2214:E2214"/>
    <mergeCell ref="D2215:E2215"/>
    <mergeCell ref="D2216:E2216"/>
    <mergeCell ref="D2217:E2217"/>
    <mergeCell ref="D2218:E2218"/>
    <mergeCell ref="D2219:E2219"/>
    <mergeCell ref="D2220:E2220"/>
    <mergeCell ref="D2221:E2221"/>
    <mergeCell ref="D2222:E2222"/>
    <mergeCell ref="D2223:E2223"/>
    <mergeCell ref="D2224:E2224"/>
    <mergeCell ref="D2225:E2225"/>
    <mergeCell ref="D2226:E2226"/>
    <mergeCell ref="D2227:E2227"/>
    <mergeCell ref="D2228:E2228"/>
    <mergeCell ref="D2229:E2229"/>
    <mergeCell ref="D2230:E2230"/>
    <mergeCell ref="D2231:E2231"/>
    <mergeCell ref="D2232:E2232"/>
    <mergeCell ref="D2233:E2233"/>
    <mergeCell ref="D2234:E2234"/>
    <mergeCell ref="D2235:E2235"/>
    <mergeCell ref="D2236:E2236"/>
    <mergeCell ref="D2237:E2237"/>
    <mergeCell ref="D2238:E2238"/>
    <mergeCell ref="D2239:E2239"/>
    <mergeCell ref="D2240:E2240"/>
    <mergeCell ref="D2241:E2241"/>
    <mergeCell ref="D2242:E2242"/>
    <mergeCell ref="D2243:E2243"/>
    <mergeCell ref="D2244:E2244"/>
    <mergeCell ref="D2245:E2245"/>
    <mergeCell ref="D2246:E2246"/>
    <mergeCell ref="D2247:E2247"/>
    <mergeCell ref="D2248:E2248"/>
    <mergeCell ref="D2249:E2249"/>
    <mergeCell ref="D2250:E2250"/>
    <mergeCell ref="D2251:E2251"/>
    <mergeCell ref="D2252:E2252"/>
    <mergeCell ref="D2253:E2253"/>
    <mergeCell ref="D2254:E2254"/>
    <mergeCell ref="D2255:E2255"/>
    <mergeCell ref="D2256:E2256"/>
    <mergeCell ref="D2257:E2257"/>
    <mergeCell ref="D2258:E2258"/>
    <mergeCell ref="D2259:E2259"/>
    <mergeCell ref="D2260:E2260"/>
    <mergeCell ref="D2261:E2261"/>
    <mergeCell ref="D2262:E2262"/>
    <mergeCell ref="D2263:E2263"/>
    <mergeCell ref="D2264:E2264"/>
    <mergeCell ref="D2265:E2265"/>
    <mergeCell ref="D2266:E2266"/>
    <mergeCell ref="D2267:E2267"/>
    <mergeCell ref="D2268:E2268"/>
    <mergeCell ref="D2269:E2269"/>
    <mergeCell ref="D2270:E2270"/>
    <mergeCell ref="D2271:E2271"/>
    <mergeCell ref="D2272:E2272"/>
    <mergeCell ref="D2273:E2273"/>
    <mergeCell ref="D2274:E2274"/>
    <mergeCell ref="D2275:E2275"/>
    <mergeCell ref="D2276:E2276"/>
    <mergeCell ref="D2277:E2277"/>
    <mergeCell ref="D2278:E2278"/>
    <mergeCell ref="D2279:E2279"/>
    <mergeCell ref="D2280:E2280"/>
    <mergeCell ref="D2281:E2281"/>
    <mergeCell ref="D2282:E2282"/>
    <mergeCell ref="D2283:E2283"/>
    <mergeCell ref="D2284:E2284"/>
    <mergeCell ref="D2285:E2285"/>
    <mergeCell ref="D2286:E2286"/>
    <mergeCell ref="D2287:E2287"/>
    <mergeCell ref="D2288:E2288"/>
    <mergeCell ref="D2289:E2289"/>
    <mergeCell ref="D2290:E2290"/>
    <mergeCell ref="D2291:E2291"/>
    <mergeCell ref="D2292:E2292"/>
    <mergeCell ref="D2293:E2293"/>
    <mergeCell ref="D2294:E2294"/>
    <mergeCell ref="D2295:E2295"/>
    <mergeCell ref="D2296:E2296"/>
    <mergeCell ref="D2297:E2297"/>
    <mergeCell ref="D2298:E2298"/>
    <mergeCell ref="D2299:E2299"/>
    <mergeCell ref="D2300:E2300"/>
    <mergeCell ref="D2301:E2301"/>
    <mergeCell ref="D2302:E2302"/>
    <mergeCell ref="D2303:E2303"/>
    <mergeCell ref="D2304:E2304"/>
    <mergeCell ref="D2305:E2305"/>
    <mergeCell ref="D2306:E2306"/>
    <mergeCell ref="D2307:E2307"/>
    <mergeCell ref="D2308:E2308"/>
    <mergeCell ref="D2309:E2309"/>
    <mergeCell ref="D2310:E2310"/>
    <mergeCell ref="D2311:E2311"/>
    <mergeCell ref="D2312:E2312"/>
    <mergeCell ref="D2313:E2313"/>
    <mergeCell ref="D2314:E2314"/>
    <mergeCell ref="D2315:E2315"/>
    <mergeCell ref="D2316:E2316"/>
    <mergeCell ref="D2317:E2317"/>
    <mergeCell ref="D2318:E2318"/>
    <mergeCell ref="D2319:E2319"/>
    <mergeCell ref="D2320:E2320"/>
    <mergeCell ref="D2321:E2321"/>
    <mergeCell ref="D2322:E2322"/>
    <mergeCell ref="D2323:E2323"/>
    <mergeCell ref="D2324:E2324"/>
    <mergeCell ref="D2325:E2325"/>
    <mergeCell ref="D2326:E2326"/>
    <mergeCell ref="D2327:E2327"/>
    <mergeCell ref="D2328:E2328"/>
    <mergeCell ref="D2329:E2329"/>
    <mergeCell ref="D2330:E2330"/>
    <mergeCell ref="D2331:E2331"/>
    <mergeCell ref="D2332:E2332"/>
    <mergeCell ref="D2333:E2333"/>
    <mergeCell ref="D2334:E2334"/>
    <mergeCell ref="D2335:E2335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35:E1335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76:E1376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70:E1370"/>
    <mergeCell ref="D1371:E1371"/>
    <mergeCell ref="D1372:E1372"/>
    <mergeCell ref="D1373:E1373"/>
    <mergeCell ref="D1374:E1374"/>
    <mergeCell ref="D1375:E1375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/>
  </sheetPr>
  <dimension ref="A1:I300"/>
  <sheetViews>
    <sheetView topLeftCell="B1" workbookViewId="0">
      <selection activeCell="L268" sqref="L268"/>
    </sheetView>
  </sheetViews>
  <sheetFormatPr defaultRowHeight="15" outlineLevelRow="2" x14ac:dyDescent="0.25"/>
  <cols>
    <col min="1" max="1" width="11" hidden="1" customWidth="1"/>
    <col min="2" max="2" width="16.42578125" customWidth="1"/>
    <col min="3" max="3" width="47.7109375" customWidth="1"/>
    <col min="4" max="4" width="8.42578125" customWidth="1"/>
    <col min="5" max="5" width="8.5703125" customWidth="1"/>
    <col min="6" max="6" width="8" hidden="1" customWidth="1"/>
    <col min="7" max="7" width="9.28515625" customWidth="1"/>
    <col min="8" max="8" width="8.42578125" customWidth="1"/>
    <col min="9" max="9" width="9.140625" customWidth="1"/>
  </cols>
  <sheetData>
    <row r="1" spans="1:9" ht="15" customHeight="1" x14ac:dyDescent="0.25">
      <c r="B1" s="38" t="s">
        <v>1599</v>
      </c>
      <c r="C1" s="241" t="s">
        <v>7266</v>
      </c>
      <c r="D1" s="241"/>
      <c r="E1" s="241"/>
      <c r="F1" s="241"/>
      <c r="G1" s="241"/>
      <c r="H1" s="241"/>
      <c r="I1" s="187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186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188" t="s">
        <v>4261</v>
      </c>
      <c r="D4" s="42"/>
      <c r="E4" s="42"/>
      <c r="F4" s="42"/>
      <c r="G4" s="42"/>
      <c r="H4" s="42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14"/>
      <c r="G5" s="15">
        <v>0</v>
      </c>
      <c r="H5" s="14" t="s">
        <v>102</v>
      </c>
      <c r="I5" s="18">
        <f>SUM(I10:I300)</f>
        <v>0</v>
      </c>
    </row>
    <row r="6" spans="1:9" x14ac:dyDescent="0.25">
      <c r="A6" s="5" t="s">
        <v>25</v>
      </c>
      <c r="B6" s="13" t="s">
        <v>2</v>
      </c>
      <c r="C6" s="13" t="s">
        <v>26</v>
      </c>
      <c r="D6" s="54" t="s">
        <v>7847</v>
      </c>
      <c r="E6" s="54" t="s">
        <v>7846</v>
      </c>
      <c r="F6" s="13" t="s">
        <v>27</v>
      </c>
      <c r="G6" s="13" t="s">
        <v>28</v>
      </c>
      <c r="H6" s="13" t="s">
        <v>99</v>
      </c>
      <c r="I6" s="13" t="s">
        <v>100</v>
      </c>
    </row>
    <row r="7" spans="1:9" ht="15.75" thickBot="1" x14ac:dyDescent="0.3">
      <c r="A7" s="6"/>
      <c r="B7" s="11"/>
      <c r="C7" s="98" t="s">
        <v>7267</v>
      </c>
      <c r="D7" s="111"/>
      <c r="E7" s="111"/>
      <c r="F7" s="11"/>
      <c r="G7" s="11"/>
      <c r="H7" s="11"/>
      <c r="I7" s="11"/>
    </row>
    <row r="8" spans="1:9" s="64" customFormat="1" ht="15.75" collapsed="1" thickBot="1" x14ac:dyDescent="0.3">
      <c r="A8" s="74"/>
      <c r="B8" s="11"/>
      <c r="C8" s="110" t="s">
        <v>7268</v>
      </c>
      <c r="D8" s="334">
        <v>0</v>
      </c>
      <c r="E8" s="335"/>
      <c r="F8" s="103"/>
      <c r="G8" s="11"/>
      <c r="H8" s="11"/>
      <c r="I8" s="11"/>
    </row>
    <row r="9" spans="1:9" s="64" customFormat="1" hidden="1" outlineLevel="1" x14ac:dyDescent="0.25">
      <c r="A9" s="74"/>
      <c r="B9" s="11"/>
      <c r="C9" s="98" t="s">
        <v>7269</v>
      </c>
      <c r="D9" s="13"/>
      <c r="E9" s="13"/>
      <c r="F9" s="11"/>
      <c r="G9" s="11"/>
      <c r="H9" s="11"/>
      <c r="I9" s="11"/>
    </row>
    <row r="10" spans="1:9" s="64" customFormat="1" hidden="1" outlineLevel="1" x14ac:dyDescent="0.25">
      <c r="A10" s="74" t="s">
        <v>7270</v>
      </c>
      <c r="B10" s="76" t="s">
        <v>7271</v>
      </c>
      <c r="C10" s="49" t="s">
        <v>7272</v>
      </c>
      <c r="D10" s="46" t="s">
        <v>7848</v>
      </c>
      <c r="E10" s="46">
        <v>440</v>
      </c>
      <c r="F10" s="72">
        <v>13.37</v>
      </c>
      <c r="G10" s="143">
        <f>F10-F10*$D$8</f>
        <v>13.37</v>
      </c>
      <c r="H10" s="140"/>
      <c r="I10" s="52">
        <f>G10*H10</f>
        <v>0</v>
      </c>
    </row>
    <row r="11" spans="1:9" s="64" customFormat="1" hidden="1" outlineLevel="1" x14ac:dyDescent="0.25">
      <c r="A11" s="74" t="s">
        <v>7273</v>
      </c>
      <c r="B11" s="77" t="s">
        <v>7274</v>
      </c>
      <c r="C11" s="45" t="s">
        <v>7275</v>
      </c>
      <c r="D11" s="46" t="s">
        <v>7848</v>
      </c>
      <c r="E11" s="46">
        <v>400</v>
      </c>
      <c r="F11" s="72">
        <v>14.52</v>
      </c>
      <c r="G11" s="143">
        <f t="shared" ref="G11:G75" si="0">F11-F11*$D$8</f>
        <v>14.52</v>
      </c>
      <c r="H11" s="140"/>
      <c r="I11" s="52">
        <f t="shared" ref="I11:I15" si="1">G11*H11</f>
        <v>0</v>
      </c>
    </row>
    <row r="12" spans="1:9" s="64" customFormat="1" hidden="1" outlineLevel="1" x14ac:dyDescent="0.25">
      <c r="A12" s="74" t="s">
        <v>7276</v>
      </c>
      <c r="B12" s="77" t="s">
        <v>7277</v>
      </c>
      <c r="C12" s="49" t="s">
        <v>7278</v>
      </c>
      <c r="D12" s="46" t="s">
        <v>7848</v>
      </c>
      <c r="E12" s="46">
        <v>320</v>
      </c>
      <c r="F12" s="72">
        <v>15.69</v>
      </c>
      <c r="G12" s="143">
        <f t="shared" si="0"/>
        <v>15.69</v>
      </c>
      <c r="H12" s="140"/>
      <c r="I12" s="52">
        <f t="shared" si="1"/>
        <v>0</v>
      </c>
    </row>
    <row r="13" spans="1:9" s="64" customFormat="1" hidden="1" outlineLevel="1" x14ac:dyDescent="0.25">
      <c r="A13" s="74" t="s">
        <v>7279</v>
      </c>
      <c r="B13" s="77" t="s">
        <v>7280</v>
      </c>
      <c r="C13" s="45" t="s">
        <v>7281</v>
      </c>
      <c r="D13" s="46" t="s">
        <v>7848</v>
      </c>
      <c r="E13" s="46">
        <v>244</v>
      </c>
      <c r="F13" s="72">
        <v>18</v>
      </c>
      <c r="G13" s="143">
        <f t="shared" si="0"/>
        <v>18</v>
      </c>
      <c r="H13" s="140"/>
      <c r="I13" s="52">
        <f t="shared" si="1"/>
        <v>0</v>
      </c>
    </row>
    <row r="14" spans="1:9" s="64" customFormat="1" hidden="1" outlineLevel="1" x14ac:dyDescent="0.25">
      <c r="A14" s="74" t="s">
        <v>7282</v>
      </c>
      <c r="B14" s="77" t="s">
        <v>7283</v>
      </c>
      <c r="C14" s="45" t="s">
        <v>7284</v>
      </c>
      <c r="D14" s="46" t="s">
        <v>7848</v>
      </c>
      <c r="E14" s="46">
        <v>240</v>
      </c>
      <c r="F14" s="72">
        <v>19.75</v>
      </c>
      <c r="G14" s="143">
        <f t="shared" si="0"/>
        <v>19.75</v>
      </c>
      <c r="H14" s="140"/>
      <c r="I14" s="52">
        <f t="shared" si="1"/>
        <v>0</v>
      </c>
    </row>
    <row r="15" spans="1:9" s="64" customFormat="1" hidden="1" outlineLevel="1" x14ac:dyDescent="0.25">
      <c r="A15" s="74" t="s">
        <v>7285</v>
      </c>
      <c r="B15" s="77" t="s">
        <v>7286</v>
      </c>
      <c r="C15" s="45" t="s">
        <v>7287</v>
      </c>
      <c r="D15" s="46" t="s">
        <v>7848</v>
      </c>
      <c r="E15" s="46">
        <v>160</v>
      </c>
      <c r="F15" s="72">
        <v>24.97</v>
      </c>
      <c r="G15" s="143">
        <f t="shared" si="0"/>
        <v>24.97</v>
      </c>
      <c r="H15" s="140"/>
      <c r="I15" s="52">
        <f t="shared" si="1"/>
        <v>0</v>
      </c>
    </row>
    <row r="16" spans="1:9" s="64" customFormat="1" hidden="1" outlineLevel="1" x14ac:dyDescent="0.25">
      <c r="A16" s="74"/>
      <c r="B16" s="57"/>
      <c r="C16" s="98" t="s">
        <v>7288</v>
      </c>
      <c r="D16" s="109"/>
      <c r="E16" s="109"/>
      <c r="F16" s="78"/>
      <c r="G16" s="119"/>
      <c r="H16" s="141"/>
      <c r="I16" s="17"/>
    </row>
    <row r="17" spans="1:9" s="64" customFormat="1" hidden="1" outlineLevel="1" x14ac:dyDescent="0.25">
      <c r="A17" s="74" t="s">
        <v>7289</v>
      </c>
      <c r="B17" s="77" t="s">
        <v>7290</v>
      </c>
      <c r="C17" s="49" t="s">
        <v>7291</v>
      </c>
      <c r="D17" s="46" t="s">
        <v>7848</v>
      </c>
      <c r="E17" s="46">
        <v>356</v>
      </c>
      <c r="F17" s="72">
        <v>18</v>
      </c>
      <c r="G17" s="143">
        <f t="shared" si="0"/>
        <v>18</v>
      </c>
      <c r="H17" s="140"/>
      <c r="I17" s="52">
        <f t="shared" ref="I17" si="2">G17*H17</f>
        <v>0</v>
      </c>
    </row>
    <row r="18" spans="1:9" s="64" customFormat="1" hidden="1" outlineLevel="1" x14ac:dyDescent="0.25">
      <c r="A18" s="74" t="s">
        <v>7292</v>
      </c>
      <c r="B18" s="77" t="s">
        <v>7293</v>
      </c>
      <c r="C18" s="49" t="s">
        <v>7294</v>
      </c>
      <c r="D18" s="46" t="s">
        <v>7848</v>
      </c>
      <c r="E18" s="46">
        <v>284</v>
      </c>
      <c r="F18" s="72">
        <v>19.149999999999999</v>
      </c>
      <c r="G18" s="143">
        <f t="shared" si="0"/>
        <v>19.149999999999999</v>
      </c>
      <c r="H18" s="140"/>
      <c r="I18" s="52">
        <f t="shared" ref="I18:I35" si="3">G18*H18</f>
        <v>0</v>
      </c>
    </row>
    <row r="19" spans="1:9" s="64" customFormat="1" hidden="1" outlineLevel="1" x14ac:dyDescent="0.25">
      <c r="A19" s="74" t="s">
        <v>7295</v>
      </c>
      <c r="B19" s="77" t="s">
        <v>7296</v>
      </c>
      <c r="C19" s="49" t="s">
        <v>7297</v>
      </c>
      <c r="D19" s="46" t="s">
        <v>7848</v>
      </c>
      <c r="E19" s="46">
        <v>240</v>
      </c>
      <c r="F19" s="72">
        <v>20.91</v>
      </c>
      <c r="G19" s="143">
        <f t="shared" si="0"/>
        <v>20.91</v>
      </c>
      <c r="H19" s="140"/>
      <c r="I19" s="52">
        <f t="shared" si="3"/>
        <v>0</v>
      </c>
    </row>
    <row r="20" spans="1:9" s="64" customFormat="1" hidden="1" outlineLevel="1" x14ac:dyDescent="0.25">
      <c r="A20" s="74" t="s">
        <v>7298</v>
      </c>
      <c r="B20" s="77" t="s">
        <v>7299</v>
      </c>
      <c r="C20" s="49" t="s">
        <v>7300</v>
      </c>
      <c r="D20" s="46" t="s">
        <v>7848</v>
      </c>
      <c r="E20" s="46">
        <v>200</v>
      </c>
      <c r="F20" s="72">
        <v>23.8</v>
      </c>
      <c r="G20" s="143">
        <f t="shared" si="0"/>
        <v>23.8</v>
      </c>
      <c r="H20" s="140"/>
      <c r="I20" s="52">
        <f t="shared" si="3"/>
        <v>0</v>
      </c>
    </row>
    <row r="21" spans="1:9" s="64" customFormat="1" hidden="1" outlineLevel="1" x14ac:dyDescent="0.25">
      <c r="A21" s="74" t="s">
        <v>7301</v>
      </c>
      <c r="B21" s="77" t="s">
        <v>7302</v>
      </c>
      <c r="C21" s="49" t="s">
        <v>7303</v>
      </c>
      <c r="D21" s="46" t="s">
        <v>7848</v>
      </c>
      <c r="E21" s="46">
        <v>168</v>
      </c>
      <c r="F21" s="72">
        <v>24.97</v>
      </c>
      <c r="G21" s="143">
        <f t="shared" si="0"/>
        <v>24.97</v>
      </c>
      <c r="H21" s="140"/>
      <c r="I21" s="52">
        <f t="shared" si="3"/>
        <v>0</v>
      </c>
    </row>
    <row r="22" spans="1:9" s="64" customFormat="1" hidden="1" outlineLevel="1" x14ac:dyDescent="0.25">
      <c r="A22" s="74" t="s">
        <v>7304</v>
      </c>
      <c r="B22" s="77" t="s">
        <v>7305</v>
      </c>
      <c r="C22" s="49" t="s">
        <v>7306</v>
      </c>
      <c r="D22" s="46" t="s">
        <v>7848</v>
      </c>
      <c r="E22" s="46">
        <v>136</v>
      </c>
      <c r="F22" s="72">
        <v>31.92</v>
      </c>
      <c r="G22" s="143">
        <f t="shared" si="0"/>
        <v>31.92</v>
      </c>
      <c r="H22" s="140"/>
      <c r="I22" s="52">
        <f t="shared" si="3"/>
        <v>0</v>
      </c>
    </row>
    <row r="23" spans="1:9" s="64" customFormat="1" hidden="1" outlineLevel="1" x14ac:dyDescent="0.25">
      <c r="A23" s="74" t="s">
        <v>7307</v>
      </c>
      <c r="B23" s="77" t="s">
        <v>7308</v>
      </c>
      <c r="C23" s="49" t="s">
        <v>7309</v>
      </c>
      <c r="D23" s="46" t="s">
        <v>7848</v>
      </c>
      <c r="E23" s="46">
        <v>110</v>
      </c>
      <c r="F23" s="72">
        <v>40.06</v>
      </c>
      <c r="G23" s="143">
        <f t="shared" si="0"/>
        <v>40.06</v>
      </c>
      <c r="H23" s="140"/>
      <c r="I23" s="52">
        <f t="shared" si="3"/>
        <v>0</v>
      </c>
    </row>
    <row r="24" spans="1:9" s="64" customFormat="1" hidden="1" outlineLevel="1" x14ac:dyDescent="0.25">
      <c r="A24" s="74" t="s">
        <v>7310</v>
      </c>
      <c r="B24" s="77" t="s">
        <v>7311</v>
      </c>
      <c r="C24" s="49" t="s">
        <v>7312</v>
      </c>
      <c r="D24" s="46" t="s">
        <v>7848</v>
      </c>
      <c r="E24" s="46">
        <v>94</v>
      </c>
      <c r="F24" s="72">
        <v>45.29</v>
      </c>
      <c r="G24" s="143">
        <f t="shared" si="0"/>
        <v>45.29</v>
      </c>
      <c r="H24" s="140"/>
      <c r="I24" s="52">
        <f t="shared" si="3"/>
        <v>0</v>
      </c>
    </row>
    <row r="25" spans="1:9" s="64" customFormat="1" hidden="1" outlineLevel="1" x14ac:dyDescent="0.25">
      <c r="A25" s="74" t="s">
        <v>7313</v>
      </c>
      <c r="B25" s="77" t="s">
        <v>7314</v>
      </c>
      <c r="C25" s="49" t="s">
        <v>7315</v>
      </c>
      <c r="D25" s="46" t="s">
        <v>7848</v>
      </c>
      <c r="E25" s="46">
        <v>74</v>
      </c>
      <c r="F25" s="72">
        <v>50.51</v>
      </c>
      <c r="G25" s="143">
        <f t="shared" si="0"/>
        <v>50.51</v>
      </c>
      <c r="H25" s="140"/>
      <c r="I25" s="52">
        <f t="shared" si="3"/>
        <v>0</v>
      </c>
    </row>
    <row r="26" spans="1:9" s="64" customFormat="1" hidden="1" outlineLevel="1" x14ac:dyDescent="0.25">
      <c r="A26" s="74" t="s">
        <v>7316</v>
      </c>
      <c r="B26" s="77" t="s">
        <v>7317</v>
      </c>
      <c r="C26" s="49" t="s">
        <v>7318</v>
      </c>
      <c r="D26" s="46" t="s">
        <v>7848</v>
      </c>
      <c r="E26" s="46">
        <v>70</v>
      </c>
      <c r="F26" s="72">
        <v>60.97</v>
      </c>
      <c r="G26" s="143">
        <f t="shared" si="0"/>
        <v>60.97</v>
      </c>
      <c r="H26" s="140"/>
      <c r="I26" s="52">
        <f t="shared" si="3"/>
        <v>0</v>
      </c>
    </row>
    <row r="27" spans="1:9" s="64" customFormat="1" hidden="1" outlineLevel="1" x14ac:dyDescent="0.25">
      <c r="A27" s="74" t="s">
        <v>7319</v>
      </c>
      <c r="B27" s="77" t="s">
        <v>7320</v>
      </c>
      <c r="C27" s="49" t="s">
        <v>7321</v>
      </c>
      <c r="D27" s="46" t="s">
        <v>7848</v>
      </c>
      <c r="E27" s="46">
        <v>66</v>
      </c>
      <c r="F27" s="72">
        <v>72.569999999999993</v>
      </c>
      <c r="G27" s="143">
        <f t="shared" si="0"/>
        <v>72.569999999999993</v>
      </c>
      <c r="H27" s="140"/>
      <c r="I27" s="52">
        <f t="shared" si="3"/>
        <v>0</v>
      </c>
    </row>
    <row r="28" spans="1:9" s="64" customFormat="1" hidden="1" outlineLevel="1" x14ac:dyDescent="0.25">
      <c r="A28" s="74" t="s">
        <v>7322</v>
      </c>
      <c r="B28" s="77" t="s">
        <v>7323</v>
      </c>
      <c r="C28" s="49" t="s">
        <v>7324</v>
      </c>
      <c r="D28" s="46" t="s">
        <v>7848</v>
      </c>
      <c r="E28" s="46">
        <v>60</v>
      </c>
      <c r="F28" s="72">
        <v>77.84</v>
      </c>
      <c r="G28" s="143">
        <f t="shared" si="0"/>
        <v>77.84</v>
      </c>
      <c r="H28" s="140"/>
      <c r="I28" s="52">
        <f t="shared" si="3"/>
        <v>0</v>
      </c>
    </row>
    <row r="29" spans="1:9" s="64" customFormat="1" hidden="1" outlineLevel="1" x14ac:dyDescent="0.25">
      <c r="A29" s="74" t="s">
        <v>7325</v>
      </c>
      <c r="B29" s="77" t="s">
        <v>7326</v>
      </c>
      <c r="C29" s="49" t="s">
        <v>7327</v>
      </c>
      <c r="D29" s="46" t="s">
        <v>7848</v>
      </c>
      <c r="E29" s="46">
        <v>48</v>
      </c>
      <c r="F29" s="72">
        <v>97.94</v>
      </c>
      <c r="G29" s="143">
        <f t="shared" si="0"/>
        <v>97.94</v>
      </c>
      <c r="H29" s="140"/>
      <c r="I29" s="52">
        <f t="shared" si="3"/>
        <v>0</v>
      </c>
    </row>
    <row r="30" spans="1:9" s="64" customFormat="1" hidden="1" outlineLevel="1" x14ac:dyDescent="0.25">
      <c r="A30" s="74" t="s">
        <v>7328</v>
      </c>
      <c r="B30" s="77" t="s">
        <v>7329</v>
      </c>
      <c r="C30" s="49" t="s">
        <v>7330</v>
      </c>
      <c r="D30" s="46" t="s">
        <v>7848</v>
      </c>
      <c r="E30" s="46">
        <v>40</v>
      </c>
      <c r="F30" s="72">
        <v>151.9</v>
      </c>
      <c r="G30" s="143">
        <f t="shared" si="0"/>
        <v>151.9</v>
      </c>
      <c r="H30" s="140"/>
      <c r="I30" s="52">
        <f t="shared" si="3"/>
        <v>0</v>
      </c>
    </row>
    <row r="31" spans="1:9" s="64" customFormat="1" hidden="1" outlineLevel="1" x14ac:dyDescent="0.25">
      <c r="A31" s="74" t="s">
        <v>7331</v>
      </c>
      <c r="B31" s="77" t="s">
        <v>7332</v>
      </c>
      <c r="C31" s="49" t="s">
        <v>7333</v>
      </c>
      <c r="D31" s="46" t="s">
        <v>7848</v>
      </c>
      <c r="E31" s="46">
        <v>26</v>
      </c>
      <c r="F31" s="72">
        <v>180.55</v>
      </c>
      <c r="G31" s="143">
        <f t="shared" si="0"/>
        <v>180.55</v>
      </c>
      <c r="H31" s="140"/>
      <c r="I31" s="52">
        <f t="shared" si="3"/>
        <v>0</v>
      </c>
    </row>
    <row r="32" spans="1:9" s="64" customFormat="1" hidden="1" outlineLevel="1" x14ac:dyDescent="0.25">
      <c r="A32" s="74" t="s">
        <v>7334</v>
      </c>
      <c r="B32" s="77" t="s">
        <v>7335</v>
      </c>
      <c r="C32" s="49" t="s">
        <v>7856</v>
      </c>
      <c r="D32" s="46" t="s">
        <v>7848</v>
      </c>
      <c r="E32" s="46">
        <v>26</v>
      </c>
      <c r="F32" s="72">
        <v>185.19</v>
      </c>
      <c r="G32" s="143">
        <f t="shared" si="0"/>
        <v>185.19</v>
      </c>
      <c r="H32" s="140"/>
      <c r="I32" s="52">
        <f t="shared" si="3"/>
        <v>0</v>
      </c>
    </row>
    <row r="33" spans="1:9" s="64" customFormat="1" hidden="1" outlineLevel="1" x14ac:dyDescent="0.25">
      <c r="A33" s="74" t="s">
        <v>7336</v>
      </c>
      <c r="B33" s="77" t="s">
        <v>7337</v>
      </c>
      <c r="C33" s="49" t="s">
        <v>7855</v>
      </c>
      <c r="D33" s="46" t="s">
        <v>7848</v>
      </c>
      <c r="E33" s="46">
        <v>16</v>
      </c>
      <c r="F33" s="72">
        <v>211.91</v>
      </c>
      <c r="G33" s="143">
        <f t="shared" si="0"/>
        <v>211.91</v>
      </c>
      <c r="H33" s="140"/>
      <c r="I33" s="52">
        <f t="shared" si="3"/>
        <v>0</v>
      </c>
    </row>
    <row r="34" spans="1:9" s="64" customFormat="1" hidden="1" outlineLevel="1" x14ac:dyDescent="0.25">
      <c r="A34" s="74" t="s">
        <v>7338</v>
      </c>
      <c r="B34" s="77" t="s">
        <v>7339</v>
      </c>
      <c r="C34" s="49" t="s">
        <v>7854</v>
      </c>
      <c r="D34" s="46" t="s">
        <v>7848</v>
      </c>
      <c r="E34" s="46">
        <v>16</v>
      </c>
      <c r="F34" s="72">
        <v>168.27</v>
      </c>
      <c r="G34" s="143">
        <f t="shared" si="0"/>
        <v>168.27</v>
      </c>
      <c r="H34" s="140"/>
      <c r="I34" s="52">
        <f t="shared" si="3"/>
        <v>0</v>
      </c>
    </row>
    <row r="35" spans="1:9" s="64" customFormat="1" hidden="1" outlineLevel="1" x14ac:dyDescent="0.25">
      <c r="A35" s="74" t="s">
        <v>7340</v>
      </c>
      <c r="B35" s="77" t="s">
        <v>7341</v>
      </c>
      <c r="C35" s="49" t="s">
        <v>7853</v>
      </c>
      <c r="D35" s="46" t="s">
        <v>7848</v>
      </c>
      <c r="E35" s="46">
        <v>12</v>
      </c>
      <c r="F35" s="72">
        <v>246.15</v>
      </c>
      <c r="G35" s="143">
        <f t="shared" si="0"/>
        <v>246.15</v>
      </c>
      <c r="H35" s="140"/>
      <c r="I35" s="52">
        <f t="shared" si="3"/>
        <v>0</v>
      </c>
    </row>
    <row r="36" spans="1:9" s="64" customFormat="1" hidden="1" outlineLevel="1" x14ac:dyDescent="0.25">
      <c r="A36" s="74"/>
      <c r="B36" s="57"/>
      <c r="C36" s="98" t="s">
        <v>7342</v>
      </c>
      <c r="D36" s="109"/>
      <c r="E36" s="109"/>
      <c r="F36" s="78"/>
      <c r="G36" s="119"/>
      <c r="H36" s="141"/>
      <c r="I36" s="17"/>
    </row>
    <row r="37" spans="1:9" s="64" customFormat="1" hidden="1" outlineLevel="1" x14ac:dyDescent="0.25">
      <c r="A37" s="74" t="s">
        <v>7343</v>
      </c>
      <c r="B37" s="77" t="s">
        <v>7344</v>
      </c>
      <c r="C37" s="49" t="s">
        <v>7345</v>
      </c>
      <c r="D37" s="46" t="s">
        <v>7848</v>
      </c>
      <c r="E37" s="46">
        <v>240</v>
      </c>
      <c r="F37" s="72">
        <v>27.86</v>
      </c>
      <c r="G37" s="143">
        <f t="shared" si="0"/>
        <v>27.86</v>
      </c>
      <c r="H37" s="140"/>
      <c r="I37" s="52">
        <f t="shared" ref="I37" si="4">G37*H37</f>
        <v>0</v>
      </c>
    </row>
    <row r="38" spans="1:9" s="64" customFormat="1" hidden="1" outlineLevel="1" x14ac:dyDescent="0.25">
      <c r="A38" s="74" t="s">
        <v>7346</v>
      </c>
      <c r="B38" s="77" t="s">
        <v>7347</v>
      </c>
      <c r="C38" s="49" t="s">
        <v>7348</v>
      </c>
      <c r="D38" s="46" t="s">
        <v>7848</v>
      </c>
      <c r="E38" s="46">
        <v>200</v>
      </c>
      <c r="F38" s="72">
        <v>30.77</v>
      </c>
      <c r="G38" s="143">
        <f t="shared" si="0"/>
        <v>30.77</v>
      </c>
      <c r="H38" s="140"/>
      <c r="I38" s="52">
        <f t="shared" ref="I38:I55" si="5">G38*H38</f>
        <v>0</v>
      </c>
    </row>
    <row r="39" spans="1:9" s="64" customFormat="1" hidden="1" outlineLevel="1" x14ac:dyDescent="0.25">
      <c r="A39" s="74" t="s">
        <v>7349</v>
      </c>
      <c r="B39" s="77" t="s">
        <v>7350</v>
      </c>
      <c r="C39" s="49" t="s">
        <v>7351</v>
      </c>
      <c r="D39" s="46" t="s">
        <v>7848</v>
      </c>
      <c r="E39" s="46">
        <v>168</v>
      </c>
      <c r="F39" s="72">
        <v>31.92</v>
      </c>
      <c r="G39" s="143">
        <f t="shared" si="0"/>
        <v>31.92</v>
      </c>
      <c r="H39" s="140"/>
      <c r="I39" s="52">
        <f t="shared" si="5"/>
        <v>0</v>
      </c>
    </row>
    <row r="40" spans="1:9" s="64" customFormat="1" hidden="1" outlineLevel="1" x14ac:dyDescent="0.25">
      <c r="A40" s="74" t="s">
        <v>7352</v>
      </c>
      <c r="B40" s="77" t="s">
        <v>7353</v>
      </c>
      <c r="C40" s="49" t="s">
        <v>7354</v>
      </c>
      <c r="D40" s="46" t="s">
        <v>7848</v>
      </c>
      <c r="E40" s="46">
        <v>140</v>
      </c>
      <c r="F40" s="72">
        <v>35.43</v>
      </c>
      <c r="G40" s="143">
        <f t="shared" si="0"/>
        <v>35.43</v>
      </c>
      <c r="H40" s="140"/>
      <c r="I40" s="52">
        <f t="shared" si="5"/>
        <v>0</v>
      </c>
    </row>
    <row r="41" spans="1:9" s="64" customFormat="1" hidden="1" outlineLevel="1" x14ac:dyDescent="0.25">
      <c r="A41" s="74" t="s">
        <v>7355</v>
      </c>
      <c r="B41" s="77" t="s">
        <v>7356</v>
      </c>
      <c r="C41" s="49" t="s">
        <v>7357</v>
      </c>
      <c r="D41" s="46" t="s">
        <v>7848</v>
      </c>
      <c r="E41" s="46">
        <v>132</v>
      </c>
      <c r="F41" s="72">
        <v>35.99</v>
      </c>
      <c r="G41" s="143">
        <f t="shared" si="0"/>
        <v>35.99</v>
      </c>
      <c r="H41" s="140"/>
      <c r="I41" s="52">
        <f t="shared" si="5"/>
        <v>0</v>
      </c>
    </row>
    <row r="42" spans="1:9" s="64" customFormat="1" hidden="1" outlineLevel="1" x14ac:dyDescent="0.25">
      <c r="A42" s="74" t="s">
        <v>7358</v>
      </c>
      <c r="B42" s="77" t="s">
        <v>7359</v>
      </c>
      <c r="C42" s="49" t="s">
        <v>7360</v>
      </c>
      <c r="D42" s="46" t="s">
        <v>7848</v>
      </c>
      <c r="E42" s="46">
        <v>108</v>
      </c>
      <c r="F42" s="72">
        <v>43.54</v>
      </c>
      <c r="G42" s="143">
        <f t="shared" si="0"/>
        <v>43.54</v>
      </c>
      <c r="H42" s="140"/>
      <c r="I42" s="52">
        <f t="shared" si="5"/>
        <v>0</v>
      </c>
    </row>
    <row r="43" spans="1:9" s="64" customFormat="1" hidden="1" outlineLevel="1" x14ac:dyDescent="0.25">
      <c r="A43" s="74" t="s">
        <v>7361</v>
      </c>
      <c r="B43" s="77" t="s">
        <v>7362</v>
      </c>
      <c r="C43" s="49" t="s">
        <v>7363</v>
      </c>
      <c r="D43" s="46" t="s">
        <v>7848</v>
      </c>
      <c r="E43" s="46">
        <v>80</v>
      </c>
      <c r="F43" s="72">
        <v>56.9</v>
      </c>
      <c r="G43" s="143">
        <f t="shared" si="0"/>
        <v>56.9</v>
      </c>
      <c r="H43" s="140"/>
      <c r="I43" s="52">
        <f t="shared" si="5"/>
        <v>0</v>
      </c>
    </row>
    <row r="44" spans="1:9" s="64" customFormat="1" hidden="1" outlineLevel="1" x14ac:dyDescent="0.25">
      <c r="A44" s="74" t="s">
        <v>7364</v>
      </c>
      <c r="B44" s="77" t="s">
        <v>7365</v>
      </c>
      <c r="C44" s="49" t="s">
        <v>7366</v>
      </c>
      <c r="D44" s="46" t="s">
        <v>7848</v>
      </c>
      <c r="E44" s="46">
        <v>72</v>
      </c>
      <c r="F44" s="72">
        <v>66.19</v>
      </c>
      <c r="G44" s="143">
        <f t="shared" si="0"/>
        <v>66.19</v>
      </c>
      <c r="H44" s="140"/>
      <c r="I44" s="52">
        <f t="shared" si="5"/>
        <v>0</v>
      </c>
    </row>
    <row r="45" spans="1:9" s="64" customFormat="1" hidden="1" outlineLevel="1" x14ac:dyDescent="0.25">
      <c r="A45" s="74" t="s">
        <v>7367</v>
      </c>
      <c r="B45" s="77" t="s">
        <v>7368</v>
      </c>
      <c r="C45" s="49" t="s">
        <v>7369</v>
      </c>
      <c r="D45" s="46" t="s">
        <v>7848</v>
      </c>
      <c r="E45" s="46">
        <v>70</v>
      </c>
      <c r="F45" s="72">
        <v>67.349999999999994</v>
      </c>
      <c r="G45" s="143">
        <f t="shared" si="0"/>
        <v>67.349999999999994</v>
      </c>
      <c r="H45" s="140"/>
      <c r="I45" s="52">
        <f t="shared" si="5"/>
        <v>0</v>
      </c>
    </row>
    <row r="46" spans="1:9" s="64" customFormat="1" hidden="1" outlineLevel="1" x14ac:dyDescent="0.25">
      <c r="A46" s="74" t="s">
        <v>7370</v>
      </c>
      <c r="B46" s="77" t="s">
        <v>7371</v>
      </c>
      <c r="C46" s="49" t="s">
        <v>7372</v>
      </c>
      <c r="D46" s="46" t="s">
        <v>7848</v>
      </c>
      <c r="E46" s="46">
        <v>66</v>
      </c>
      <c r="F46" s="72">
        <v>80.69</v>
      </c>
      <c r="G46" s="143">
        <f t="shared" si="0"/>
        <v>80.69</v>
      </c>
      <c r="H46" s="140"/>
      <c r="I46" s="52">
        <f t="shared" si="5"/>
        <v>0</v>
      </c>
    </row>
    <row r="47" spans="1:9" s="64" customFormat="1" hidden="1" outlineLevel="1" x14ac:dyDescent="0.25">
      <c r="A47" s="74" t="s">
        <v>7373</v>
      </c>
      <c r="B47" s="77" t="s">
        <v>7374</v>
      </c>
      <c r="C47" s="49" t="s">
        <v>7375</v>
      </c>
      <c r="D47" s="46" t="s">
        <v>7848</v>
      </c>
      <c r="E47" s="46">
        <v>48</v>
      </c>
      <c r="F47" s="72">
        <v>85.92</v>
      </c>
      <c r="G47" s="143">
        <f t="shared" si="0"/>
        <v>85.92</v>
      </c>
      <c r="H47" s="140"/>
      <c r="I47" s="52">
        <f t="shared" si="5"/>
        <v>0</v>
      </c>
    </row>
    <row r="48" spans="1:9" s="64" customFormat="1" hidden="1" outlineLevel="1" x14ac:dyDescent="0.25">
      <c r="A48" s="74" t="s">
        <v>7376</v>
      </c>
      <c r="B48" s="77" t="s">
        <v>7377</v>
      </c>
      <c r="C48" s="49" t="s">
        <v>7378</v>
      </c>
      <c r="D48" s="46" t="s">
        <v>7848</v>
      </c>
      <c r="E48" s="46">
        <v>48</v>
      </c>
      <c r="F48" s="72">
        <v>91.94</v>
      </c>
      <c r="G48" s="143">
        <f t="shared" si="0"/>
        <v>91.94</v>
      </c>
      <c r="H48" s="140"/>
      <c r="I48" s="52">
        <f t="shared" si="5"/>
        <v>0</v>
      </c>
    </row>
    <row r="49" spans="1:9" s="64" customFormat="1" hidden="1" outlineLevel="1" x14ac:dyDescent="0.25">
      <c r="A49" s="74" t="s">
        <v>7379</v>
      </c>
      <c r="B49" s="77" t="s">
        <v>7380</v>
      </c>
      <c r="C49" s="49" t="s">
        <v>7381</v>
      </c>
      <c r="D49" s="46" t="s">
        <v>7848</v>
      </c>
      <c r="E49" s="46">
        <v>48</v>
      </c>
      <c r="F49" s="72">
        <v>73.88</v>
      </c>
      <c r="G49" s="143">
        <f t="shared" si="0"/>
        <v>73.88</v>
      </c>
      <c r="H49" s="140"/>
      <c r="I49" s="52">
        <f t="shared" si="5"/>
        <v>0</v>
      </c>
    </row>
    <row r="50" spans="1:9" s="64" customFormat="1" hidden="1" outlineLevel="1" x14ac:dyDescent="0.25">
      <c r="A50" s="74" t="s">
        <v>7382</v>
      </c>
      <c r="B50" s="77" t="s">
        <v>7383</v>
      </c>
      <c r="C50" s="49" t="s">
        <v>7384</v>
      </c>
      <c r="D50" s="46" t="s">
        <v>7848</v>
      </c>
      <c r="E50" s="46">
        <v>40</v>
      </c>
      <c r="F50" s="72">
        <v>110.31</v>
      </c>
      <c r="G50" s="143">
        <f t="shared" si="0"/>
        <v>110.31</v>
      </c>
      <c r="H50" s="140"/>
      <c r="I50" s="52">
        <f t="shared" si="5"/>
        <v>0</v>
      </c>
    </row>
    <row r="51" spans="1:9" s="64" customFormat="1" hidden="1" outlineLevel="1" x14ac:dyDescent="0.25">
      <c r="A51" s="74" t="s">
        <v>7385</v>
      </c>
      <c r="B51" s="77" t="s">
        <v>7386</v>
      </c>
      <c r="C51" s="49" t="s">
        <v>7387</v>
      </c>
      <c r="D51" s="46" t="s">
        <v>7848</v>
      </c>
      <c r="E51" s="46">
        <v>30</v>
      </c>
      <c r="F51" s="72">
        <v>168.38</v>
      </c>
      <c r="G51" s="143">
        <f t="shared" si="0"/>
        <v>168.38</v>
      </c>
      <c r="H51" s="140"/>
      <c r="I51" s="52">
        <f t="shared" si="5"/>
        <v>0</v>
      </c>
    </row>
    <row r="52" spans="1:9" s="64" customFormat="1" hidden="1" outlineLevel="1" x14ac:dyDescent="0.25">
      <c r="A52" s="74" t="s">
        <v>7388</v>
      </c>
      <c r="B52" s="77" t="s">
        <v>7389</v>
      </c>
      <c r="C52" s="49" t="s">
        <v>7390</v>
      </c>
      <c r="D52" s="46" t="s">
        <v>7848</v>
      </c>
      <c r="E52" s="46">
        <v>22</v>
      </c>
      <c r="F52" s="72">
        <v>196.23</v>
      </c>
      <c r="G52" s="143">
        <f t="shared" si="0"/>
        <v>196.23</v>
      </c>
      <c r="H52" s="140"/>
      <c r="I52" s="52">
        <f t="shared" si="5"/>
        <v>0</v>
      </c>
    </row>
    <row r="53" spans="1:9" s="64" customFormat="1" hidden="1" outlineLevel="1" x14ac:dyDescent="0.25">
      <c r="A53" s="74" t="s">
        <v>7391</v>
      </c>
      <c r="B53" s="77" t="s">
        <v>7392</v>
      </c>
      <c r="C53" s="49" t="s">
        <v>7859</v>
      </c>
      <c r="D53" s="46" t="s">
        <v>7848</v>
      </c>
      <c r="E53" s="46">
        <v>22</v>
      </c>
      <c r="F53" s="72">
        <v>199.14</v>
      </c>
      <c r="G53" s="143">
        <f t="shared" si="0"/>
        <v>199.14</v>
      </c>
      <c r="H53" s="140"/>
      <c r="I53" s="52">
        <f t="shared" si="5"/>
        <v>0</v>
      </c>
    </row>
    <row r="54" spans="1:9" s="64" customFormat="1" hidden="1" outlineLevel="1" x14ac:dyDescent="0.25">
      <c r="A54" s="74" t="s">
        <v>7393</v>
      </c>
      <c r="B54" s="77" t="s">
        <v>7394</v>
      </c>
      <c r="C54" s="49" t="s">
        <v>7858</v>
      </c>
      <c r="D54" s="46" t="s">
        <v>7848</v>
      </c>
      <c r="E54" s="46">
        <v>16</v>
      </c>
      <c r="F54" s="72">
        <v>228.75</v>
      </c>
      <c r="G54" s="143">
        <f t="shared" si="0"/>
        <v>228.75</v>
      </c>
      <c r="H54" s="140"/>
      <c r="I54" s="52">
        <f t="shared" si="5"/>
        <v>0</v>
      </c>
    </row>
    <row r="55" spans="1:9" s="64" customFormat="1" hidden="1" outlineLevel="1" x14ac:dyDescent="0.25">
      <c r="A55" s="74" t="s">
        <v>7395</v>
      </c>
      <c r="B55" s="77" t="s">
        <v>7396</v>
      </c>
      <c r="C55" s="49" t="s">
        <v>7857</v>
      </c>
      <c r="D55" s="46" t="s">
        <v>7848</v>
      </c>
      <c r="E55" s="46">
        <v>12</v>
      </c>
      <c r="F55" s="72">
        <v>270.52999999999997</v>
      </c>
      <c r="G55" s="143">
        <f t="shared" si="0"/>
        <v>270.52999999999997</v>
      </c>
      <c r="H55" s="140"/>
      <c r="I55" s="52">
        <f t="shared" si="5"/>
        <v>0</v>
      </c>
    </row>
    <row r="56" spans="1:9" s="64" customFormat="1" hidden="1" outlineLevel="1" x14ac:dyDescent="0.25">
      <c r="A56" s="74"/>
      <c r="B56" s="57"/>
      <c r="C56" s="98" t="s">
        <v>7397</v>
      </c>
      <c r="D56" s="109"/>
      <c r="E56" s="109"/>
      <c r="F56" s="78"/>
      <c r="G56" s="119"/>
      <c r="H56" s="141"/>
      <c r="I56" s="17"/>
    </row>
    <row r="57" spans="1:9" s="64" customFormat="1" hidden="1" outlineLevel="1" x14ac:dyDescent="0.25">
      <c r="A57" s="74" t="s">
        <v>7398</v>
      </c>
      <c r="B57" s="77" t="s">
        <v>7399</v>
      </c>
      <c r="C57" s="49" t="s">
        <v>7860</v>
      </c>
      <c r="D57" s="46" t="s">
        <v>7848</v>
      </c>
      <c r="E57" s="46">
        <v>108</v>
      </c>
      <c r="F57" s="72">
        <v>74.989999999999995</v>
      </c>
      <c r="G57" s="143">
        <f t="shared" si="0"/>
        <v>74.989999999999995</v>
      </c>
      <c r="H57" s="140"/>
      <c r="I57" s="52">
        <f t="shared" ref="I57" si="6">G57*H57</f>
        <v>0</v>
      </c>
    </row>
    <row r="58" spans="1:9" s="64" customFormat="1" hidden="1" outlineLevel="1" x14ac:dyDescent="0.25">
      <c r="A58" s="74" t="s">
        <v>7400</v>
      </c>
      <c r="B58" s="77" t="s">
        <v>7401</v>
      </c>
      <c r="C58" s="49" t="s">
        <v>7861</v>
      </c>
      <c r="D58" s="46" t="s">
        <v>7848</v>
      </c>
      <c r="E58" s="46">
        <v>100</v>
      </c>
      <c r="F58" s="72">
        <v>80.25</v>
      </c>
      <c r="G58" s="143">
        <f t="shared" si="0"/>
        <v>80.25</v>
      </c>
      <c r="H58" s="140"/>
      <c r="I58" s="52">
        <f t="shared" ref="I58:I72" si="7">G58*H58</f>
        <v>0</v>
      </c>
    </row>
    <row r="59" spans="1:9" s="64" customFormat="1" hidden="1" outlineLevel="1" x14ac:dyDescent="0.25">
      <c r="A59" s="74" t="s">
        <v>7402</v>
      </c>
      <c r="B59" s="77" t="s">
        <v>7403</v>
      </c>
      <c r="C59" s="49" t="s">
        <v>7862</v>
      </c>
      <c r="D59" s="46" t="s">
        <v>7848</v>
      </c>
      <c r="E59" s="46">
        <v>88</v>
      </c>
      <c r="F59" s="72">
        <v>84.67</v>
      </c>
      <c r="G59" s="143">
        <f t="shared" si="0"/>
        <v>84.67</v>
      </c>
      <c r="H59" s="140"/>
      <c r="I59" s="52">
        <f t="shared" si="7"/>
        <v>0</v>
      </c>
    </row>
    <row r="60" spans="1:9" s="64" customFormat="1" hidden="1" outlineLevel="1" x14ac:dyDescent="0.25">
      <c r="A60" s="74" t="s">
        <v>7404</v>
      </c>
      <c r="B60" s="77" t="s">
        <v>7405</v>
      </c>
      <c r="C60" s="49" t="s">
        <v>7863</v>
      </c>
      <c r="D60" s="46" t="s">
        <v>7848</v>
      </c>
      <c r="E60" s="46">
        <v>70</v>
      </c>
      <c r="F60" s="72">
        <v>96.97</v>
      </c>
      <c r="G60" s="143">
        <f t="shared" si="0"/>
        <v>96.97</v>
      </c>
      <c r="H60" s="140"/>
      <c r="I60" s="52">
        <f t="shared" si="7"/>
        <v>0</v>
      </c>
    </row>
    <row r="61" spans="1:9" s="64" customFormat="1" hidden="1" outlineLevel="1" x14ac:dyDescent="0.25">
      <c r="A61" s="74" t="s">
        <v>7406</v>
      </c>
      <c r="B61" s="77" t="s">
        <v>7407</v>
      </c>
      <c r="C61" s="49" t="s">
        <v>7864</v>
      </c>
      <c r="D61" s="46" t="s">
        <v>7848</v>
      </c>
      <c r="E61" s="46">
        <v>60</v>
      </c>
      <c r="F61" s="72">
        <v>102.19</v>
      </c>
      <c r="G61" s="143">
        <f t="shared" si="0"/>
        <v>102.19</v>
      </c>
      <c r="H61" s="140"/>
      <c r="I61" s="52">
        <f t="shared" si="7"/>
        <v>0</v>
      </c>
    </row>
    <row r="62" spans="1:9" s="64" customFormat="1" hidden="1" outlineLevel="1" x14ac:dyDescent="0.25">
      <c r="A62" s="74" t="s">
        <v>7408</v>
      </c>
      <c r="B62" s="77" t="s">
        <v>7409</v>
      </c>
      <c r="C62" s="49" t="s">
        <v>7865</v>
      </c>
      <c r="D62" s="46" t="s">
        <v>7848</v>
      </c>
      <c r="E62" s="46">
        <v>50</v>
      </c>
      <c r="F62" s="72">
        <v>106.25</v>
      </c>
      <c r="G62" s="143">
        <f t="shared" si="0"/>
        <v>106.25</v>
      </c>
      <c r="H62" s="140"/>
      <c r="I62" s="52">
        <f t="shared" si="7"/>
        <v>0</v>
      </c>
    </row>
    <row r="63" spans="1:9" s="64" customFormat="1" hidden="1" outlineLevel="1" x14ac:dyDescent="0.25">
      <c r="A63" s="74" t="s">
        <v>7410</v>
      </c>
      <c r="B63" s="77" t="s">
        <v>7411</v>
      </c>
      <c r="C63" s="49" t="s">
        <v>7866</v>
      </c>
      <c r="D63" s="46" t="s">
        <v>7848</v>
      </c>
      <c r="E63" s="46">
        <v>48</v>
      </c>
      <c r="F63" s="72">
        <v>113.79</v>
      </c>
      <c r="G63" s="143">
        <f t="shared" si="0"/>
        <v>113.79</v>
      </c>
      <c r="H63" s="140"/>
      <c r="I63" s="52">
        <f t="shared" si="7"/>
        <v>0</v>
      </c>
    </row>
    <row r="64" spans="1:9" s="64" customFormat="1" hidden="1" outlineLevel="1" x14ac:dyDescent="0.25">
      <c r="A64" s="74" t="s">
        <v>7412</v>
      </c>
      <c r="B64" s="77" t="s">
        <v>7413</v>
      </c>
      <c r="C64" s="49" t="s">
        <v>7867</v>
      </c>
      <c r="D64" s="46" t="s">
        <v>7848</v>
      </c>
      <c r="E64" s="46">
        <v>48</v>
      </c>
      <c r="F64" s="72">
        <v>128.88999999999999</v>
      </c>
      <c r="G64" s="143">
        <f t="shared" si="0"/>
        <v>128.88999999999999</v>
      </c>
      <c r="H64" s="140"/>
      <c r="I64" s="52">
        <f t="shared" si="7"/>
        <v>0</v>
      </c>
    </row>
    <row r="65" spans="1:9" s="64" customFormat="1" hidden="1" outlineLevel="1" x14ac:dyDescent="0.25">
      <c r="A65" s="74" t="s">
        <v>7414</v>
      </c>
      <c r="B65" s="77" t="s">
        <v>7415</v>
      </c>
      <c r="C65" s="49" t="s">
        <v>7868</v>
      </c>
      <c r="D65" s="46" t="s">
        <v>7848</v>
      </c>
      <c r="E65" s="46">
        <v>40</v>
      </c>
      <c r="F65" s="72">
        <v>136.43</v>
      </c>
      <c r="G65" s="143">
        <f t="shared" si="0"/>
        <v>136.43</v>
      </c>
      <c r="H65" s="140"/>
      <c r="I65" s="52">
        <f t="shared" si="7"/>
        <v>0</v>
      </c>
    </row>
    <row r="66" spans="1:9" s="64" customFormat="1" hidden="1" outlineLevel="1" x14ac:dyDescent="0.25">
      <c r="A66" s="74" t="s">
        <v>7416</v>
      </c>
      <c r="B66" s="77" t="s">
        <v>7417</v>
      </c>
      <c r="C66" s="49" t="s">
        <v>7869</v>
      </c>
      <c r="D66" s="46" t="s">
        <v>7848</v>
      </c>
      <c r="E66" s="46">
        <v>38</v>
      </c>
      <c r="F66" s="72">
        <v>145.5</v>
      </c>
      <c r="G66" s="143">
        <f t="shared" si="0"/>
        <v>145.5</v>
      </c>
      <c r="H66" s="140"/>
      <c r="I66" s="52">
        <f t="shared" si="7"/>
        <v>0</v>
      </c>
    </row>
    <row r="67" spans="1:9" s="64" customFormat="1" hidden="1" outlineLevel="1" x14ac:dyDescent="0.25">
      <c r="A67" s="74" t="s">
        <v>7418</v>
      </c>
      <c r="B67" s="77" t="s">
        <v>7419</v>
      </c>
      <c r="C67" s="49" t="s">
        <v>7870</v>
      </c>
      <c r="D67" s="46" t="s">
        <v>7848</v>
      </c>
      <c r="E67" s="46">
        <v>26</v>
      </c>
      <c r="F67" s="72">
        <v>168.38</v>
      </c>
      <c r="G67" s="143">
        <f t="shared" si="0"/>
        <v>168.38</v>
      </c>
      <c r="H67" s="140"/>
      <c r="I67" s="52">
        <f t="shared" si="7"/>
        <v>0</v>
      </c>
    </row>
    <row r="68" spans="1:9" s="64" customFormat="1" hidden="1" outlineLevel="1" x14ac:dyDescent="0.25">
      <c r="A68" s="74" t="s">
        <v>7420</v>
      </c>
      <c r="B68" s="77" t="s">
        <v>7421</v>
      </c>
      <c r="C68" s="49" t="s">
        <v>7871</v>
      </c>
      <c r="D68" s="46" t="s">
        <v>7848</v>
      </c>
      <c r="E68" s="46">
        <v>24</v>
      </c>
      <c r="F68" s="72">
        <v>250.22</v>
      </c>
      <c r="G68" s="143">
        <f t="shared" si="0"/>
        <v>250.22</v>
      </c>
      <c r="H68" s="140"/>
      <c r="I68" s="52">
        <f t="shared" si="7"/>
        <v>0</v>
      </c>
    </row>
    <row r="69" spans="1:9" s="64" customFormat="1" hidden="1" outlineLevel="1" x14ac:dyDescent="0.25">
      <c r="A69" s="74" t="s">
        <v>7422</v>
      </c>
      <c r="B69" s="77" t="s">
        <v>7423</v>
      </c>
      <c r="C69" s="49" t="s">
        <v>7872</v>
      </c>
      <c r="D69" s="46" t="s">
        <v>7848</v>
      </c>
      <c r="E69" s="46">
        <v>14</v>
      </c>
      <c r="F69" s="72">
        <v>299</v>
      </c>
      <c r="G69" s="143">
        <f t="shared" si="0"/>
        <v>299</v>
      </c>
      <c r="H69" s="140"/>
      <c r="I69" s="52">
        <f t="shared" si="7"/>
        <v>0</v>
      </c>
    </row>
    <row r="70" spans="1:9" s="64" customFormat="1" hidden="1" outlineLevel="1" x14ac:dyDescent="0.25">
      <c r="A70" s="74" t="s">
        <v>7424</v>
      </c>
      <c r="B70" s="77" t="s">
        <v>7425</v>
      </c>
      <c r="C70" s="49" t="s">
        <v>7873</v>
      </c>
      <c r="D70" s="46" t="s">
        <v>7848</v>
      </c>
      <c r="E70" s="46">
        <v>14</v>
      </c>
      <c r="F70" s="72">
        <v>307.11</v>
      </c>
      <c r="G70" s="143">
        <f t="shared" si="0"/>
        <v>307.11</v>
      </c>
      <c r="H70" s="140"/>
      <c r="I70" s="52">
        <f t="shared" si="7"/>
        <v>0</v>
      </c>
    </row>
    <row r="71" spans="1:9" s="64" customFormat="1" hidden="1" outlineLevel="1" x14ac:dyDescent="0.25">
      <c r="A71" s="74" t="s">
        <v>7426</v>
      </c>
      <c r="B71" s="77" t="s">
        <v>7427</v>
      </c>
      <c r="C71" s="49" t="s">
        <v>7874</v>
      </c>
      <c r="D71" s="46" t="s">
        <v>7848</v>
      </c>
      <c r="E71" s="46">
        <v>12</v>
      </c>
      <c r="F71" s="72">
        <v>351.24</v>
      </c>
      <c r="G71" s="143">
        <f t="shared" si="0"/>
        <v>351.24</v>
      </c>
      <c r="H71" s="140"/>
      <c r="I71" s="52">
        <f t="shared" si="7"/>
        <v>0</v>
      </c>
    </row>
    <row r="72" spans="1:9" s="64" customFormat="1" hidden="1" outlineLevel="1" x14ac:dyDescent="0.25">
      <c r="A72" s="74" t="s">
        <v>7428</v>
      </c>
      <c r="B72" s="77" t="s">
        <v>7429</v>
      </c>
      <c r="C72" s="49" t="s">
        <v>7875</v>
      </c>
      <c r="D72" s="46" t="s">
        <v>7848</v>
      </c>
      <c r="E72" s="46">
        <v>12</v>
      </c>
      <c r="F72" s="72">
        <v>413.36</v>
      </c>
      <c r="G72" s="143">
        <f t="shared" si="0"/>
        <v>413.36</v>
      </c>
      <c r="H72" s="140"/>
      <c r="I72" s="52">
        <f t="shared" si="7"/>
        <v>0</v>
      </c>
    </row>
    <row r="73" spans="1:9" s="64" customFormat="1" hidden="1" outlineLevel="1" x14ac:dyDescent="0.25">
      <c r="A73" s="74"/>
      <c r="B73" s="57"/>
      <c r="C73" s="98" t="s">
        <v>7430</v>
      </c>
      <c r="D73" s="109"/>
      <c r="E73" s="109"/>
      <c r="F73" s="78"/>
      <c r="G73" s="119"/>
      <c r="H73" s="141"/>
      <c r="I73" s="17"/>
    </row>
    <row r="74" spans="1:9" s="64" customFormat="1" hidden="1" outlineLevel="1" x14ac:dyDescent="0.25">
      <c r="A74" s="74" t="s">
        <v>7431</v>
      </c>
      <c r="B74" s="77" t="s">
        <v>7432</v>
      </c>
      <c r="C74" s="49" t="s">
        <v>7876</v>
      </c>
      <c r="D74" s="46" t="s">
        <v>7848</v>
      </c>
      <c r="E74" s="46">
        <v>72</v>
      </c>
      <c r="F74" s="72">
        <v>151.33000000000001</v>
      </c>
      <c r="G74" s="143">
        <f t="shared" si="0"/>
        <v>151.33000000000001</v>
      </c>
      <c r="H74" s="140"/>
      <c r="I74" s="52">
        <f t="shared" ref="I74" si="8">G74*H74</f>
        <v>0</v>
      </c>
    </row>
    <row r="75" spans="1:9" s="64" customFormat="1" hidden="1" outlineLevel="1" x14ac:dyDescent="0.25">
      <c r="A75" s="74" t="s">
        <v>7433</v>
      </c>
      <c r="B75" s="77" t="s">
        <v>7434</v>
      </c>
      <c r="C75" s="49" t="s">
        <v>7877</v>
      </c>
      <c r="D75" s="46" t="s">
        <v>7848</v>
      </c>
      <c r="E75" s="46">
        <v>66</v>
      </c>
      <c r="F75" s="72">
        <v>157.88999999999999</v>
      </c>
      <c r="G75" s="143">
        <f t="shared" si="0"/>
        <v>157.88999999999999</v>
      </c>
      <c r="H75" s="140"/>
      <c r="I75" s="52">
        <f t="shared" ref="I75:I85" si="9">G75*H75</f>
        <v>0</v>
      </c>
    </row>
    <row r="76" spans="1:9" s="64" customFormat="1" hidden="1" outlineLevel="1" x14ac:dyDescent="0.25">
      <c r="A76" s="74" t="s">
        <v>7435</v>
      </c>
      <c r="B76" s="77" t="s">
        <v>7436</v>
      </c>
      <c r="C76" s="49" t="s">
        <v>7878</v>
      </c>
      <c r="D76" s="46" t="s">
        <v>7848</v>
      </c>
      <c r="E76" s="46">
        <v>54</v>
      </c>
      <c r="F76" s="72">
        <v>179.38</v>
      </c>
      <c r="G76" s="143">
        <f t="shared" ref="G76:G85" si="10">F76-F76*$D$8</f>
        <v>179.38</v>
      </c>
      <c r="H76" s="140"/>
      <c r="I76" s="52">
        <f t="shared" si="9"/>
        <v>0</v>
      </c>
    </row>
    <row r="77" spans="1:9" s="64" customFormat="1" ht="13.5" hidden="1" customHeight="1" outlineLevel="1" x14ac:dyDescent="0.25">
      <c r="A77" s="74" t="s">
        <v>7437</v>
      </c>
      <c r="B77" s="77" t="s">
        <v>7438</v>
      </c>
      <c r="C77" s="49" t="s">
        <v>7879</v>
      </c>
      <c r="D77" s="46" t="s">
        <v>7848</v>
      </c>
      <c r="E77" s="46">
        <v>46</v>
      </c>
      <c r="F77" s="72">
        <v>198.78</v>
      </c>
      <c r="G77" s="143">
        <f t="shared" si="10"/>
        <v>198.78</v>
      </c>
      <c r="H77" s="140"/>
      <c r="I77" s="52">
        <f t="shared" si="9"/>
        <v>0</v>
      </c>
    </row>
    <row r="78" spans="1:9" s="64" customFormat="1" hidden="1" outlineLevel="1" x14ac:dyDescent="0.25">
      <c r="A78" s="74" t="s">
        <v>7439</v>
      </c>
      <c r="B78" s="77" t="s">
        <v>7440</v>
      </c>
      <c r="C78" s="49" t="s">
        <v>7880</v>
      </c>
      <c r="D78" s="46" t="s">
        <v>7848</v>
      </c>
      <c r="E78" s="46">
        <v>42</v>
      </c>
      <c r="F78" s="72">
        <v>218.56</v>
      </c>
      <c r="G78" s="143">
        <f t="shared" si="10"/>
        <v>218.56</v>
      </c>
      <c r="H78" s="140"/>
      <c r="I78" s="52">
        <f t="shared" si="9"/>
        <v>0</v>
      </c>
    </row>
    <row r="79" spans="1:9" s="64" customFormat="1" hidden="1" outlineLevel="1" x14ac:dyDescent="0.25">
      <c r="A79" s="74" t="s">
        <v>7441</v>
      </c>
      <c r="B79" s="77" t="s">
        <v>7442</v>
      </c>
      <c r="C79" s="49" t="s">
        <v>7881</v>
      </c>
      <c r="D79" s="46" t="s">
        <v>7848</v>
      </c>
      <c r="E79" s="46">
        <v>38</v>
      </c>
      <c r="F79" s="72">
        <v>234.5</v>
      </c>
      <c r="G79" s="143">
        <f t="shared" si="10"/>
        <v>234.5</v>
      </c>
      <c r="H79" s="140"/>
      <c r="I79" s="52">
        <f t="shared" si="9"/>
        <v>0</v>
      </c>
    </row>
    <row r="80" spans="1:9" s="64" customFormat="1" hidden="1" outlineLevel="1" x14ac:dyDescent="0.25">
      <c r="A80" s="74" t="s">
        <v>7443</v>
      </c>
      <c r="B80" s="77" t="s">
        <v>7444</v>
      </c>
      <c r="C80" s="49" t="s">
        <v>7882</v>
      </c>
      <c r="D80" s="46" t="s">
        <v>7848</v>
      </c>
      <c r="E80" s="46">
        <v>34</v>
      </c>
      <c r="F80" s="72">
        <v>252.4</v>
      </c>
      <c r="G80" s="143">
        <f t="shared" si="10"/>
        <v>252.4</v>
      </c>
      <c r="H80" s="140"/>
      <c r="I80" s="52">
        <f t="shared" si="9"/>
        <v>0</v>
      </c>
    </row>
    <row r="81" spans="1:9" s="64" customFormat="1" hidden="1" outlineLevel="1" x14ac:dyDescent="0.25">
      <c r="A81" s="74" t="s">
        <v>7445</v>
      </c>
      <c r="B81" s="77" t="s">
        <v>7446</v>
      </c>
      <c r="C81" s="49" t="s">
        <v>7883</v>
      </c>
      <c r="D81" s="46" t="s">
        <v>7848</v>
      </c>
      <c r="E81" s="46">
        <v>32</v>
      </c>
      <c r="F81" s="72">
        <v>312.92</v>
      </c>
      <c r="G81" s="143">
        <f t="shared" si="10"/>
        <v>312.92</v>
      </c>
      <c r="H81" s="140"/>
      <c r="I81" s="52">
        <f t="shared" si="9"/>
        <v>0</v>
      </c>
    </row>
    <row r="82" spans="1:9" s="64" customFormat="1" hidden="1" outlineLevel="1" x14ac:dyDescent="0.25">
      <c r="A82" s="74" t="s">
        <v>7447</v>
      </c>
      <c r="B82" s="77" t="s">
        <v>7448</v>
      </c>
      <c r="C82" s="49" t="s">
        <v>7884</v>
      </c>
      <c r="D82" s="46" t="s">
        <v>7848</v>
      </c>
      <c r="E82" s="46">
        <v>26</v>
      </c>
      <c r="F82" s="72">
        <v>360.06</v>
      </c>
      <c r="G82" s="143">
        <f t="shared" si="10"/>
        <v>360.06</v>
      </c>
      <c r="H82" s="140"/>
      <c r="I82" s="52">
        <f t="shared" si="9"/>
        <v>0</v>
      </c>
    </row>
    <row r="83" spans="1:9" s="64" customFormat="1" hidden="1" outlineLevel="1" x14ac:dyDescent="0.25">
      <c r="A83" s="74" t="s">
        <v>7449</v>
      </c>
      <c r="B83" s="77" t="s">
        <v>7450</v>
      </c>
      <c r="C83" s="49" t="s">
        <v>7885</v>
      </c>
      <c r="D83" s="46" t="s">
        <v>7848</v>
      </c>
      <c r="E83" s="46">
        <v>20</v>
      </c>
      <c r="F83" s="72">
        <v>423.65</v>
      </c>
      <c r="G83" s="143">
        <f t="shared" si="10"/>
        <v>423.65</v>
      </c>
      <c r="H83" s="140"/>
      <c r="I83" s="52">
        <f t="shared" si="9"/>
        <v>0</v>
      </c>
    </row>
    <row r="84" spans="1:9" s="64" customFormat="1" hidden="1" outlineLevel="1" x14ac:dyDescent="0.25">
      <c r="A84" s="74" t="s">
        <v>7451</v>
      </c>
      <c r="B84" s="77" t="s">
        <v>7452</v>
      </c>
      <c r="C84" s="49" t="s">
        <v>7886</v>
      </c>
      <c r="D84" s="46" t="s">
        <v>7848</v>
      </c>
      <c r="E84" s="46">
        <v>14</v>
      </c>
      <c r="F84" s="72">
        <v>495.93</v>
      </c>
      <c r="G84" s="143">
        <f t="shared" si="10"/>
        <v>495.93</v>
      </c>
      <c r="H84" s="140"/>
      <c r="I84" s="52">
        <f t="shared" si="9"/>
        <v>0</v>
      </c>
    </row>
    <row r="85" spans="1:9" s="64" customFormat="1" ht="15.75" hidden="1" outlineLevel="1" thickBot="1" x14ac:dyDescent="0.3">
      <c r="A85" s="74" t="s">
        <v>7453</v>
      </c>
      <c r="B85" s="77" t="s">
        <v>7454</v>
      </c>
      <c r="C85" s="49" t="s">
        <v>7887</v>
      </c>
      <c r="D85" s="112" t="s">
        <v>7848</v>
      </c>
      <c r="E85" s="112">
        <v>12</v>
      </c>
      <c r="F85" s="72">
        <v>540.4</v>
      </c>
      <c r="G85" s="143">
        <f t="shared" si="10"/>
        <v>540.4</v>
      </c>
      <c r="H85" s="140"/>
      <c r="I85" s="52">
        <f t="shared" si="9"/>
        <v>0</v>
      </c>
    </row>
    <row r="86" spans="1:9" s="64" customFormat="1" ht="15.75" collapsed="1" thickBot="1" x14ac:dyDescent="0.3">
      <c r="A86" s="74"/>
      <c r="B86" s="57"/>
      <c r="C86" s="110" t="s">
        <v>7455</v>
      </c>
      <c r="D86" s="334">
        <v>0</v>
      </c>
      <c r="E86" s="335"/>
      <c r="F86" s="104"/>
      <c r="G86" s="119"/>
      <c r="H86" s="141"/>
      <c r="I86" s="17"/>
    </row>
    <row r="87" spans="1:9" s="64" customFormat="1" hidden="1" outlineLevel="2" x14ac:dyDescent="0.25">
      <c r="A87" s="74"/>
      <c r="B87" s="57"/>
      <c r="C87" s="109" t="s">
        <v>7456</v>
      </c>
      <c r="D87" s="13"/>
      <c r="E87" s="13"/>
      <c r="F87" s="78"/>
      <c r="G87" s="119"/>
      <c r="H87" s="141"/>
      <c r="I87" s="17"/>
    </row>
    <row r="88" spans="1:9" s="64" customFormat="1" hidden="1" outlineLevel="2" x14ac:dyDescent="0.25">
      <c r="A88" s="74" t="s">
        <v>7457</v>
      </c>
      <c r="B88" s="77" t="s">
        <v>7458</v>
      </c>
      <c r="C88" s="45" t="s">
        <v>7888</v>
      </c>
      <c r="D88" s="46" t="s">
        <v>7849</v>
      </c>
      <c r="E88" s="46">
        <v>32</v>
      </c>
      <c r="F88" s="72">
        <v>163.46</v>
      </c>
      <c r="G88" s="143">
        <f>F88-F88*$D$86</f>
        <v>163.46</v>
      </c>
      <c r="H88" s="140"/>
      <c r="I88" s="52">
        <f t="shared" ref="I88" si="11">G88*H88</f>
        <v>0</v>
      </c>
    </row>
    <row r="89" spans="1:9" s="64" customFormat="1" hidden="1" outlineLevel="2" x14ac:dyDescent="0.25">
      <c r="A89" s="74" t="s">
        <v>7459</v>
      </c>
      <c r="B89" s="77" t="s">
        <v>7460</v>
      </c>
      <c r="C89" s="45" t="s">
        <v>7461</v>
      </c>
      <c r="D89" s="46" t="s">
        <v>7849</v>
      </c>
      <c r="E89" s="46">
        <v>28</v>
      </c>
      <c r="F89" s="72">
        <v>177.87</v>
      </c>
      <c r="G89" s="143">
        <f t="shared" ref="G89:G119" si="12">F89-F89*$D$86</f>
        <v>177.87</v>
      </c>
      <c r="H89" s="140"/>
      <c r="I89" s="52">
        <f t="shared" ref="I89:I97" si="13">G89*H89</f>
        <v>0</v>
      </c>
    </row>
    <row r="90" spans="1:9" s="64" customFormat="1" hidden="1" outlineLevel="2" x14ac:dyDescent="0.25">
      <c r="A90" s="74" t="s">
        <v>7462</v>
      </c>
      <c r="B90" s="77" t="s">
        <v>7463</v>
      </c>
      <c r="C90" s="45" t="s">
        <v>7464</v>
      </c>
      <c r="D90" s="46" t="s">
        <v>7849</v>
      </c>
      <c r="E90" s="46">
        <v>24</v>
      </c>
      <c r="F90" s="72">
        <v>191.95</v>
      </c>
      <c r="G90" s="143">
        <f t="shared" si="12"/>
        <v>191.95</v>
      </c>
      <c r="H90" s="140"/>
      <c r="I90" s="52">
        <f t="shared" si="13"/>
        <v>0</v>
      </c>
    </row>
    <row r="91" spans="1:9" s="64" customFormat="1" hidden="1" outlineLevel="2" x14ac:dyDescent="0.25">
      <c r="A91" s="74" t="s">
        <v>7465</v>
      </c>
      <c r="B91" s="77" t="s">
        <v>7466</v>
      </c>
      <c r="C91" s="45" t="s">
        <v>7889</v>
      </c>
      <c r="D91" s="46" t="s">
        <v>7849</v>
      </c>
      <c r="E91" s="46">
        <v>20</v>
      </c>
      <c r="F91" s="72">
        <v>241.78</v>
      </c>
      <c r="G91" s="143">
        <f t="shared" si="12"/>
        <v>241.78</v>
      </c>
      <c r="H91" s="140"/>
      <c r="I91" s="52">
        <f t="shared" si="13"/>
        <v>0</v>
      </c>
    </row>
    <row r="92" spans="1:9" s="64" customFormat="1" hidden="1" outlineLevel="2" x14ac:dyDescent="0.25">
      <c r="A92" s="74" t="s">
        <v>7467</v>
      </c>
      <c r="B92" s="77" t="s">
        <v>7468</v>
      </c>
      <c r="C92" s="45" t="s">
        <v>7890</v>
      </c>
      <c r="D92" s="46" t="s">
        <v>7849</v>
      </c>
      <c r="E92" s="46">
        <v>16</v>
      </c>
      <c r="F92" s="72">
        <v>305.58</v>
      </c>
      <c r="G92" s="143">
        <f t="shared" si="12"/>
        <v>305.58</v>
      </c>
      <c r="H92" s="140"/>
      <c r="I92" s="52">
        <f t="shared" si="13"/>
        <v>0</v>
      </c>
    </row>
    <row r="93" spans="1:9" s="64" customFormat="1" hidden="1" outlineLevel="2" x14ac:dyDescent="0.25">
      <c r="A93" s="74" t="s">
        <v>7469</v>
      </c>
      <c r="B93" s="77" t="s">
        <v>7470</v>
      </c>
      <c r="C93" s="45" t="s">
        <v>7891</v>
      </c>
      <c r="D93" s="46" t="s">
        <v>7849</v>
      </c>
      <c r="E93" s="46">
        <v>32</v>
      </c>
      <c r="F93" s="72">
        <v>163.46</v>
      </c>
      <c r="G93" s="143">
        <f t="shared" si="12"/>
        <v>163.46</v>
      </c>
      <c r="H93" s="140"/>
      <c r="I93" s="52">
        <f t="shared" si="13"/>
        <v>0</v>
      </c>
    </row>
    <row r="94" spans="1:9" s="64" customFormat="1" hidden="1" outlineLevel="2" x14ac:dyDescent="0.25">
      <c r="A94" s="74" t="s">
        <v>7471</v>
      </c>
      <c r="B94" s="77" t="s">
        <v>7472</v>
      </c>
      <c r="C94" s="45" t="s">
        <v>7473</v>
      </c>
      <c r="D94" s="46" t="s">
        <v>7849</v>
      </c>
      <c r="E94" s="46">
        <v>28</v>
      </c>
      <c r="F94" s="72">
        <v>177.87</v>
      </c>
      <c r="G94" s="143">
        <f t="shared" si="12"/>
        <v>177.87</v>
      </c>
      <c r="H94" s="140"/>
      <c r="I94" s="52">
        <f t="shared" si="13"/>
        <v>0</v>
      </c>
    </row>
    <row r="95" spans="1:9" s="64" customFormat="1" hidden="1" outlineLevel="2" x14ac:dyDescent="0.25">
      <c r="A95" s="74" t="s">
        <v>7474</v>
      </c>
      <c r="B95" s="77" t="s">
        <v>7475</v>
      </c>
      <c r="C95" s="45" t="s">
        <v>7476</v>
      </c>
      <c r="D95" s="46" t="s">
        <v>7849</v>
      </c>
      <c r="E95" s="46">
        <v>24</v>
      </c>
      <c r="F95" s="72">
        <v>191.95</v>
      </c>
      <c r="G95" s="143">
        <f t="shared" si="12"/>
        <v>191.95</v>
      </c>
      <c r="H95" s="140"/>
      <c r="I95" s="52">
        <f t="shared" si="13"/>
        <v>0</v>
      </c>
    </row>
    <row r="96" spans="1:9" s="64" customFormat="1" hidden="1" outlineLevel="2" x14ac:dyDescent="0.25">
      <c r="A96" s="80" t="s">
        <v>7477</v>
      </c>
      <c r="B96" s="45" t="s">
        <v>7478</v>
      </c>
      <c r="C96" s="81" t="s">
        <v>7892</v>
      </c>
      <c r="D96" s="46" t="s">
        <v>7849</v>
      </c>
      <c r="E96" s="46">
        <v>20</v>
      </c>
      <c r="F96" s="72">
        <v>241.78</v>
      </c>
      <c r="G96" s="143">
        <f t="shared" si="12"/>
        <v>241.78</v>
      </c>
      <c r="H96" s="140"/>
      <c r="I96" s="52">
        <f t="shared" si="13"/>
        <v>0</v>
      </c>
    </row>
    <row r="97" spans="1:9" s="64" customFormat="1" hidden="1" outlineLevel="2" x14ac:dyDescent="0.25">
      <c r="A97" s="80" t="s">
        <v>7479</v>
      </c>
      <c r="B97" s="45" t="s">
        <v>7480</v>
      </c>
      <c r="C97" s="81" t="s">
        <v>7893</v>
      </c>
      <c r="D97" s="46" t="s">
        <v>7849</v>
      </c>
      <c r="E97" s="46">
        <v>16</v>
      </c>
      <c r="F97" s="72">
        <v>305.58</v>
      </c>
      <c r="G97" s="143">
        <f t="shared" si="12"/>
        <v>305.58</v>
      </c>
      <c r="H97" s="140"/>
      <c r="I97" s="52">
        <f t="shared" si="13"/>
        <v>0</v>
      </c>
    </row>
    <row r="98" spans="1:9" s="64" customFormat="1" hidden="1" outlineLevel="2" x14ac:dyDescent="0.25">
      <c r="A98" s="80"/>
      <c r="B98" s="57"/>
      <c r="C98" s="109" t="s">
        <v>7481</v>
      </c>
      <c r="D98" s="109"/>
      <c r="E98" s="109"/>
      <c r="F98" s="78"/>
      <c r="G98" s="119"/>
      <c r="H98" s="141"/>
      <c r="I98" s="17"/>
    </row>
    <row r="99" spans="1:9" s="64" customFormat="1" hidden="1" outlineLevel="2" x14ac:dyDescent="0.25">
      <c r="A99" s="80" t="s">
        <v>7482</v>
      </c>
      <c r="B99" s="45" t="s">
        <v>7483</v>
      </c>
      <c r="C99" s="81" t="s">
        <v>7894</v>
      </c>
      <c r="D99" s="46" t="s">
        <v>7848</v>
      </c>
      <c r="E99" s="46">
        <v>200</v>
      </c>
      <c r="F99" s="72">
        <v>15.49</v>
      </c>
      <c r="G99" s="143">
        <f t="shared" si="12"/>
        <v>15.49</v>
      </c>
      <c r="H99" s="145"/>
      <c r="I99" s="52">
        <f t="shared" ref="I99" si="14">G99*H99</f>
        <v>0</v>
      </c>
    </row>
    <row r="100" spans="1:9" s="64" customFormat="1" hidden="1" outlineLevel="2" x14ac:dyDescent="0.25">
      <c r="A100" s="80" t="s">
        <v>7484</v>
      </c>
      <c r="B100" s="45" t="s">
        <v>7485</v>
      </c>
      <c r="C100" s="81" t="s">
        <v>7895</v>
      </c>
      <c r="D100" s="46" t="s">
        <v>7848</v>
      </c>
      <c r="E100" s="46">
        <v>180</v>
      </c>
      <c r="F100" s="72">
        <v>16.850000000000001</v>
      </c>
      <c r="G100" s="143">
        <f t="shared" si="12"/>
        <v>16.850000000000001</v>
      </c>
      <c r="H100" s="145"/>
      <c r="I100" s="52">
        <f t="shared" ref="I100:I108" si="15">G100*H100</f>
        <v>0</v>
      </c>
    </row>
    <row r="101" spans="1:9" hidden="1" outlineLevel="2" x14ac:dyDescent="0.25">
      <c r="A101" s="9" t="s">
        <v>7486</v>
      </c>
      <c r="B101" s="9" t="s">
        <v>7487</v>
      </c>
      <c r="C101" s="9" t="s">
        <v>7896</v>
      </c>
      <c r="D101" s="46" t="s">
        <v>7848</v>
      </c>
      <c r="E101" s="46">
        <v>152</v>
      </c>
      <c r="F101" s="72">
        <v>18.22</v>
      </c>
      <c r="G101" s="143">
        <f t="shared" si="12"/>
        <v>18.22</v>
      </c>
      <c r="H101" s="145"/>
      <c r="I101" s="52">
        <f t="shared" si="15"/>
        <v>0</v>
      </c>
    </row>
    <row r="102" spans="1:9" hidden="1" outlineLevel="2" x14ac:dyDescent="0.25">
      <c r="A102" s="9" t="s">
        <v>7488</v>
      </c>
      <c r="B102" s="9" t="s">
        <v>7489</v>
      </c>
      <c r="C102" s="9" t="s">
        <v>7897</v>
      </c>
      <c r="D102" s="46" t="s">
        <v>7848</v>
      </c>
      <c r="E102" s="46">
        <v>120</v>
      </c>
      <c r="F102" s="72">
        <v>22.91</v>
      </c>
      <c r="G102" s="143">
        <f t="shared" si="12"/>
        <v>22.91</v>
      </c>
      <c r="H102" s="145"/>
      <c r="I102" s="52">
        <f t="shared" si="15"/>
        <v>0</v>
      </c>
    </row>
    <row r="103" spans="1:9" hidden="1" outlineLevel="2" x14ac:dyDescent="0.25">
      <c r="A103" s="9" t="s">
        <v>7490</v>
      </c>
      <c r="B103" s="9" t="s">
        <v>7491</v>
      </c>
      <c r="C103" s="9" t="s">
        <v>7898</v>
      </c>
      <c r="D103" s="46" t="s">
        <v>7848</v>
      </c>
      <c r="E103" s="46">
        <v>80</v>
      </c>
      <c r="F103" s="72">
        <v>28.98</v>
      </c>
      <c r="G103" s="143">
        <f t="shared" si="12"/>
        <v>28.98</v>
      </c>
      <c r="H103" s="145"/>
      <c r="I103" s="52">
        <f t="shared" si="15"/>
        <v>0</v>
      </c>
    </row>
    <row r="104" spans="1:9" hidden="1" outlineLevel="2" x14ac:dyDescent="0.25">
      <c r="A104" s="9" t="s">
        <v>7492</v>
      </c>
      <c r="B104" s="9" t="s">
        <v>7493</v>
      </c>
      <c r="C104" s="9" t="s">
        <v>7899</v>
      </c>
      <c r="D104" s="46" t="s">
        <v>7848</v>
      </c>
      <c r="E104" s="46">
        <v>200</v>
      </c>
      <c r="F104" s="72">
        <v>15.49</v>
      </c>
      <c r="G104" s="143">
        <f t="shared" si="12"/>
        <v>15.49</v>
      </c>
      <c r="H104" s="145"/>
      <c r="I104" s="52">
        <f t="shared" si="15"/>
        <v>0</v>
      </c>
    </row>
    <row r="105" spans="1:9" hidden="1" outlineLevel="2" x14ac:dyDescent="0.25">
      <c r="A105" s="9" t="s">
        <v>7494</v>
      </c>
      <c r="B105" s="9" t="s">
        <v>7495</v>
      </c>
      <c r="C105" s="9" t="s">
        <v>7900</v>
      </c>
      <c r="D105" s="46" t="s">
        <v>7848</v>
      </c>
      <c r="E105" s="46">
        <v>180</v>
      </c>
      <c r="F105" s="72">
        <v>16.850000000000001</v>
      </c>
      <c r="G105" s="143">
        <f t="shared" si="12"/>
        <v>16.850000000000001</v>
      </c>
      <c r="H105" s="145"/>
      <c r="I105" s="52">
        <f t="shared" si="15"/>
        <v>0</v>
      </c>
    </row>
    <row r="106" spans="1:9" hidden="1" outlineLevel="2" x14ac:dyDescent="0.25">
      <c r="A106" s="9" t="s">
        <v>7496</v>
      </c>
      <c r="B106" s="9" t="s">
        <v>7497</v>
      </c>
      <c r="C106" s="9" t="s">
        <v>7901</v>
      </c>
      <c r="D106" s="46" t="s">
        <v>7848</v>
      </c>
      <c r="E106" s="46">
        <v>152</v>
      </c>
      <c r="F106" s="72">
        <v>18.22</v>
      </c>
      <c r="G106" s="143">
        <f t="shared" si="12"/>
        <v>18.22</v>
      </c>
      <c r="H106" s="145"/>
      <c r="I106" s="52">
        <f t="shared" si="15"/>
        <v>0</v>
      </c>
    </row>
    <row r="107" spans="1:9" hidden="1" outlineLevel="2" x14ac:dyDescent="0.25">
      <c r="A107" s="9" t="s">
        <v>7498</v>
      </c>
      <c r="B107" s="9" t="s">
        <v>7499</v>
      </c>
      <c r="C107" s="9" t="s">
        <v>7902</v>
      </c>
      <c r="D107" s="46" t="s">
        <v>7848</v>
      </c>
      <c r="E107" s="46">
        <v>120</v>
      </c>
      <c r="F107" s="72">
        <v>22.91</v>
      </c>
      <c r="G107" s="143">
        <f t="shared" si="12"/>
        <v>22.91</v>
      </c>
      <c r="H107" s="145"/>
      <c r="I107" s="52">
        <f t="shared" si="15"/>
        <v>0</v>
      </c>
    </row>
    <row r="108" spans="1:9" hidden="1" outlineLevel="2" x14ac:dyDescent="0.25">
      <c r="A108" s="9" t="s">
        <v>7500</v>
      </c>
      <c r="B108" s="9" t="s">
        <v>7501</v>
      </c>
      <c r="C108" s="9" t="s">
        <v>7903</v>
      </c>
      <c r="D108" s="46" t="s">
        <v>7848</v>
      </c>
      <c r="E108" s="46">
        <v>80</v>
      </c>
      <c r="F108" s="72">
        <v>28.98</v>
      </c>
      <c r="G108" s="143">
        <f t="shared" si="12"/>
        <v>28.98</v>
      </c>
      <c r="H108" s="145"/>
      <c r="I108" s="52">
        <f t="shared" si="15"/>
        <v>0</v>
      </c>
    </row>
    <row r="109" spans="1:9" hidden="1" outlineLevel="2" x14ac:dyDescent="0.25">
      <c r="A109" s="9"/>
      <c r="B109" s="57"/>
      <c r="C109" s="109" t="s">
        <v>7502</v>
      </c>
      <c r="D109" s="109"/>
      <c r="E109" s="109"/>
      <c r="F109" s="78"/>
      <c r="G109" s="119"/>
      <c r="H109" s="141"/>
      <c r="I109" s="17"/>
    </row>
    <row r="110" spans="1:9" hidden="1" outlineLevel="2" x14ac:dyDescent="0.25">
      <c r="A110" s="9" t="s">
        <v>7503</v>
      </c>
      <c r="B110" s="9" t="s">
        <v>7504</v>
      </c>
      <c r="C110" s="9" t="s">
        <v>7904</v>
      </c>
      <c r="D110" s="108" t="s">
        <v>7848</v>
      </c>
      <c r="E110" s="108">
        <v>140</v>
      </c>
      <c r="F110" s="9">
        <v>20.91</v>
      </c>
      <c r="G110" s="144">
        <f>F110-F110*$D$86</f>
        <v>20.91</v>
      </c>
      <c r="H110" s="142"/>
      <c r="I110" s="79">
        <f t="shared" ref="I110" si="16">G110*H110</f>
        <v>0</v>
      </c>
    </row>
    <row r="111" spans="1:9" hidden="1" outlineLevel="2" x14ac:dyDescent="0.25">
      <c r="A111" s="9" t="s">
        <v>7505</v>
      </c>
      <c r="B111" s="9" t="s">
        <v>7506</v>
      </c>
      <c r="C111" s="9" t="s">
        <v>7905</v>
      </c>
      <c r="D111" s="108" t="s">
        <v>7848</v>
      </c>
      <c r="E111" s="108">
        <v>120</v>
      </c>
      <c r="F111" s="9">
        <v>22.25</v>
      </c>
      <c r="G111" s="144">
        <f t="shared" si="12"/>
        <v>22.25</v>
      </c>
      <c r="H111" s="142"/>
      <c r="I111" s="79">
        <f t="shared" ref="I111:I119" si="17">G111*H111</f>
        <v>0</v>
      </c>
    </row>
    <row r="112" spans="1:9" hidden="1" outlineLevel="2" x14ac:dyDescent="0.25">
      <c r="A112" s="9" t="s">
        <v>7507</v>
      </c>
      <c r="B112" s="9" t="s">
        <v>7508</v>
      </c>
      <c r="C112" s="9" t="s">
        <v>7906</v>
      </c>
      <c r="D112" s="108" t="s">
        <v>7848</v>
      </c>
      <c r="E112" s="108">
        <v>100</v>
      </c>
      <c r="F112" s="9">
        <v>24.28</v>
      </c>
      <c r="G112" s="144">
        <f t="shared" si="12"/>
        <v>24.28</v>
      </c>
      <c r="H112" s="142"/>
      <c r="I112" s="79">
        <f t="shared" si="17"/>
        <v>0</v>
      </c>
    </row>
    <row r="113" spans="1:9" hidden="1" outlineLevel="2" x14ac:dyDescent="0.25">
      <c r="A113" s="9" t="s">
        <v>7509</v>
      </c>
      <c r="B113" s="9" t="s">
        <v>7510</v>
      </c>
      <c r="C113" s="9" t="s">
        <v>7907</v>
      </c>
      <c r="D113" s="108" t="s">
        <v>7848</v>
      </c>
      <c r="E113" s="108">
        <v>88</v>
      </c>
      <c r="F113" s="9">
        <v>28.98</v>
      </c>
      <c r="G113" s="144">
        <f t="shared" si="12"/>
        <v>28.98</v>
      </c>
      <c r="H113" s="142"/>
      <c r="I113" s="79">
        <f t="shared" si="17"/>
        <v>0</v>
      </c>
    </row>
    <row r="114" spans="1:9" hidden="1" outlineLevel="2" x14ac:dyDescent="0.25">
      <c r="A114" s="9" t="s">
        <v>7511</v>
      </c>
      <c r="B114" s="9" t="s">
        <v>7512</v>
      </c>
      <c r="C114" s="9" t="s">
        <v>7908</v>
      </c>
      <c r="D114" s="108" t="s">
        <v>7848</v>
      </c>
      <c r="E114" s="108">
        <v>60</v>
      </c>
      <c r="F114" s="9">
        <v>37.090000000000003</v>
      </c>
      <c r="G114" s="144">
        <f t="shared" si="12"/>
        <v>37.090000000000003</v>
      </c>
      <c r="H114" s="142"/>
      <c r="I114" s="79">
        <f t="shared" si="17"/>
        <v>0</v>
      </c>
    </row>
    <row r="115" spans="1:9" hidden="1" outlineLevel="2" x14ac:dyDescent="0.25">
      <c r="A115" s="9" t="s">
        <v>7513</v>
      </c>
      <c r="B115" s="9" t="s">
        <v>7514</v>
      </c>
      <c r="C115" s="9" t="s">
        <v>7909</v>
      </c>
      <c r="D115" s="108" t="s">
        <v>7848</v>
      </c>
      <c r="E115" s="108">
        <v>140</v>
      </c>
      <c r="F115" s="9">
        <v>20.91</v>
      </c>
      <c r="G115" s="144">
        <f t="shared" si="12"/>
        <v>20.91</v>
      </c>
      <c r="H115" s="142"/>
      <c r="I115" s="79">
        <f t="shared" si="17"/>
        <v>0</v>
      </c>
    </row>
    <row r="116" spans="1:9" hidden="1" outlineLevel="2" x14ac:dyDescent="0.25">
      <c r="A116" s="9" t="s">
        <v>7515</v>
      </c>
      <c r="B116" s="9" t="s">
        <v>7516</v>
      </c>
      <c r="C116" s="9" t="s">
        <v>7910</v>
      </c>
      <c r="D116" s="108" t="s">
        <v>7848</v>
      </c>
      <c r="E116" s="108">
        <v>120</v>
      </c>
      <c r="F116" s="9">
        <v>22.25</v>
      </c>
      <c r="G116" s="144">
        <f t="shared" si="12"/>
        <v>22.25</v>
      </c>
      <c r="H116" s="142"/>
      <c r="I116" s="79">
        <f t="shared" si="17"/>
        <v>0</v>
      </c>
    </row>
    <row r="117" spans="1:9" hidden="1" outlineLevel="2" x14ac:dyDescent="0.25">
      <c r="A117" s="9" t="s">
        <v>7517</v>
      </c>
      <c r="B117" s="9" t="s">
        <v>7518</v>
      </c>
      <c r="C117" s="9" t="s">
        <v>7911</v>
      </c>
      <c r="D117" s="108" t="s">
        <v>7848</v>
      </c>
      <c r="E117" s="108">
        <v>100</v>
      </c>
      <c r="F117" s="9">
        <v>24.28</v>
      </c>
      <c r="G117" s="144">
        <f t="shared" si="12"/>
        <v>24.28</v>
      </c>
      <c r="H117" s="142"/>
      <c r="I117" s="79">
        <f t="shared" si="17"/>
        <v>0</v>
      </c>
    </row>
    <row r="118" spans="1:9" hidden="1" outlineLevel="2" x14ac:dyDescent="0.25">
      <c r="A118" s="9" t="s">
        <v>7519</v>
      </c>
      <c r="B118" s="9" t="s">
        <v>7520</v>
      </c>
      <c r="C118" s="9" t="s">
        <v>7912</v>
      </c>
      <c r="D118" s="108" t="s">
        <v>7848</v>
      </c>
      <c r="E118" s="108">
        <v>88</v>
      </c>
      <c r="F118" s="9">
        <v>28.98</v>
      </c>
      <c r="G118" s="144">
        <f t="shared" si="12"/>
        <v>28.98</v>
      </c>
      <c r="H118" s="142"/>
      <c r="I118" s="79">
        <f t="shared" si="17"/>
        <v>0</v>
      </c>
    </row>
    <row r="119" spans="1:9" hidden="1" outlineLevel="1" x14ac:dyDescent="0.25">
      <c r="A119" s="9" t="s">
        <v>7521</v>
      </c>
      <c r="B119" s="9" t="s">
        <v>7522</v>
      </c>
      <c r="C119" s="9" t="s">
        <v>7913</v>
      </c>
      <c r="D119" s="108" t="s">
        <v>7848</v>
      </c>
      <c r="E119" s="108">
        <v>60</v>
      </c>
      <c r="F119" s="9">
        <v>37.090000000000003</v>
      </c>
      <c r="G119" s="144">
        <f t="shared" si="12"/>
        <v>37.090000000000003</v>
      </c>
      <c r="H119" s="142"/>
      <c r="I119" s="79">
        <f t="shared" si="17"/>
        <v>0</v>
      </c>
    </row>
    <row r="120" spans="1:9" ht="15.75" collapsed="1" thickBot="1" x14ac:dyDescent="0.3">
      <c r="A120" s="9"/>
      <c r="B120" s="57"/>
      <c r="C120" s="109" t="s">
        <v>7532</v>
      </c>
      <c r="D120" s="111"/>
      <c r="E120" s="111"/>
      <c r="F120" s="78"/>
      <c r="G120" s="119"/>
      <c r="H120" s="141"/>
      <c r="I120" s="17"/>
    </row>
    <row r="121" spans="1:9" ht="15.75" hidden="1" outlineLevel="1" thickBot="1" x14ac:dyDescent="0.3">
      <c r="A121" s="9"/>
      <c r="B121" s="57"/>
      <c r="C121" s="110" t="s">
        <v>7523</v>
      </c>
      <c r="D121" s="334">
        <v>0</v>
      </c>
      <c r="E121" s="335"/>
      <c r="F121" s="104"/>
      <c r="G121" s="119"/>
      <c r="H121" s="141"/>
      <c r="I121" s="17"/>
    </row>
    <row r="122" spans="1:9" hidden="1" outlineLevel="1" x14ac:dyDescent="0.25">
      <c r="A122" s="9" t="s">
        <v>7524</v>
      </c>
      <c r="B122" s="9" t="s">
        <v>7525</v>
      </c>
      <c r="C122" s="9" t="s">
        <v>7914</v>
      </c>
      <c r="D122" s="113" t="s">
        <v>7850</v>
      </c>
      <c r="E122" s="113">
        <v>10</v>
      </c>
      <c r="F122" s="9">
        <v>195.46</v>
      </c>
      <c r="G122" s="144">
        <f>F122-F122*$D$121</f>
        <v>195.46</v>
      </c>
      <c r="H122" s="142"/>
      <c r="I122" s="79">
        <f t="shared" ref="I122" si="18">G122*H122</f>
        <v>0</v>
      </c>
    </row>
    <row r="123" spans="1:9" hidden="1" outlineLevel="1" x14ac:dyDescent="0.25">
      <c r="A123" s="9" t="s">
        <v>7526</v>
      </c>
      <c r="B123" s="9" t="s">
        <v>7527</v>
      </c>
      <c r="C123" s="9" t="s">
        <v>7915</v>
      </c>
      <c r="D123" s="113" t="s">
        <v>7850</v>
      </c>
      <c r="E123" s="113">
        <v>7</v>
      </c>
      <c r="F123" s="9">
        <v>284.45999999999998</v>
      </c>
      <c r="G123" s="144">
        <f>F123-F123*$D$121</f>
        <v>284.45999999999998</v>
      </c>
      <c r="H123" s="142"/>
      <c r="I123" s="79">
        <f t="shared" ref="I123:I125" si="19">G123*H123</f>
        <v>0</v>
      </c>
    </row>
    <row r="124" spans="1:9" hidden="1" outlineLevel="1" x14ac:dyDescent="0.25">
      <c r="A124" s="9" t="s">
        <v>7528</v>
      </c>
      <c r="B124" s="9" t="s">
        <v>7529</v>
      </c>
      <c r="C124" s="9" t="s">
        <v>7916</v>
      </c>
      <c r="D124" s="113" t="s">
        <v>7850</v>
      </c>
      <c r="E124" s="113">
        <v>5</v>
      </c>
      <c r="F124" s="9">
        <v>619.45000000000005</v>
      </c>
      <c r="G124" s="144">
        <f t="shared" ref="G124:G125" si="20">F124-F124*$D$121</f>
        <v>619.45000000000005</v>
      </c>
      <c r="H124" s="142"/>
      <c r="I124" s="79">
        <f t="shared" si="19"/>
        <v>0</v>
      </c>
    </row>
    <row r="125" spans="1:9" ht="15.75" hidden="1" outlineLevel="1" thickBot="1" x14ac:dyDescent="0.3">
      <c r="A125" s="9" t="s">
        <v>7530</v>
      </c>
      <c r="B125" s="9" t="s">
        <v>7531</v>
      </c>
      <c r="C125" s="9" t="s">
        <v>7917</v>
      </c>
      <c r="D125" s="113" t="s">
        <v>7850</v>
      </c>
      <c r="E125" s="113">
        <v>4</v>
      </c>
      <c r="F125" s="9">
        <v>906.93</v>
      </c>
      <c r="G125" s="144">
        <f t="shared" si="20"/>
        <v>906.93</v>
      </c>
      <c r="H125" s="142"/>
      <c r="I125" s="79">
        <f t="shared" si="19"/>
        <v>0</v>
      </c>
    </row>
    <row r="126" spans="1:9" ht="15.75" hidden="1" outlineLevel="1" thickBot="1" x14ac:dyDescent="0.3">
      <c r="A126" s="9"/>
      <c r="B126" s="57"/>
      <c r="C126" s="110" t="s">
        <v>7533</v>
      </c>
      <c r="D126" s="334">
        <v>0</v>
      </c>
      <c r="E126" s="335"/>
      <c r="F126" s="104"/>
      <c r="G126" s="119"/>
      <c r="H126" s="141"/>
      <c r="I126" s="17"/>
    </row>
    <row r="127" spans="1:9" hidden="1" outlineLevel="1" x14ac:dyDescent="0.25">
      <c r="A127" s="9" t="s">
        <v>7534</v>
      </c>
      <c r="B127" s="9" t="s">
        <v>7535</v>
      </c>
      <c r="C127" s="9" t="s">
        <v>7918</v>
      </c>
      <c r="D127" s="113" t="s">
        <v>7850</v>
      </c>
      <c r="E127" s="113">
        <v>30</v>
      </c>
      <c r="F127" s="9">
        <v>88.14</v>
      </c>
      <c r="G127" s="144">
        <f>F127-F127*$D$126</f>
        <v>88.14</v>
      </c>
      <c r="H127" s="142"/>
      <c r="I127" s="79">
        <f t="shared" ref="I127" si="21">G127*H127</f>
        <v>0</v>
      </c>
    </row>
    <row r="128" spans="1:9" hidden="1" outlineLevel="1" x14ac:dyDescent="0.25">
      <c r="A128" s="9" t="s">
        <v>7536</v>
      </c>
      <c r="B128" s="9" t="s">
        <v>7537</v>
      </c>
      <c r="C128" s="9" t="s">
        <v>7919</v>
      </c>
      <c r="D128" s="113" t="s">
        <v>7850</v>
      </c>
      <c r="E128" s="113">
        <v>20</v>
      </c>
      <c r="F128" s="9">
        <v>103.99</v>
      </c>
      <c r="G128" s="144">
        <f t="shared" ref="G128:G132" si="22">F128-F128*$D$126</f>
        <v>103.99</v>
      </c>
      <c r="H128" s="142"/>
      <c r="I128" s="79">
        <f t="shared" ref="I128:I132" si="23">G128*H128</f>
        <v>0</v>
      </c>
    </row>
    <row r="129" spans="1:9" hidden="1" outlineLevel="1" x14ac:dyDescent="0.25">
      <c r="A129" s="9" t="s">
        <v>7538</v>
      </c>
      <c r="B129" s="9" t="s">
        <v>7539</v>
      </c>
      <c r="C129" s="9" t="s">
        <v>7920</v>
      </c>
      <c r="D129" s="113" t="s">
        <v>7850</v>
      </c>
      <c r="E129" s="113">
        <v>10</v>
      </c>
      <c r="F129" s="9">
        <v>154.85</v>
      </c>
      <c r="G129" s="144">
        <f t="shared" si="22"/>
        <v>154.85</v>
      </c>
      <c r="H129" s="142"/>
      <c r="I129" s="79">
        <f t="shared" si="23"/>
        <v>0</v>
      </c>
    </row>
    <row r="130" spans="1:9" hidden="1" outlineLevel="1" x14ac:dyDescent="0.25">
      <c r="A130" s="9" t="s">
        <v>7540</v>
      </c>
      <c r="B130" s="9" t="s">
        <v>7541</v>
      </c>
      <c r="C130" s="9" t="s">
        <v>7921</v>
      </c>
      <c r="D130" s="113" t="s">
        <v>7850</v>
      </c>
      <c r="E130" s="113">
        <v>7</v>
      </c>
      <c r="F130" s="9">
        <v>459.02</v>
      </c>
      <c r="G130" s="144">
        <f t="shared" si="22"/>
        <v>459.02</v>
      </c>
      <c r="H130" s="142"/>
      <c r="I130" s="79">
        <f t="shared" si="23"/>
        <v>0</v>
      </c>
    </row>
    <row r="131" spans="1:9" hidden="1" outlineLevel="1" x14ac:dyDescent="0.25">
      <c r="A131" s="9" t="s">
        <v>7542</v>
      </c>
      <c r="B131" s="9" t="s">
        <v>7543</v>
      </c>
      <c r="C131" s="9" t="s">
        <v>7922</v>
      </c>
      <c r="D131" s="113" t="s">
        <v>7850</v>
      </c>
      <c r="E131" s="113">
        <v>5</v>
      </c>
      <c r="F131" s="9">
        <v>627.63</v>
      </c>
      <c r="G131" s="144">
        <f t="shared" si="22"/>
        <v>627.63</v>
      </c>
      <c r="H131" s="142"/>
      <c r="I131" s="79">
        <f t="shared" si="23"/>
        <v>0</v>
      </c>
    </row>
    <row r="132" spans="1:9" ht="15.75" hidden="1" outlineLevel="1" thickBot="1" x14ac:dyDescent="0.3">
      <c r="A132" s="9" t="s">
        <v>7544</v>
      </c>
      <c r="B132" s="9" t="s">
        <v>7545</v>
      </c>
      <c r="C132" s="9" t="s">
        <v>7923</v>
      </c>
      <c r="D132" s="113" t="s">
        <v>7850</v>
      </c>
      <c r="E132" s="113">
        <v>0</v>
      </c>
      <c r="F132" s="9">
        <v>55.51</v>
      </c>
      <c r="G132" s="144">
        <f t="shared" si="22"/>
        <v>55.51</v>
      </c>
      <c r="H132" s="142"/>
      <c r="I132" s="79">
        <f t="shared" si="23"/>
        <v>0</v>
      </c>
    </row>
    <row r="133" spans="1:9" ht="15.75" hidden="1" outlineLevel="1" thickBot="1" x14ac:dyDescent="0.3">
      <c r="A133" s="9"/>
      <c r="B133" s="57"/>
      <c r="C133" s="110" t="s">
        <v>7546</v>
      </c>
      <c r="D133" s="336">
        <v>0</v>
      </c>
      <c r="E133" s="337"/>
      <c r="F133" s="104"/>
      <c r="G133" s="119"/>
      <c r="H133" s="141"/>
      <c r="I133" s="17"/>
    </row>
    <row r="134" spans="1:9" hidden="1" outlineLevel="1" x14ac:dyDescent="0.25">
      <c r="A134" s="9" t="s">
        <v>7549</v>
      </c>
      <c r="B134" s="9" t="s">
        <v>7547</v>
      </c>
      <c r="C134" s="9" t="s">
        <v>7924</v>
      </c>
      <c r="D134" s="113" t="s">
        <v>7850</v>
      </c>
      <c r="E134" s="113">
        <v>30</v>
      </c>
      <c r="F134" s="9">
        <v>207.82</v>
      </c>
      <c r="G134" s="144">
        <f>F134-F134*$D$133</f>
        <v>207.82</v>
      </c>
      <c r="H134" s="142"/>
      <c r="I134" s="79">
        <f t="shared" ref="I134" si="24">G134*H134</f>
        <v>0</v>
      </c>
    </row>
    <row r="135" spans="1:9" hidden="1" outlineLevel="1" x14ac:dyDescent="0.25">
      <c r="A135" s="9" t="s">
        <v>7550</v>
      </c>
      <c r="B135" s="9" t="s">
        <v>7548</v>
      </c>
      <c r="C135" s="9" t="s">
        <v>7925</v>
      </c>
      <c r="D135" s="113" t="s">
        <v>7850</v>
      </c>
      <c r="E135" s="113">
        <v>20</v>
      </c>
      <c r="F135" s="9">
        <v>261.7</v>
      </c>
      <c r="G135" s="144">
        <f t="shared" ref="G135:G142" si="25">F135-F135*$D$133</f>
        <v>261.7</v>
      </c>
      <c r="H135" s="142"/>
      <c r="I135" s="79">
        <f t="shared" ref="I135:I142" si="26">G135*H135</f>
        <v>0</v>
      </c>
    </row>
    <row r="136" spans="1:9" hidden="1" outlineLevel="1" x14ac:dyDescent="0.25">
      <c r="A136" s="9" t="s">
        <v>7555</v>
      </c>
      <c r="B136" s="9" t="s">
        <v>7556</v>
      </c>
      <c r="C136" s="9" t="s">
        <v>7926</v>
      </c>
      <c r="D136" s="113" t="s">
        <v>7849</v>
      </c>
      <c r="E136" s="113">
        <v>13</v>
      </c>
      <c r="F136" s="9">
        <v>361.63</v>
      </c>
      <c r="G136" s="144">
        <f t="shared" si="25"/>
        <v>361.63</v>
      </c>
      <c r="H136" s="142"/>
      <c r="I136" s="79">
        <f t="shared" si="26"/>
        <v>0</v>
      </c>
    </row>
    <row r="137" spans="1:9" hidden="1" outlineLevel="1" x14ac:dyDescent="0.25">
      <c r="A137" s="9" t="s">
        <v>7551</v>
      </c>
      <c r="B137" s="9" t="s">
        <v>7557</v>
      </c>
      <c r="C137" s="9" t="s">
        <v>7927</v>
      </c>
      <c r="D137" s="113" t="s">
        <v>7849</v>
      </c>
      <c r="E137" s="113">
        <v>10</v>
      </c>
      <c r="F137" s="9">
        <v>1058.8</v>
      </c>
      <c r="G137" s="144">
        <f t="shared" si="25"/>
        <v>1058.8</v>
      </c>
      <c r="H137" s="142"/>
      <c r="I137" s="79">
        <f t="shared" si="26"/>
        <v>0</v>
      </c>
    </row>
    <row r="138" spans="1:9" hidden="1" outlineLevel="1" x14ac:dyDescent="0.25">
      <c r="A138" s="9" t="s">
        <v>7558</v>
      </c>
      <c r="B138" s="9" t="s">
        <v>7559</v>
      </c>
      <c r="C138" s="9" t="s">
        <v>7928</v>
      </c>
      <c r="D138" s="113" t="s">
        <v>7849</v>
      </c>
      <c r="E138" s="113">
        <v>20</v>
      </c>
      <c r="F138" s="9">
        <v>250.75</v>
      </c>
      <c r="G138" s="144">
        <f t="shared" si="25"/>
        <v>250.75</v>
      </c>
      <c r="H138" s="142"/>
      <c r="I138" s="79">
        <f t="shared" si="26"/>
        <v>0</v>
      </c>
    </row>
    <row r="139" spans="1:9" hidden="1" outlineLevel="1" x14ac:dyDescent="0.25">
      <c r="A139" s="9" t="s">
        <v>7552</v>
      </c>
      <c r="B139" s="9" t="s">
        <v>7560</v>
      </c>
      <c r="C139" s="9" t="s">
        <v>7929</v>
      </c>
      <c r="D139" s="113" t="s">
        <v>7850</v>
      </c>
      <c r="E139" s="113">
        <v>8</v>
      </c>
      <c r="F139" s="9">
        <v>307</v>
      </c>
      <c r="G139" s="144">
        <f t="shared" si="25"/>
        <v>307</v>
      </c>
      <c r="H139" s="142"/>
      <c r="I139" s="79">
        <f t="shared" si="26"/>
        <v>0</v>
      </c>
    </row>
    <row r="140" spans="1:9" hidden="1" outlineLevel="1" x14ac:dyDescent="0.25">
      <c r="A140" s="9" t="s">
        <v>7553</v>
      </c>
      <c r="B140" s="9" t="s">
        <v>7554</v>
      </c>
      <c r="C140" s="9" t="s">
        <v>7930</v>
      </c>
      <c r="D140" s="113" t="s">
        <v>7850</v>
      </c>
      <c r="E140" s="113">
        <v>3.2</v>
      </c>
      <c r="F140" s="9">
        <v>448.56</v>
      </c>
      <c r="G140" s="144">
        <f t="shared" si="25"/>
        <v>448.56</v>
      </c>
      <c r="H140" s="142"/>
      <c r="I140" s="79">
        <f t="shared" si="26"/>
        <v>0</v>
      </c>
    </row>
    <row r="141" spans="1:9" hidden="1" outlineLevel="1" x14ac:dyDescent="0.25">
      <c r="A141" s="9" t="s">
        <v>7561</v>
      </c>
      <c r="B141" s="9" t="s">
        <v>7562</v>
      </c>
      <c r="C141" s="9" t="s">
        <v>7931</v>
      </c>
      <c r="D141" s="113" t="s">
        <v>7850</v>
      </c>
      <c r="E141" s="113">
        <v>24</v>
      </c>
      <c r="F141" s="9">
        <v>176.34</v>
      </c>
      <c r="G141" s="144">
        <f t="shared" si="25"/>
        <v>176.34</v>
      </c>
      <c r="H141" s="142"/>
      <c r="I141" s="79">
        <f t="shared" si="26"/>
        <v>0</v>
      </c>
    </row>
    <row r="142" spans="1:9" ht="15.75" hidden="1" outlineLevel="1" thickBot="1" x14ac:dyDescent="0.3">
      <c r="A142" s="9" t="s">
        <v>7563</v>
      </c>
      <c r="B142" s="9" t="s">
        <v>7564</v>
      </c>
      <c r="C142" s="9" t="s">
        <v>7932</v>
      </c>
      <c r="D142" s="113" t="s">
        <v>7850</v>
      </c>
      <c r="E142" s="113">
        <v>9.6</v>
      </c>
      <c r="F142" s="9">
        <v>435.67</v>
      </c>
      <c r="G142" s="144">
        <f t="shared" si="25"/>
        <v>435.67</v>
      </c>
      <c r="H142" s="142"/>
      <c r="I142" s="79">
        <f t="shared" si="26"/>
        <v>0</v>
      </c>
    </row>
    <row r="143" spans="1:9" ht="15.75" hidden="1" outlineLevel="1" thickBot="1" x14ac:dyDescent="0.3">
      <c r="A143" s="9"/>
      <c r="B143" s="57"/>
      <c r="C143" s="110" t="s">
        <v>7565</v>
      </c>
      <c r="D143" s="334">
        <v>0</v>
      </c>
      <c r="E143" s="335"/>
      <c r="F143" s="104"/>
      <c r="G143" s="119"/>
      <c r="H143" s="141"/>
      <c r="I143" s="17"/>
    </row>
    <row r="144" spans="1:9" hidden="1" outlineLevel="1" x14ac:dyDescent="0.25">
      <c r="A144" s="9" t="s">
        <v>7566</v>
      </c>
      <c r="B144" s="9" t="s">
        <v>7567</v>
      </c>
      <c r="C144" s="9" t="s">
        <v>7933</v>
      </c>
      <c r="D144" s="113" t="s">
        <v>7850</v>
      </c>
      <c r="E144" s="113">
        <v>10</v>
      </c>
      <c r="F144" s="9">
        <v>409.13</v>
      </c>
      <c r="G144" s="144">
        <f>F144-F144*$D$143</f>
        <v>409.13</v>
      </c>
      <c r="H144" s="142"/>
      <c r="I144" s="79">
        <f t="shared" ref="I144" si="27">G144*H144</f>
        <v>0</v>
      </c>
    </row>
    <row r="145" spans="1:9" hidden="1" outlineLevel="1" x14ac:dyDescent="0.25">
      <c r="A145" s="9" t="s">
        <v>7568</v>
      </c>
      <c r="B145" s="9" t="s">
        <v>7569</v>
      </c>
      <c r="C145" s="9" t="s">
        <v>7934</v>
      </c>
      <c r="D145" s="113" t="s">
        <v>7850</v>
      </c>
      <c r="E145" s="113">
        <v>7</v>
      </c>
      <c r="F145" s="9">
        <v>566.66</v>
      </c>
      <c r="G145" s="144">
        <f t="shared" ref="G145:G149" si="28">F145-F145*$D$143</f>
        <v>566.66</v>
      </c>
      <c r="H145" s="142"/>
      <c r="I145" s="79">
        <f t="shared" ref="I145:I149" si="29">G145*H145</f>
        <v>0</v>
      </c>
    </row>
    <row r="146" spans="1:9" hidden="1" outlineLevel="1" x14ac:dyDescent="0.25">
      <c r="A146" s="9" t="s">
        <v>7570</v>
      </c>
      <c r="B146" s="9" t="s">
        <v>7571</v>
      </c>
      <c r="C146" s="9" t="s">
        <v>7935</v>
      </c>
      <c r="D146" s="113" t="s">
        <v>7850</v>
      </c>
      <c r="E146" s="113">
        <v>5</v>
      </c>
      <c r="F146" s="9">
        <v>825.23</v>
      </c>
      <c r="G146" s="144">
        <f t="shared" si="28"/>
        <v>825.23</v>
      </c>
      <c r="H146" s="142"/>
      <c r="I146" s="79">
        <f t="shared" si="29"/>
        <v>0</v>
      </c>
    </row>
    <row r="147" spans="1:9" hidden="1" outlineLevel="1" x14ac:dyDescent="0.25">
      <c r="A147" s="9" t="s">
        <v>7572</v>
      </c>
      <c r="B147" s="9" t="s">
        <v>7573</v>
      </c>
      <c r="C147" s="9" t="s">
        <v>7936</v>
      </c>
      <c r="D147" s="113" t="s">
        <v>7850</v>
      </c>
      <c r="E147" s="113">
        <v>30</v>
      </c>
      <c r="F147" s="9">
        <v>228.78</v>
      </c>
      <c r="G147" s="144">
        <f t="shared" si="28"/>
        <v>228.78</v>
      </c>
      <c r="H147" s="142"/>
      <c r="I147" s="79">
        <f t="shared" si="29"/>
        <v>0</v>
      </c>
    </row>
    <row r="148" spans="1:9" hidden="1" outlineLevel="1" x14ac:dyDescent="0.25">
      <c r="A148" s="9" t="s">
        <v>7574</v>
      </c>
      <c r="B148" s="9" t="s">
        <v>7575</v>
      </c>
      <c r="C148" s="9" t="s">
        <v>7937</v>
      </c>
      <c r="D148" s="113" t="s">
        <v>7850</v>
      </c>
      <c r="E148" s="113">
        <v>20</v>
      </c>
      <c r="F148" s="9">
        <v>270.10000000000002</v>
      </c>
      <c r="G148" s="144">
        <f t="shared" si="28"/>
        <v>270.10000000000002</v>
      </c>
      <c r="H148" s="142"/>
      <c r="I148" s="79">
        <f t="shared" si="29"/>
        <v>0</v>
      </c>
    </row>
    <row r="149" spans="1:9" ht="15.75" hidden="1" outlineLevel="1" thickBot="1" x14ac:dyDescent="0.3">
      <c r="A149" s="9" t="s">
        <v>7576</v>
      </c>
      <c r="B149" s="9" t="s">
        <v>7577</v>
      </c>
      <c r="C149" s="9" t="s">
        <v>7938</v>
      </c>
      <c r="D149" s="113" t="s">
        <v>7850</v>
      </c>
      <c r="E149" s="113">
        <v>12</v>
      </c>
      <c r="F149" s="9">
        <v>365.86</v>
      </c>
      <c r="G149" s="144">
        <f t="shared" si="28"/>
        <v>365.86</v>
      </c>
      <c r="H149" s="142"/>
      <c r="I149" s="79">
        <f t="shared" si="29"/>
        <v>0</v>
      </c>
    </row>
    <row r="150" spans="1:9" ht="15.75" hidden="1" outlineLevel="1" thickBot="1" x14ac:dyDescent="0.3">
      <c r="A150" s="9"/>
      <c r="B150" s="57"/>
      <c r="C150" s="110" t="s">
        <v>7578</v>
      </c>
      <c r="D150" s="334">
        <v>0</v>
      </c>
      <c r="E150" s="335"/>
      <c r="F150" s="104"/>
      <c r="G150" s="119"/>
      <c r="H150" s="141"/>
      <c r="I150" s="17"/>
    </row>
    <row r="151" spans="1:9" hidden="1" outlineLevel="1" x14ac:dyDescent="0.25">
      <c r="A151" s="9" t="s">
        <v>7579</v>
      </c>
      <c r="B151" s="9" t="s">
        <v>7580</v>
      </c>
      <c r="C151" s="9" t="s">
        <v>7939</v>
      </c>
      <c r="D151" s="113" t="s">
        <v>7850</v>
      </c>
      <c r="E151" s="113">
        <v>0</v>
      </c>
      <c r="F151" s="9">
        <v>276.76</v>
      </c>
      <c r="G151" s="144">
        <f>F151-F151*$D$150</f>
        <v>276.76</v>
      </c>
      <c r="H151" s="142"/>
      <c r="I151" s="79">
        <f t="shared" ref="I151" si="30">G151*H151</f>
        <v>0</v>
      </c>
    </row>
    <row r="152" spans="1:9" hidden="1" outlineLevel="1" x14ac:dyDescent="0.25">
      <c r="A152" s="9" t="s">
        <v>7581</v>
      </c>
      <c r="B152" s="9" t="s">
        <v>7582</v>
      </c>
      <c r="C152" s="9" t="s">
        <v>7940</v>
      </c>
      <c r="D152" s="113" t="s">
        <v>7850</v>
      </c>
      <c r="E152" s="113">
        <v>20</v>
      </c>
      <c r="F152" s="9">
        <v>314.74</v>
      </c>
      <c r="G152" s="144">
        <f t="shared" ref="G152:G156" si="31">F152-F152*$D$150</f>
        <v>314.74</v>
      </c>
      <c r="H152" s="142"/>
      <c r="I152" s="79">
        <f t="shared" ref="I152:I156" si="32">G152*H152</f>
        <v>0</v>
      </c>
    </row>
    <row r="153" spans="1:9" hidden="1" outlineLevel="1" x14ac:dyDescent="0.25">
      <c r="A153" s="9" t="s">
        <v>7583</v>
      </c>
      <c r="B153" s="9" t="s">
        <v>7584</v>
      </c>
      <c r="C153" s="9" t="s">
        <v>7941</v>
      </c>
      <c r="D153" s="113" t="s">
        <v>7850</v>
      </c>
      <c r="E153" s="113">
        <v>12</v>
      </c>
      <c r="F153" s="9">
        <v>427.69</v>
      </c>
      <c r="G153" s="144">
        <f t="shared" si="31"/>
        <v>427.69</v>
      </c>
      <c r="H153" s="142"/>
      <c r="I153" s="79">
        <f t="shared" si="32"/>
        <v>0</v>
      </c>
    </row>
    <row r="154" spans="1:9" hidden="1" outlineLevel="1" x14ac:dyDescent="0.25">
      <c r="A154" s="9" t="s">
        <v>7585</v>
      </c>
      <c r="B154" s="9" t="s">
        <v>7586</v>
      </c>
      <c r="C154" s="9" t="s">
        <v>7942</v>
      </c>
      <c r="D154" s="113" t="s">
        <v>7850</v>
      </c>
      <c r="E154" s="113">
        <v>10</v>
      </c>
      <c r="F154" s="9">
        <v>478.03</v>
      </c>
      <c r="G154" s="144">
        <f t="shared" si="31"/>
        <v>478.03</v>
      </c>
      <c r="H154" s="142"/>
      <c r="I154" s="79">
        <f t="shared" si="32"/>
        <v>0</v>
      </c>
    </row>
    <row r="155" spans="1:9" hidden="1" outlineLevel="1" x14ac:dyDescent="0.25">
      <c r="A155" s="9" t="s">
        <v>7587</v>
      </c>
      <c r="B155" s="9" t="s">
        <v>7588</v>
      </c>
      <c r="C155" s="9" t="s">
        <v>7943</v>
      </c>
      <c r="D155" s="113" t="s">
        <v>7850</v>
      </c>
      <c r="E155" s="113">
        <v>7</v>
      </c>
      <c r="F155" s="9">
        <v>928.24</v>
      </c>
      <c r="G155" s="144">
        <f t="shared" si="31"/>
        <v>928.24</v>
      </c>
      <c r="H155" s="142"/>
      <c r="I155" s="79">
        <f t="shared" si="32"/>
        <v>0</v>
      </c>
    </row>
    <row r="156" spans="1:9" ht="15.75" hidden="1" outlineLevel="1" thickBot="1" x14ac:dyDescent="0.3">
      <c r="A156" s="9" t="s">
        <v>7589</v>
      </c>
      <c r="B156" s="9" t="s">
        <v>7590</v>
      </c>
      <c r="C156" s="9" t="s">
        <v>7944</v>
      </c>
      <c r="D156" s="113" t="s">
        <v>7850</v>
      </c>
      <c r="E156" s="113">
        <v>5</v>
      </c>
      <c r="F156" s="9">
        <v>1016.51</v>
      </c>
      <c r="G156" s="144">
        <f t="shared" si="31"/>
        <v>1016.51</v>
      </c>
      <c r="H156" s="142"/>
      <c r="I156" s="79">
        <f t="shared" si="32"/>
        <v>0</v>
      </c>
    </row>
    <row r="157" spans="1:9" ht="15.75" hidden="1" outlineLevel="1" thickBot="1" x14ac:dyDescent="0.3">
      <c r="A157" s="9"/>
      <c r="B157" s="57"/>
      <c r="C157" s="110" t="s">
        <v>7591</v>
      </c>
      <c r="D157" s="334">
        <v>0</v>
      </c>
      <c r="E157" s="335"/>
      <c r="F157" s="104"/>
      <c r="G157" s="119"/>
      <c r="H157" s="141"/>
      <c r="I157" s="17"/>
    </row>
    <row r="158" spans="1:9" hidden="1" outlineLevel="1" x14ac:dyDescent="0.25">
      <c r="A158" s="9" t="s">
        <v>7592</v>
      </c>
      <c r="B158" s="9" t="s">
        <v>7593</v>
      </c>
      <c r="C158" s="9" t="s">
        <v>7945</v>
      </c>
      <c r="D158" s="113" t="s">
        <v>7851</v>
      </c>
      <c r="E158" s="113">
        <v>18</v>
      </c>
      <c r="F158" s="9">
        <v>445.69</v>
      </c>
      <c r="G158" s="144">
        <f>F158-F158*$D$157</f>
        <v>445.69</v>
      </c>
      <c r="H158" s="142"/>
      <c r="I158" s="79">
        <f t="shared" ref="I158" si="33">G158*H158</f>
        <v>0</v>
      </c>
    </row>
    <row r="159" spans="1:9" hidden="1" outlineLevel="1" x14ac:dyDescent="0.25">
      <c r="A159" s="9" t="s">
        <v>7594</v>
      </c>
      <c r="B159" s="9" t="s">
        <v>7595</v>
      </c>
      <c r="C159" s="9" t="s">
        <v>7946</v>
      </c>
      <c r="D159" s="113" t="s">
        <v>7850</v>
      </c>
      <c r="E159" s="113">
        <v>75</v>
      </c>
      <c r="F159" s="9">
        <v>194.1</v>
      </c>
      <c r="G159" s="144">
        <f t="shared" ref="G159:G160" si="34">F159-F159*$D$157</f>
        <v>194.1</v>
      </c>
      <c r="H159" s="142"/>
      <c r="I159" s="79">
        <f t="shared" ref="I159:I160" si="35">G159*H159</f>
        <v>0</v>
      </c>
    </row>
    <row r="160" spans="1:9" ht="15.75" hidden="1" outlineLevel="1" thickBot="1" x14ac:dyDescent="0.3">
      <c r="A160" s="9" t="s">
        <v>7596</v>
      </c>
      <c r="B160" s="9" t="s">
        <v>7597</v>
      </c>
      <c r="C160" s="9" t="s">
        <v>7947</v>
      </c>
      <c r="D160" s="113" t="s">
        <v>7850</v>
      </c>
      <c r="E160" s="113">
        <v>75</v>
      </c>
      <c r="F160" s="9">
        <v>322.14</v>
      </c>
      <c r="G160" s="144">
        <f t="shared" si="34"/>
        <v>322.14</v>
      </c>
      <c r="H160" s="142"/>
      <c r="I160" s="79">
        <f t="shared" si="35"/>
        <v>0</v>
      </c>
    </row>
    <row r="161" spans="1:9" ht="15.75" collapsed="1" thickBot="1" x14ac:dyDescent="0.3">
      <c r="A161" s="9"/>
      <c r="B161" s="57"/>
      <c r="C161" s="110" t="s">
        <v>7598</v>
      </c>
      <c r="D161" s="334">
        <v>0</v>
      </c>
      <c r="E161" s="335"/>
      <c r="F161" s="104"/>
      <c r="G161" s="119"/>
      <c r="H161" s="141"/>
      <c r="I161" s="17"/>
    </row>
    <row r="162" spans="1:9" hidden="1" outlineLevel="1" x14ac:dyDescent="0.25">
      <c r="A162" s="9"/>
      <c r="B162" s="57"/>
      <c r="C162" s="109" t="s">
        <v>7599</v>
      </c>
      <c r="D162" s="13"/>
      <c r="E162" s="13"/>
      <c r="F162" s="78"/>
      <c r="G162" s="119"/>
      <c r="H162" s="141"/>
      <c r="I162" s="17"/>
    </row>
    <row r="163" spans="1:9" hidden="1" outlineLevel="1" x14ac:dyDescent="0.25">
      <c r="A163" s="9" t="s">
        <v>7600</v>
      </c>
      <c r="B163" s="9" t="s">
        <v>7601</v>
      </c>
      <c r="C163" s="9" t="s">
        <v>7948</v>
      </c>
      <c r="D163" s="108" t="s">
        <v>7848</v>
      </c>
      <c r="E163" s="108">
        <v>284</v>
      </c>
      <c r="F163" s="9">
        <v>21.9</v>
      </c>
      <c r="G163" s="144">
        <f>F163-F163*$D$161</f>
        <v>21.9</v>
      </c>
      <c r="H163" s="142"/>
      <c r="I163" s="79">
        <f t="shared" ref="I163" si="36">G163*H163</f>
        <v>0</v>
      </c>
    </row>
    <row r="164" spans="1:9" hidden="1" outlineLevel="1" x14ac:dyDescent="0.25">
      <c r="A164" s="9" t="s">
        <v>7602</v>
      </c>
      <c r="B164" s="9" t="s">
        <v>7603</v>
      </c>
      <c r="C164" s="9" t="s">
        <v>7949</v>
      </c>
      <c r="D164" s="108" t="s">
        <v>7848</v>
      </c>
      <c r="E164" s="108">
        <v>240</v>
      </c>
      <c r="F164" s="9">
        <v>23.89</v>
      </c>
      <c r="G164" s="144">
        <f t="shared" ref="G164:G171" si="37">F164-F164*$D$161</f>
        <v>23.89</v>
      </c>
      <c r="H164" s="142"/>
      <c r="I164" s="79">
        <f t="shared" ref="I164:I171" si="38">G164*H164</f>
        <v>0</v>
      </c>
    </row>
    <row r="165" spans="1:9" hidden="1" outlineLevel="1" x14ac:dyDescent="0.25">
      <c r="A165" s="9" t="s">
        <v>7604</v>
      </c>
      <c r="B165" s="9" t="s">
        <v>7605</v>
      </c>
      <c r="C165" s="9" t="s">
        <v>7950</v>
      </c>
      <c r="D165" s="108" t="s">
        <v>7848</v>
      </c>
      <c r="E165" s="108">
        <v>136</v>
      </c>
      <c r="F165" s="9">
        <v>28.57</v>
      </c>
      <c r="G165" s="144">
        <f t="shared" si="37"/>
        <v>28.57</v>
      </c>
      <c r="H165" s="142"/>
      <c r="I165" s="79">
        <f t="shared" si="38"/>
        <v>0</v>
      </c>
    </row>
    <row r="166" spans="1:9" hidden="1" outlineLevel="1" x14ac:dyDescent="0.25">
      <c r="A166" s="9" t="s">
        <v>7606</v>
      </c>
      <c r="B166" s="9" t="s">
        <v>7607</v>
      </c>
      <c r="C166" s="9" t="s">
        <v>7951</v>
      </c>
      <c r="D166" s="108" t="s">
        <v>7848</v>
      </c>
      <c r="E166" s="108">
        <v>168</v>
      </c>
      <c r="F166" s="9">
        <v>28.55</v>
      </c>
      <c r="G166" s="144">
        <f t="shared" si="37"/>
        <v>28.55</v>
      </c>
      <c r="H166" s="142"/>
      <c r="I166" s="79">
        <f t="shared" si="38"/>
        <v>0</v>
      </c>
    </row>
    <row r="167" spans="1:9" hidden="1" outlineLevel="1" x14ac:dyDescent="0.25">
      <c r="A167" s="9" t="s">
        <v>7608</v>
      </c>
      <c r="B167" s="9" t="s">
        <v>7609</v>
      </c>
      <c r="C167" s="9" t="s">
        <v>7952</v>
      </c>
      <c r="D167" s="108" t="s">
        <v>7848</v>
      </c>
      <c r="E167" s="108">
        <v>136</v>
      </c>
      <c r="F167" s="9">
        <v>36.5</v>
      </c>
      <c r="G167" s="144">
        <f t="shared" si="37"/>
        <v>36.5</v>
      </c>
      <c r="H167" s="142"/>
      <c r="I167" s="79">
        <f t="shared" si="38"/>
        <v>0</v>
      </c>
    </row>
    <row r="168" spans="1:9" hidden="1" outlineLevel="1" x14ac:dyDescent="0.25">
      <c r="A168" s="9" t="s">
        <v>7610</v>
      </c>
      <c r="B168" s="9" t="s">
        <v>7611</v>
      </c>
      <c r="C168" s="9" t="s">
        <v>7953</v>
      </c>
      <c r="D168" s="108" t="s">
        <v>7848</v>
      </c>
      <c r="E168" s="108">
        <v>110</v>
      </c>
      <c r="F168" s="9">
        <v>45.78</v>
      </c>
      <c r="G168" s="144">
        <f t="shared" si="37"/>
        <v>45.78</v>
      </c>
      <c r="H168" s="142"/>
      <c r="I168" s="79">
        <f t="shared" si="38"/>
        <v>0</v>
      </c>
    </row>
    <row r="169" spans="1:9" hidden="1" outlineLevel="1" x14ac:dyDescent="0.25">
      <c r="A169" s="9" t="s">
        <v>7612</v>
      </c>
      <c r="B169" s="9" t="s">
        <v>7613</v>
      </c>
      <c r="C169" s="9" t="s">
        <v>7954</v>
      </c>
      <c r="D169" s="108" t="s">
        <v>7848</v>
      </c>
      <c r="E169" s="108">
        <v>74</v>
      </c>
      <c r="F169" s="9">
        <v>60.62</v>
      </c>
      <c r="G169" s="144">
        <f t="shared" si="37"/>
        <v>60.62</v>
      </c>
      <c r="H169" s="142"/>
      <c r="I169" s="79">
        <f t="shared" si="38"/>
        <v>0</v>
      </c>
    </row>
    <row r="170" spans="1:9" hidden="1" outlineLevel="1" x14ac:dyDescent="0.25">
      <c r="A170" s="9" t="s">
        <v>7614</v>
      </c>
      <c r="B170" s="9" t="s">
        <v>7615</v>
      </c>
      <c r="C170" s="9" t="s">
        <v>7955</v>
      </c>
      <c r="D170" s="108" t="s">
        <v>7848</v>
      </c>
      <c r="E170" s="108">
        <v>70</v>
      </c>
      <c r="F170" s="9">
        <v>73.17</v>
      </c>
      <c r="G170" s="144">
        <f t="shared" si="37"/>
        <v>73.17</v>
      </c>
      <c r="H170" s="142"/>
      <c r="I170" s="79">
        <f t="shared" si="38"/>
        <v>0</v>
      </c>
    </row>
    <row r="171" spans="1:9" hidden="1" outlineLevel="1" x14ac:dyDescent="0.25">
      <c r="A171" s="9" t="s">
        <v>7616</v>
      </c>
      <c r="B171" s="9" t="s">
        <v>7617</v>
      </c>
      <c r="C171" s="9" t="s">
        <v>7956</v>
      </c>
      <c r="D171" s="108" t="s">
        <v>7848</v>
      </c>
      <c r="E171" s="108">
        <v>66</v>
      </c>
      <c r="F171" s="9">
        <v>87.1</v>
      </c>
      <c r="G171" s="144">
        <f t="shared" si="37"/>
        <v>87.1</v>
      </c>
      <c r="H171" s="142"/>
      <c r="I171" s="79">
        <f t="shared" si="38"/>
        <v>0</v>
      </c>
    </row>
    <row r="172" spans="1:9" hidden="1" outlineLevel="1" x14ac:dyDescent="0.25">
      <c r="A172" s="9"/>
      <c r="B172" s="57"/>
      <c r="C172" s="109" t="s">
        <v>7618</v>
      </c>
      <c r="D172" s="109"/>
      <c r="E172" s="109"/>
      <c r="F172" s="78"/>
      <c r="G172" s="119"/>
      <c r="H172" s="141"/>
      <c r="I172" s="17"/>
    </row>
    <row r="173" spans="1:9" hidden="1" outlineLevel="1" x14ac:dyDescent="0.25">
      <c r="A173" s="9" t="s">
        <v>7619</v>
      </c>
      <c r="B173" s="9" t="s">
        <v>7620</v>
      </c>
      <c r="C173" s="9" t="s">
        <v>7957</v>
      </c>
      <c r="D173" s="108" t="s">
        <v>7848</v>
      </c>
      <c r="E173" s="108">
        <v>200</v>
      </c>
      <c r="F173" s="9">
        <v>35.159999999999997</v>
      </c>
      <c r="G173" s="144">
        <f>F173-F173*$D$161</f>
        <v>35.159999999999997</v>
      </c>
      <c r="H173" s="142"/>
      <c r="I173" s="79">
        <f t="shared" ref="I173" si="39">G173*H173</f>
        <v>0</v>
      </c>
    </row>
    <row r="174" spans="1:9" hidden="1" outlineLevel="1" x14ac:dyDescent="0.25">
      <c r="A174" s="9" t="s">
        <v>7621</v>
      </c>
      <c r="B174" s="9" t="s">
        <v>7622</v>
      </c>
      <c r="C174" s="9" t="s">
        <v>7958</v>
      </c>
      <c r="D174" s="108" t="s">
        <v>7848</v>
      </c>
      <c r="E174" s="108">
        <v>168</v>
      </c>
      <c r="F174" s="9">
        <v>36.5</v>
      </c>
      <c r="G174" s="144">
        <f t="shared" ref="G174:G183" si="40">F174-F174*$D$161</f>
        <v>36.5</v>
      </c>
      <c r="H174" s="142"/>
      <c r="I174" s="79">
        <f t="shared" ref="I174:I183" si="41">G174*H174</f>
        <v>0</v>
      </c>
    </row>
    <row r="175" spans="1:9" hidden="1" outlineLevel="1" x14ac:dyDescent="0.25">
      <c r="A175" s="9" t="s">
        <v>7623</v>
      </c>
      <c r="B175" s="9" t="s">
        <v>7624</v>
      </c>
      <c r="C175" s="9" t="s">
        <v>7959</v>
      </c>
      <c r="D175" s="108" t="s">
        <v>7848</v>
      </c>
      <c r="E175" s="108">
        <v>140</v>
      </c>
      <c r="F175" s="9">
        <v>40.479999999999997</v>
      </c>
      <c r="G175" s="144">
        <f t="shared" si="40"/>
        <v>40.479999999999997</v>
      </c>
      <c r="H175" s="142"/>
      <c r="I175" s="79">
        <f t="shared" si="41"/>
        <v>0</v>
      </c>
    </row>
    <row r="176" spans="1:9" hidden="1" outlineLevel="1" x14ac:dyDescent="0.25">
      <c r="A176" s="9" t="s">
        <v>7625</v>
      </c>
      <c r="B176" s="9" t="s">
        <v>7626</v>
      </c>
      <c r="C176" s="9" t="s">
        <v>7960</v>
      </c>
      <c r="D176" s="108" t="s">
        <v>7848</v>
      </c>
      <c r="E176" s="108">
        <v>132</v>
      </c>
      <c r="F176" s="9">
        <v>41.14</v>
      </c>
      <c r="G176" s="144">
        <f t="shared" si="40"/>
        <v>41.14</v>
      </c>
      <c r="H176" s="142"/>
      <c r="I176" s="79">
        <f t="shared" si="41"/>
        <v>0</v>
      </c>
    </row>
    <row r="177" spans="1:9" hidden="1" outlineLevel="1" x14ac:dyDescent="0.25">
      <c r="A177" s="9" t="s">
        <v>7627</v>
      </c>
      <c r="B177" s="9" t="s">
        <v>7628</v>
      </c>
      <c r="C177" s="9" t="s">
        <v>7976</v>
      </c>
      <c r="D177" s="108" t="s">
        <v>7848</v>
      </c>
      <c r="E177" s="108">
        <v>108</v>
      </c>
      <c r="F177" s="9">
        <v>49.78</v>
      </c>
      <c r="G177" s="144">
        <f t="shared" si="40"/>
        <v>49.78</v>
      </c>
      <c r="H177" s="142"/>
      <c r="I177" s="79">
        <f t="shared" si="41"/>
        <v>0</v>
      </c>
    </row>
    <row r="178" spans="1:9" hidden="1" outlineLevel="1" x14ac:dyDescent="0.25">
      <c r="A178" s="9" t="s">
        <v>7629</v>
      </c>
      <c r="B178" s="9" t="s">
        <v>7630</v>
      </c>
      <c r="C178" s="9" t="s">
        <v>7977</v>
      </c>
      <c r="D178" s="108" t="s">
        <v>7848</v>
      </c>
      <c r="E178" s="108">
        <v>80</v>
      </c>
      <c r="F178" s="9">
        <v>65.02</v>
      </c>
      <c r="G178" s="144">
        <f t="shared" si="40"/>
        <v>65.02</v>
      </c>
      <c r="H178" s="142"/>
      <c r="I178" s="79">
        <f t="shared" si="41"/>
        <v>0</v>
      </c>
    </row>
    <row r="179" spans="1:9" hidden="1" outlineLevel="1" x14ac:dyDescent="0.25">
      <c r="A179" s="9" t="s">
        <v>7631</v>
      </c>
      <c r="B179" s="9" t="s">
        <v>7632</v>
      </c>
      <c r="C179" s="9" t="s">
        <v>7978</v>
      </c>
      <c r="D179" s="108" t="s">
        <v>7848</v>
      </c>
      <c r="E179" s="108">
        <v>70</v>
      </c>
      <c r="F179" s="9">
        <v>68.27</v>
      </c>
      <c r="G179" s="144">
        <f t="shared" si="40"/>
        <v>68.27</v>
      </c>
      <c r="H179" s="142"/>
      <c r="I179" s="79">
        <f t="shared" si="41"/>
        <v>0</v>
      </c>
    </row>
    <row r="180" spans="1:9" hidden="1" outlineLevel="1" x14ac:dyDescent="0.25">
      <c r="A180" s="9" t="s">
        <v>7633</v>
      </c>
      <c r="B180" s="9" t="s">
        <v>7634</v>
      </c>
      <c r="C180" s="9" t="s">
        <v>7979</v>
      </c>
      <c r="D180" s="108" t="s">
        <v>7848</v>
      </c>
      <c r="E180" s="108">
        <v>66</v>
      </c>
      <c r="F180" s="9">
        <v>96.83</v>
      </c>
      <c r="G180" s="144">
        <f t="shared" si="40"/>
        <v>96.83</v>
      </c>
      <c r="H180" s="142"/>
      <c r="I180" s="79">
        <f t="shared" si="41"/>
        <v>0</v>
      </c>
    </row>
    <row r="181" spans="1:9" hidden="1" outlineLevel="1" x14ac:dyDescent="0.25">
      <c r="A181" s="9" t="s">
        <v>7635</v>
      </c>
      <c r="B181" s="9" t="s">
        <v>7636</v>
      </c>
      <c r="C181" s="9" t="s">
        <v>7980</v>
      </c>
      <c r="D181" s="108" t="s">
        <v>7848</v>
      </c>
      <c r="E181" s="108">
        <v>48</v>
      </c>
      <c r="F181" s="9">
        <v>103.11</v>
      </c>
      <c r="G181" s="144">
        <f t="shared" si="40"/>
        <v>103.11</v>
      </c>
      <c r="H181" s="142"/>
      <c r="I181" s="79">
        <f t="shared" si="41"/>
        <v>0</v>
      </c>
    </row>
    <row r="182" spans="1:9" hidden="1" outlineLevel="1" x14ac:dyDescent="0.25">
      <c r="A182" s="9" t="s">
        <v>7637</v>
      </c>
      <c r="B182" s="9" t="s">
        <v>7638</v>
      </c>
      <c r="C182" s="9" t="s">
        <v>7981</v>
      </c>
      <c r="D182" s="108" t="s">
        <v>7848</v>
      </c>
      <c r="E182" s="108">
        <v>40</v>
      </c>
      <c r="F182" s="9">
        <v>132.37</v>
      </c>
      <c r="G182" s="144">
        <f t="shared" si="40"/>
        <v>132.37</v>
      </c>
      <c r="H182" s="142"/>
      <c r="I182" s="79">
        <f t="shared" si="41"/>
        <v>0</v>
      </c>
    </row>
    <row r="183" spans="1:9" hidden="1" outlineLevel="1" x14ac:dyDescent="0.25">
      <c r="A183" s="9" t="s">
        <v>7639</v>
      </c>
      <c r="B183" s="9" t="s">
        <v>7640</v>
      </c>
      <c r="C183" s="9" t="s">
        <v>7982</v>
      </c>
      <c r="D183" s="108" t="s">
        <v>7848</v>
      </c>
      <c r="E183" s="108">
        <v>30</v>
      </c>
      <c r="F183" s="9">
        <v>202.04</v>
      </c>
      <c r="G183" s="144">
        <f t="shared" si="40"/>
        <v>202.04</v>
      </c>
      <c r="H183" s="142"/>
      <c r="I183" s="79">
        <f t="shared" si="41"/>
        <v>0</v>
      </c>
    </row>
    <row r="184" spans="1:9" hidden="1" outlineLevel="1" x14ac:dyDescent="0.25">
      <c r="A184" s="9"/>
      <c r="B184" s="57"/>
      <c r="C184" s="109" t="s">
        <v>7641</v>
      </c>
      <c r="D184" s="109"/>
      <c r="E184" s="109"/>
      <c r="F184" s="78"/>
      <c r="G184" s="119"/>
      <c r="H184" s="141"/>
      <c r="I184" s="17"/>
    </row>
    <row r="185" spans="1:9" hidden="1" outlineLevel="1" x14ac:dyDescent="0.25">
      <c r="A185" s="9" t="s">
        <v>7642</v>
      </c>
      <c r="B185" s="9" t="s">
        <v>7643</v>
      </c>
      <c r="C185" s="9" t="s">
        <v>7983</v>
      </c>
      <c r="D185" s="108" t="s">
        <v>7848</v>
      </c>
      <c r="E185" s="108">
        <v>108</v>
      </c>
      <c r="F185" s="9">
        <v>90</v>
      </c>
      <c r="G185" s="144">
        <f>F185-F185*$D$161</f>
        <v>90</v>
      </c>
      <c r="H185" s="142"/>
      <c r="I185" s="79">
        <f t="shared" ref="I185" si="42">G185*H185</f>
        <v>0</v>
      </c>
    </row>
    <row r="186" spans="1:9" hidden="1" outlineLevel="1" x14ac:dyDescent="0.25">
      <c r="A186" s="9" t="s">
        <v>7644</v>
      </c>
      <c r="B186" s="9" t="s">
        <v>7645</v>
      </c>
      <c r="C186" s="9" t="s">
        <v>7984</v>
      </c>
      <c r="D186" s="108" t="s">
        <v>7848</v>
      </c>
      <c r="E186" s="108">
        <v>100</v>
      </c>
      <c r="F186" s="9">
        <v>96.31</v>
      </c>
      <c r="G186" s="144">
        <f t="shared" ref="G186:G195" si="43">F186-F186*$D$161</f>
        <v>96.31</v>
      </c>
      <c r="H186" s="142"/>
      <c r="I186" s="79">
        <f t="shared" ref="I186:I195" si="44">G186*H186</f>
        <v>0</v>
      </c>
    </row>
    <row r="187" spans="1:9" hidden="1" outlineLevel="1" x14ac:dyDescent="0.25">
      <c r="A187" s="9" t="s">
        <v>7646</v>
      </c>
      <c r="B187" s="9" t="s">
        <v>7647</v>
      </c>
      <c r="C187" s="9" t="s">
        <v>7985</v>
      </c>
      <c r="D187" s="108" t="s">
        <v>7848</v>
      </c>
      <c r="E187" s="108">
        <v>88</v>
      </c>
      <c r="F187" s="9">
        <v>101.59</v>
      </c>
      <c r="G187" s="144">
        <f t="shared" si="43"/>
        <v>101.59</v>
      </c>
      <c r="H187" s="142"/>
      <c r="I187" s="79">
        <f t="shared" si="44"/>
        <v>0</v>
      </c>
    </row>
    <row r="188" spans="1:9" hidden="1" outlineLevel="1" x14ac:dyDescent="0.25">
      <c r="A188" s="9" t="s">
        <v>7648</v>
      </c>
      <c r="B188" s="9" t="s">
        <v>7649</v>
      </c>
      <c r="C188" s="9" t="s">
        <v>7986</v>
      </c>
      <c r="D188" s="108" t="s">
        <v>7848</v>
      </c>
      <c r="E188" s="108">
        <v>70</v>
      </c>
      <c r="F188" s="9">
        <v>116.34</v>
      </c>
      <c r="G188" s="144">
        <f t="shared" si="43"/>
        <v>116.34</v>
      </c>
      <c r="H188" s="142"/>
      <c r="I188" s="79">
        <f t="shared" si="44"/>
        <v>0</v>
      </c>
    </row>
    <row r="189" spans="1:9" hidden="1" outlineLevel="1" x14ac:dyDescent="0.25">
      <c r="A189" s="9" t="s">
        <v>7650</v>
      </c>
      <c r="B189" s="9" t="s">
        <v>7651</v>
      </c>
      <c r="C189" s="9" t="s">
        <v>7987</v>
      </c>
      <c r="D189" s="108" t="s">
        <v>7848</v>
      </c>
      <c r="E189" s="108">
        <v>60</v>
      </c>
      <c r="F189" s="9">
        <v>122.63</v>
      </c>
      <c r="G189" s="144">
        <f t="shared" si="43"/>
        <v>122.63</v>
      </c>
      <c r="H189" s="142"/>
      <c r="I189" s="79">
        <f t="shared" si="44"/>
        <v>0</v>
      </c>
    </row>
    <row r="190" spans="1:9" hidden="1" outlineLevel="1" x14ac:dyDescent="0.25">
      <c r="A190" s="9" t="s">
        <v>7652</v>
      </c>
      <c r="B190" s="9" t="s">
        <v>7653</v>
      </c>
      <c r="C190" s="9" t="s">
        <v>7988</v>
      </c>
      <c r="D190" s="108" t="s">
        <v>7848</v>
      </c>
      <c r="E190" s="108">
        <v>48</v>
      </c>
      <c r="F190" s="9">
        <v>136.55000000000001</v>
      </c>
      <c r="G190" s="144">
        <f t="shared" si="43"/>
        <v>136.55000000000001</v>
      </c>
      <c r="H190" s="142"/>
      <c r="I190" s="79">
        <f t="shared" si="44"/>
        <v>0</v>
      </c>
    </row>
    <row r="191" spans="1:9" hidden="1" outlineLevel="1" x14ac:dyDescent="0.25">
      <c r="A191" s="9" t="s">
        <v>7654</v>
      </c>
      <c r="B191" s="9" t="s">
        <v>7655</v>
      </c>
      <c r="C191" s="9" t="s">
        <v>7989</v>
      </c>
      <c r="D191" s="108" t="s">
        <v>7848</v>
      </c>
      <c r="E191" s="108">
        <v>48</v>
      </c>
      <c r="F191" s="9">
        <v>154.63999999999999</v>
      </c>
      <c r="G191" s="144">
        <f t="shared" si="43"/>
        <v>154.63999999999999</v>
      </c>
      <c r="H191" s="142"/>
      <c r="I191" s="79">
        <f t="shared" si="44"/>
        <v>0</v>
      </c>
    </row>
    <row r="192" spans="1:9" hidden="1" outlineLevel="1" x14ac:dyDescent="0.25">
      <c r="A192" s="9" t="s">
        <v>7656</v>
      </c>
      <c r="B192" s="9" t="s">
        <v>7657</v>
      </c>
      <c r="C192" s="9" t="s">
        <v>7990</v>
      </c>
      <c r="D192" s="108" t="s">
        <v>7848</v>
      </c>
      <c r="E192" s="108">
        <v>40</v>
      </c>
      <c r="F192" s="9">
        <v>163.71</v>
      </c>
      <c r="G192" s="144">
        <f t="shared" si="43"/>
        <v>163.71</v>
      </c>
      <c r="H192" s="142"/>
      <c r="I192" s="79">
        <f t="shared" si="44"/>
        <v>0</v>
      </c>
    </row>
    <row r="193" spans="1:9" hidden="1" outlineLevel="1" x14ac:dyDescent="0.25">
      <c r="A193" s="9" t="s">
        <v>7658</v>
      </c>
      <c r="B193" s="9" t="s">
        <v>7659</v>
      </c>
      <c r="C193" s="9" t="s">
        <v>7991</v>
      </c>
      <c r="D193" s="108" t="s">
        <v>7848</v>
      </c>
      <c r="E193" s="108">
        <v>26</v>
      </c>
      <c r="F193" s="9">
        <v>202.04</v>
      </c>
      <c r="G193" s="144">
        <f t="shared" si="43"/>
        <v>202.04</v>
      </c>
      <c r="H193" s="142"/>
      <c r="I193" s="79">
        <f t="shared" si="44"/>
        <v>0</v>
      </c>
    </row>
    <row r="194" spans="1:9" hidden="1" outlineLevel="1" x14ac:dyDescent="0.25">
      <c r="A194" s="9" t="s">
        <v>7660</v>
      </c>
      <c r="B194" s="9" t="s">
        <v>7661</v>
      </c>
      <c r="C194" s="9" t="s">
        <v>7992</v>
      </c>
      <c r="D194" s="108" t="s">
        <v>7848</v>
      </c>
      <c r="E194" s="108">
        <v>24</v>
      </c>
      <c r="F194" s="9">
        <v>300.26</v>
      </c>
      <c r="G194" s="144">
        <f t="shared" si="43"/>
        <v>300.26</v>
      </c>
      <c r="H194" s="142"/>
      <c r="I194" s="79">
        <f t="shared" si="44"/>
        <v>0</v>
      </c>
    </row>
    <row r="195" spans="1:9" ht="15.75" hidden="1" outlineLevel="1" thickBot="1" x14ac:dyDescent="0.3">
      <c r="A195" s="9" t="s">
        <v>7662</v>
      </c>
      <c r="B195" s="9" t="s">
        <v>7663</v>
      </c>
      <c r="C195" s="9" t="s">
        <v>7993</v>
      </c>
      <c r="D195" s="108" t="s">
        <v>7848</v>
      </c>
      <c r="E195" s="108">
        <v>14</v>
      </c>
      <c r="F195" s="9">
        <v>358.79</v>
      </c>
      <c r="G195" s="144">
        <f t="shared" si="43"/>
        <v>358.79</v>
      </c>
      <c r="H195" s="142"/>
      <c r="I195" s="79">
        <f t="shared" si="44"/>
        <v>0</v>
      </c>
    </row>
    <row r="196" spans="1:9" ht="15.75" collapsed="1" thickBot="1" x14ac:dyDescent="0.3">
      <c r="A196" s="9"/>
      <c r="B196" s="57"/>
      <c r="C196" s="110" t="s">
        <v>7664</v>
      </c>
      <c r="D196" s="334">
        <v>0</v>
      </c>
      <c r="E196" s="335"/>
      <c r="F196" s="104"/>
      <c r="G196" s="119"/>
      <c r="H196" s="141"/>
      <c r="I196" s="17"/>
    </row>
    <row r="197" spans="1:9" hidden="1" outlineLevel="1" x14ac:dyDescent="0.25">
      <c r="A197" s="9"/>
      <c r="B197" s="57"/>
      <c r="C197" s="109" t="s">
        <v>7665</v>
      </c>
      <c r="D197" s="13"/>
      <c r="E197" s="13"/>
      <c r="F197" s="78"/>
      <c r="G197" s="119"/>
      <c r="H197" s="141"/>
      <c r="I197" s="17"/>
    </row>
    <row r="198" spans="1:9" hidden="1" outlineLevel="1" x14ac:dyDescent="0.25">
      <c r="A198" s="9" t="s">
        <v>7666</v>
      </c>
      <c r="B198" s="9" t="s">
        <v>7667</v>
      </c>
      <c r="C198" s="9" t="s">
        <v>7994</v>
      </c>
      <c r="D198" s="108" t="s">
        <v>7848</v>
      </c>
      <c r="E198" s="108">
        <v>480</v>
      </c>
      <c r="F198" s="9">
        <v>8.19</v>
      </c>
      <c r="G198" s="144">
        <f>F198-F198*$D$196</f>
        <v>8.19</v>
      </c>
      <c r="H198" s="142"/>
      <c r="I198" s="79">
        <f t="shared" ref="I198" si="45">G198*H198</f>
        <v>0</v>
      </c>
    </row>
    <row r="199" spans="1:9" hidden="1" outlineLevel="1" x14ac:dyDescent="0.25">
      <c r="A199" s="9" t="s">
        <v>7668</v>
      </c>
      <c r="B199" s="9" t="s">
        <v>7669</v>
      </c>
      <c r="C199" s="9" t="s">
        <v>7995</v>
      </c>
      <c r="D199" s="108" t="s">
        <v>7848</v>
      </c>
      <c r="E199" s="108">
        <v>380</v>
      </c>
      <c r="F199" s="9">
        <v>10.25</v>
      </c>
      <c r="G199" s="144">
        <f t="shared" ref="G199:G206" si="46">F199-F199*$D$196</f>
        <v>10.25</v>
      </c>
      <c r="H199" s="142"/>
      <c r="I199" s="79">
        <f t="shared" ref="I199:I206" si="47">G199*H199</f>
        <v>0</v>
      </c>
    </row>
    <row r="200" spans="1:9" hidden="1" outlineLevel="1" x14ac:dyDescent="0.25">
      <c r="A200" s="9" t="s">
        <v>7670</v>
      </c>
      <c r="B200" s="9" t="s">
        <v>7671</v>
      </c>
      <c r="C200" s="9" t="s">
        <v>7996</v>
      </c>
      <c r="D200" s="108" t="s">
        <v>7848</v>
      </c>
      <c r="E200" s="108">
        <v>320</v>
      </c>
      <c r="F200" s="9">
        <v>11.59</v>
      </c>
      <c r="G200" s="144">
        <f t="shared" si="46"/>
        <v>11.59</v>
      </c>
      <c r="H200" s="142"/>
      <c r="I200" s="79">
        <f t="shared" si="47"/>
        <v>0</v>
      </c>
    </row>
    <row r="201" spans="1:9" hidden="1" outlineLevel="1" x14ac:dyDescent="0.25">
      <c r="A201" s="9" t="s">
        <v>7672</v>
      </c>
      <c r="B201" s="9" t="s">
        <v>7673</v>
      </c>
      <c r="C201" s="9" t="s">
        <v>7997</v>
      </c>
      <c r="D201" s="108" t="s">
        <v>7848</v>
      </c>
      <c r="E201" s="108">
        <v>280</v>
      </c>
      <c r="F201" s="9">
        <v>12.96</v>
      </c>
      <c r="G201" s="144">
        <f t="shared" si="46"/>
        <v>12.96</v>
      </c>
      <c r="H201" s="142"/>
      <c r="I201" s="79">
        <f t="shared" si="47"/>
        <v>0</v>
      </c>
    </row>
    <row r="202" spans="1:9" hidden="1" outlineLevel="1" x14ac:dyDescent="0.25">
      <c r="A202" s="9" t="s">
        <v>7674</v>
      </c>
      <c r="B202" s="9" t="s">
        <v>7675</v>
      </c>
      <c r="C202" s="9" t="s">
        <v>7998</v>
      </c>
      <c r="D202" s="108" t="s">
        <v>7848</v>
      </c>
      <c r="E202" s="108">
        <v>200</v>
      </c>
      <c r="F202" s="9">
        <v>15.7</v>
      </c>
      <c r="G202" s="144">
        <f t="shared" si="46"/>
        <v>15.7</v>
      </c>
      <c r="H202" s="142"/>
      <c r="I202" s="79">
        <f t="shared" si="47"/>
        <v>0</v>
      </c>
    </row>
    <row r="203" spans="1:9" hidden="1" outlineLevel="1" x14ac:dyDescent="0.25">
      <c r="A203" s="9" t="s">
        <v>7676</v>
      </c>
      <c r="B203" s="9" t="s">
        <v>7677</v>
      </c>
      <c r="C203" s="9" t="s">
        <v>7999</v>
      </c>
      <c r="D203" s="108" t="s">
        <v>7848</v>
      </c>
      <c r="E203" s="108">
        <v>180</v>
      </c>
      <c r="F203" s="9">
        <v>17.059999999999999</v>
      </c>
      <c r="G203" s="144">
        <f t="shared" si="46"/>
        <v>17.059999999999999</v>
      </c>
      <c r="H203" s="142"/>
      <c r="I203" s="79">
        <f t="shared" si="47"/>
        <v>0</v>
      </c>
    </row>
    <row r="204" spans="1:9" hidden="1" outlineLevel="1" x14ac:dyDescent="0.25">
      <c r="A204" s="9" t="s">
        <v>7678</v>
      </c>
      <c r="B204" s="9" t="s">
        <v>7679</v>
      </c>
      <c r="C204" s="9" t="s">
        <v>8000</v>
      </c>
      <c r="D204" s="108" t="s">
        <v>7848</v>
      </c>
      <c r="E204" s="108">
        <v>152</v>
      </c>
      <c r="F204" s="9">
        <v>18.41</v>
      </c>
      <c r="G204" s="144">
        <f t="shared" si="46"/>
        <v>18.41</v>
      </c>
      <c r="H204" s="142"/>
      <c r="I204" s="79">
        <f t="shared" si="47"/>
        <v>0</v>
      </c>
    </row>
    <row r="205" spans="1:9" hidden="1" outlineLevel="1" x14ac:dyDescent="0.25">
      <c r="A205" s="9" t="s">
        <v>7680</v>
      </c>
      <c r="B205" s="9" t="s">
        <v>7681</v>
      </c>
      <c r="C205" s="9" t="s">
        <v>8001</v>
      </c>
      <c r="D205" s="108" t="s">
        <v>7848</v>
      </c>
      <c r="E205" s="108">
        <v>120</v>
      </c>
      <c r="F205" s="9">
        <v>21.15</v>
      </c>
      <c r="G205" s="144">
        <f t="shared" si="46"/>
        <v>21.15</v>
      </c>
      <c r="H205" s="142"/>
      <c r="I205" s="79">
        <f t="shared" si="47"/>
        <v>0</v>
      </c>
    </row>
    <row r="206" spans="1:9" hidden="1" outlineLevel="1" x14ac:dyDescent="0.25">
      <c r="A206" s="9" t="s">
        <v>7682</v>
      </c>
      <c r="B206" s="9" t="s">
        <v>7683</v>
      </c>
      <c r="C206" s="9" t="s">
        <v>8002</v>
      </c>
      <c r="D206" s="108" t="s">
        <v>7848</v>
      </c>
      <c r="E206" s="108">
        <v>120</v>
      </c>
      <c r="F206" s="9">
        <v>23.21</v>
      </c>
      <c r="G206" s="144">
        <f t="shared" si="46"/>
        <v>23.21</v>
      </c>
      <c r="H206" s="142"/>
      <c r="I206" s="79">
        <f t="shared" si="47"/>
        <v>0</v>
      </c>
    </row>
    <row r="207" spans="1:9" hidden="1" outlineLevel="1" x14ac:dyDescent="0.25">
      <c r="A207" s="9"/>
      <c r="B207" s="57"/>
      <c r="C207" s="109" t="s">
        <v>7684</v>
      </c>
      <c r="D207" s="109"/>
      <c r="E207" s="109"/>
      <c r="F207" s="78"/>
      <c r="G207" s="119"/>
      <c r="H207" s="141"/>
      <c r="I207" s="17"/>
    </row>
    <row r="208" spans="1:9" hidden="1" outlineLevel="1" x14ac:dyDescent="0.25">
      <c r="A208" s="9" t="s">
        <v>7685</v>
      </c>
      <c r="B208" s="9"/>
      <c r="C208" s="9" t="s">
        <v>8003</v>
      </c>
      <c r="D208" s="108" t="s">
        <v>7848</v>
      </c>
      <c r="E208" s="108">
        <v>260</v>
      </c>
      <c r="F208" s="9">
        <v>11.04</v>
      </c>
      <c r="G208" s="144">
        <f>F208-F208*$D$196</f>
        <v>11.04</v>
      </c>
      <c r="H208" s="142"/>
      <c r="I208" s="79">
        <f t="shared" ref="I208" si="48">G208*H208</f>
        <v>0</v>
      </c>
    </row>
    <row r="209" spans="1:9" hidden="1" outlineLevel="1" x14ac:dyDescent="0.25">
      <c r="A209" s="9" t="s">
        <v>7686</v>
      </c>
      <c r="B209" s="9"/>
      <c r="C209" s="9" t="s">
        <v>8004</v>
      </c>
      <c r="D209" s="108" t="s">
        <v>7848</v>
      </c>
      <c r="E209" s="108">
        <v>212</v>
      </c>
      <c r="F209" s="9">
        <v>14.05</v>
      </c>
      <c r="G209" s="144">
        <f t="shared" ref="G209:G214" si="49">F209-F209*$D$196</f>
        <v>14.05</v>
      </c>
      <c r="H209" s="142"/>
      <c r="I209" s="79">
        <f t="shared" ref="I209:I214" si="50">G209*H209</f>
        <v>0</v>
      </c>
    </row>
    <row r="210" spans="1:9" hidden="1" outlineLevel="1" x14ac:dyDescent="0.25">
      <c r="A210" s="9" t="s">
        <v>7687</v>
      </c>
      <c r="B210" s="9"/>
      <c r="C210" s="9" t="s">
        <v>8005</v>
      </c>
      <c r="D210" s="108" t="s">
        <v>7848</v>
      </c>
      <c r="E210" s="108">
        <v>180</v>
      </c>
      <c r="F210" s="9">
        <v>14.56</v>
      </c>
      <c r="G210" s="144">
        <f t="shared" si="49"/>
        <v>14.56</v>
      </c>
      <c r="H210" s="142"/>
      <c r="I210" s="79">
        <f t="shared" si="50"/>
        <v>0</v>
      </c>
    </row>
    <row r="211" spans="1:9" hidden="1" outlineLevel="1" x14ac:dyDescent="0.25">
      <c r="A211" s="9" t="s">
        <v>7688</v>
      </c>
      <c r="B211" s="9"/>
      <c r="C211" s="9" t="s">
        <v>8006</v>
      </c>
      <c r="D211" s="108" t="s">
        <v>7848</v>
      </c>
      <c r="E211" s="108">
        <v>160</v>
      </c>
      <c r="F211" s="9">
        <v>15.56</v>
      </c>
      <c r="G211" s="144">
        <f t="shared" si="49"/>
        <v>15.56</v>
      </c>
      <c r="H211" s="142"/>
      <c r="I211" s="79">
        <f t="shared" si="50"/>
        <v>0</v>
      </c>
    </row>
    <row r="212" spans="1:9" hidden="1" outlineLevel="1" x14ac:dyDescent="0.25">
      <c r="A212" s="9" t="s">
        <v>7689</v>
      </c>
      <c r="B212" s="9"/>
      <c r="C212" s="9" t="s">
        <v>8007</v>
      </c>
      <c r="D212" s="108" t="s">
        <v>7848</v>
      </c>
      <c r="E212" s="108">
        <v>120</v>
      </c>
      <c r="F212" s="9">
        <v>16.559999999999999</v>
      </c>
      <c r="G212" s="144">
        <f t="shared" si="49"/>
        <v>16.559999999999999</v>
      </c>
      <c r="H212" s="142"/>
      <c r="I212" s="79">
        <f t="shared" si="50"/>
        <v>0</v>
      </c>
    </row>
    <row r="213" spans="1:9" hidden="1" outlineLevel="1" x14ac:dyDescent="0.25">
      <c r="A213" s="9" t="s">
        <v>7690</v>
      </c>
      <c r="B213" s="9"/>
      <c r="C213" s="9" t="s">
        <v>8008</v>
      </c>
      <c r="D213" s="108" t="s">
        <v>7848</v>
      </c>
      <c r="E213" s="108">
        <v>100</v>
      </c>
      <c r="F213" s="9">
        <v>18.07</v>
      </c>
      <c r="G213" s="144">
        <f t="shared" si="49"/>
        <v>18.07</v>
      </c>
      <c r="H213" s="142"/>
      <c r="I213" s="79">
        <f t="shared" si="50"/>
        <v>0</v>
      </c>
    </row>
    <row r="214" spans="1:9" hidden="1" outlineLevel="1" x14ac:dyDescent="0.25">
      <c r="A214" s="9" t="s">
        <v>7691</v>
      </c>
      <c r="B214" s="9"/>
      <c r="C214" s="9" t="s">
        <v>8009</v>
      </c>
      <c r="D214" s="108" t="s">
        <v>7848</v>
      </c>
      <c r="E214" s="108">
        <v>88</v>
      </c>
      <c r="F214" s="9">
        <v>21.59</v>
      </c>
      <c r="G214" s="144">
        <f t="shared" si="49"/>
        <v>21.59</v>
      </c>
      <c r="H214" s="142"/>
      <c r="I214" s="79">
        <f t="shared" si="50"/>
        <v>0</v>
      </c>
    </row>
    <row r="215" spans="1:9" hidden="1" outlineLevel="1" x14ac:dyDescent="0.25">
      <c r="A215" s="9"/>
      <c r="B215" s="57"/>
      <c r="C215" s="109" t="s">
        <v>7692</v>
      </c>
      <c r="D215" s="109"/>
      <c r="E215" s="109"/>
      <c r="F215" s="78"/>
      <c r="G215" s="119"/>
      <c r="H215" s="141"/>
      <c r="I215" s="17"/>
    </row>
    <row r="216" spans="1:9" hidden="1" outlineLevel="1" x14ac:dyDescent="0.25">
      <c r="A216" s="9" t="s">
        <v>7693</v>
      </c>
      <c r="B216" s="9" t="s">
        <v>7694</v>
      </c>
      <c r="C216" s="9" t="s">
        <v>8010</v>
      </c>
      <c r="D216" s="108" t="s">
        <v>7848</v>
      </c>
      <c r="E216" s="108">
        <v>480</v>
      </c>
      <c r="F216" s="9">
        <v>18.940000000000001</v>
      </c>
      <c r="G216" s="144">
        <f>F216-F216*$D$196</f>
        <v>18.940000000000001</v>
      </c>
      <c r="H216" s="142"/>
      <c r="I216" s="79">
        <f t="shared" ref="I216" si="51">G216*H216</f>
        <v>0</v>
      </c>
    </row>
    <row r="217" spans="1:9" hidden="1" outlineLevel="1" x14ac:dyDescent="0.25">
      <c r="A217" s="9" t="s">
        <v>7695</v>
      </c>
      <c r="B217" s="9" t="s">
        <v>7696</v>
      </c>
      <c r="C217" s="9" t="s">
        <v>8011</v>
      </c>
      <c r="D217" s="108" t="s">
        <v>7848</v>
      </c>
      <c r="E217" s="108">
        <v>320</v>
      </c>
      <c r="F217" s="9">
        <v>21.35</v>
      </c>
      <c r="G217" s="144">
        <f t="shared" ref="G217:G219" si="52">F217-F217*$D$196</f>
        <v>21.35</v>
      </c>
      <c r="H217" s="142"/>
      <c r="I217" s="79">
        <f t="shared" ref="I217:I219" si="53">G217*H217</f>
        <v>0</v>
      </c>
    </row>
    <row r="218" spans="1:9" hidden="1" outlineLevel="1" x14ac:dyDescent="0.25">
      <c r="A218" s="9" t="s">
        <v>7697</v>
      </c>
      <c r="B218" s="9" t="s">
        <v>7698</v>
      </c>
      <c r="C218" s="9" t="s">
        <v>8012</v>
      </c>
      <c r="D218" s="108" t="s">
        <v>7848</v>
      </c>
      <c r="E218" s="108">
        <v>280</v>
      </c>
      <c r="F218" s="9">
        <v>25.36</v>
      </c>
      <c r="G218" s="144">
        <f t="shared" si="52"/>
        <v>25.36</v>
      </c>
      <c r="H218" s="142"/>
      <c r="I218" s="79">
        <f t="shared" si="53"/>
        <v>0</v>
      </c>
    </row>
    <row r="219" spans="1:9" hidden="1" outlineLevel="1" x14ac:dyDescent="0.25">
      <c r="A219" s="9" t="s">
        <v>7699</v>
      </c>
      <c r="B219" s="9" t="s">
        <v>7700</v>
      </c>
      <c r="C219" s="9" t="s">
        <v>8013</v>
      </c>
      <c r="D219" s="108" t="s">
        <v>7848</v>
      </c>
      <c r="E219" s="108">
        <v>200</v>
      </c>
      <c r="F219" s="9">
        <v>27.9</v>
      </c>
      <c r="G219" s="144">
        <f t="shared" si="52"/>
        <v>27.9</v>
      </c>
      <c r="H219" s="142"/>
      <c r="I219" s="79">
        <f t="shared" si="53"/>
        <v>0</v>
      </c>
    </row>
    <row r="220" spans="1:9" ht="15.75" collapsed="1" thickBot="1" x14ac:dyDescent="0.3">
      <c r="A220" s="9"/>
      <c r="B220" s="57"/>
      <c r="C220" s="109" t="s">
        <v>7701</v>
      </c>
      <c r="D220" s="111"/>
      <c r="E220" s="111"/>
      <c r="F220" s="78"/>
      <c r="G220" s="119"/>
      <c r="H220" s="141"/>
      <c r="I220" s="17"/>
    </row>
    <row r="221" spans="1:9" ht="15.75" hidden="1" outlineLevel="1" thickBot="1" x14ac:dyDescent="0.3">
      <c r="A221" s="9"/>
      <c r="B221" s="57"/>
      <c r="C221" s="110" t="s">
        <v>7702</v>
      </c>
      <c r="D221" s="334">
        <v>0</v>
      </c>
      <c r="E221" s="335"/>
      <c r="F221" s="104"/>
      <c r="G221" s="119"/>
      <c r="H221" s="141"/>
      <c r="I221" s="17"/>
    </row>
    <row r="222" spans="1:9" hidden="1" outlineLevel="1" x14ac:dyDescent="0.25">
      <c r="A222" s="9" t="s">
        <v>7703</v>
      </c>
      <c r="B222" s="9" t="s">
        <v>7704</v>
      </c>
      <c r="C222" s="9" t="s">
        <v>8014</v>
      </c>
      <c r="D222" s="113" t="s">
        <v>7850</v>
      </c>
      <c r="E222" s="113">
        <v>20</v>
      </c>
      <c r="F222" s="9">
        <v>1096.76</v>
      </c>
      <c r="G222" s="144">
        <f>F222-F222*$D$221</f>
        <v>1096.76</v>
      </c>
      <c r="H222" s="142"/>
      <c r="I222" s="79">
        <f t="shared" ref="I222" si="54">G222*H222</f>
        <v>0</v>
      </c>
    </row>
    <row r="223" spans="1:9" hidden="1" outlineLevel="1" x14ac:dyDescent="0.25">
      <c r="A223" s="9" t="s">
        <v>7705</v>
      </c>
      <c r="B223" s="9" t="s">
        <v>7706</v>
      </c>
      <c r="C223" s="9" t="s">
        <v>8015</v>
      </c>
      <c r="D223" s="113" t="s">
        <v>7850</v>
      </c>
      <c r="E223" s="113">
        <v>14</v>
      </c>
      <c r="F223" s="9">
        <v>1377.77</v>
      </c>
      <c r="G223" s="144">
        <f t="shared" ref="G223:G225" si="55">F223-F223*$D$221</f>
        <v>1377.77</v>
      </c>
      <c r="H223" s="142"/>
      <c r="I223" s="79">
        <f t="shared" ref="I223:I225" si="56">G223*H223</f>
        <v>0</v>
      </c>
    </row>
    <row r="224" spans="1:9" hidden="1" outlineLevel="1" x14ac:dyDescent="0.25">
      <c r="A224" s="9" t="s">
        <v>7707</v>
      </c>
      <c r="B224" s="9" t="s">
        <v>7708</v>
      </c>
      <c r="C224" s="9" t="s">
        <v>8016</v>
      </c>
      <c r="D224" s="113" t="s">
        <v>7850</v>
      </c>
      <c r="E224" s="113">
        <v>10</v>
      </c>
      <c r="F224" s="9">
        <v>1940.43</v>
      </c>
      <c r="G224" s="144">
        <f t="shared" si="55"/>
        <v>1940.43</v>
      </c>
      <c r="H224" s="142"/>
      <c r="I224" s="79">
        <f t="shared" si="56"/>
        <v>0</v>
      </c>
    </row>
    <row r="225" spans="1:9" ht="15.75" hidden="1" outlineLevel="1" thickBot="1" x14ac:dyDescent="0.3">
      <c r="A225" s="9" t="s">
        <v>7709</v>
      </c>
      <c r="B225" s="9" t="s">
        <v>7710</v>
      </c>
      <c r="C225" s="9" t="s">
        <v>8017</v>
      </c>
      <c r="D225" s="113" t="s">
        <v>7850</v>
      </c>
      <c r="E225" s="113">
        <v>8</v>
      </c>
      <c r="F225" s="9">
        <v>2427.16</v>
      </c>
      <c r="G225" s="144">
        <f t="shared" si="55"/>
        <v>2427.16</v>
      </c>
      <c r="H225" s="142"/>
      <c r="I225" s="79">
        <f t="shared" si="56"/>
        <v>0</v>
      </c>
    </row>
    <row r="226" spans="1:9" ht="15.75" hidden="1" outlineLevel="1" thickBot="1" x14ac:dyDescent="0.3">
      <c r="A226" s="9"/>
      <c r="B226" s="57"/>
      <c r="C226" s="110" t="s">
        <v>7711</v>
      </c>
      <c r="D226" s="334">
        <v>0</v>
      </c>
      <c r="E226" s="335"/>
      <c r="F226" s="104"/>
      <c r="G226" s="119"/>
      <c r="H226" s="141"/>
      <c r="I226" s="17"/>
    </row>
    <row r="227" spans="1:9" hidden="1" outlineLevel="1" x14ac:dyDescent="0.25">
      <c r="A227" s="9" t="s">
        <v>7712</v>
      </c>
      <c r="B227" s="9" t="s">
        <v>7713</v>
      </c>
      <c r="C227" s="9" t="s">
        <v>8018</v>
      </c>
      <c r="D227" s="113" t="s">
        <v>7848</v>
      </c>
      <c r="E227" s="113">
        <v>100</v>
      </c>
      <c r="F227" s="9">
        <v>116.36</v>
      </c>
      <c r="G227" s="144">
        <f>F227-F227*$D$226</f>
        <v>116.36</v>
      </c>
      <c r="H227" s="142"/>
      <c r="I227" s="79">
        <f t="shared" ref="I227" si="57">G227*H227</f>
        <v>0</v>
      </c>
    </row>
    <row r="228" spans="1:9" hidden="1" outlineLevel="1" x14ac:dyDescent="0.25">
      <c r="A228" s="9" t="s">
        <v>7714</v>
      </c>
      <c r="B228" s="9" t="s">
        <v>7715</v>
      </c>
      <c r="C228" s="9" t="s">
        <v>8019</v>
      </c>
      <c r="D228" s="113" t="s">
        <v>7848</v>
      </c>
      <c r="E228" s="113">
        <v>80</v>
      </c>
      <c r="F228" s="9">
        <v>130.26</v>
      </c>
      <c r="G228" s="144">
        <f t="shared" ref="G228:G235" si="58">F228-F228*$D$226</f>
        <v>130.26</v>
      </c>
      <c r="H228" s="142"/>
      <c r="I228" s="79">
        <f t="shared" ref="I228:I235" si="59">G228*H228</f>
        <v>0</v>
      </c>
    </row>
    <row r="229" spans="1:9" hidden="1" outlineLevel="1" x14ac:dyDescent="0.25">
      <c r="A229" s="9" t="s">
        <v>7716</v>
      </c>
      <c r="B229" s="9" t="s">
        <v>7717</v>
      </c>
      <c r="C229" s="9" t="s">
        <v>8020</v>
      </c>
      <c r="D229" s="113" t="s">
        <v>7848</v>
      </c>
      <c r="E229" s="113">
        <v>60</v>
      </c>
      <c r="F229" s="9">
        <v>146.35</v>
      </c>
      <c r="G229" s="144">
        <f t="shared" si="58"/>
        <v>146.35</v>
      </c>
      <c r="H229" s="142"/>
      <c r="I229" s="79">
        <f t="shared" si="59"/>
        <v>0</v>
      </c>
    </row>
    <row r="230" spans="1:9" hidden="1" outlineLevel="1" x14ac:dyDescent="0.25">
      <c r="A230" s="9" t="s">
        <v>7718</v>
      </c>
      <c r="B230" s="9" t="s">
        <v>7719</v>
      </c>
      <c r="C230" s="9" t="s">
        <v>8021</v>
      </c>
      <c r="D230" s="113" t="s">
        <v>7848</v>
      </c>
      <c r="E230" s="113">
        <v>50</v>
      </c>
      <c r="F230" s="9">
        <v>167.57</v>
      </c>
      <c r="G230" s="144">
        <f t="shared" si="58"/>
        <v>167.57</v>
      </c>
      <c r="H230" s="142"/>
      <c r="I230" s="79">
        <f t="shared" si="59"/>
        <v>0</v>
      </c>
    </row>
    <row r="231" spans="1:9" hidden="1" outlineLevel="1" x14ac:dyDescent="0.25">
      <c r="A231" s="9" t="s">
        <v>7720</v>
      </c>
      <c r="B231" s="9" t="s">
        <v>7721</v>
      </c>
      <c r="C231" s="9" t="s">
        <v>8022</v>
      </c>
      <c r="D231" s="113" t="s">
        <v>7848</v>
      </c>
      <c r="E231" s="113">
        <v>42</v>
      </c>
      <c r="F231" s="9">
        <v>195.39</v>
      </c>
      <c r="G231" s="144">
        <f t="shared" si="58"/>
        <v>195.39</v>
      </c>
      <c r="H231" s="142"/>
      <c r="I231" s="79">
        <f t="shared" si="59"/>
        <v>0</v>
      </c>
    </row>
    <row r="232" spans="1:9" hidden="1" outlineLevel="1" x14ac:dyDescent="0.25">
      <c r="A232" s="9" t="s">
        <v>7722</v>
      </c>
      <c r="B232" s="9" t="s">
        <v>7723</v>
      </c>
      <c r="C232" s="9" t="s">
        <v>8023</v>
      </c>
      <c r="D232" s="113" t="s">
        <v>7848</v>
      </c>
      <c r="E232" s="113">
        <v>36</v>
      </c>
      <c r="F232" s="9">
        <v>228.32</v>
      </c>
      <c r="G232" s="144">
        <f t="shared" si="58"/>
        <v>228.32</v>
      </c>
      <c r="H232" s="142"/>
      <c r="I232" s="79">
        <f t="shared" si="59"/>
        <v>0</v>
      </c>
    </row>
    <row r="233" spans="1:9" hidden="1" outlineLevel="1" x14ac:dyDescent="0.25">
      <c r="A233" s="9" t="s">
        <v>7724</v>
      </c>
      <c r="B233" s="9" t="s">
        <v>7725</v>
      </c>
      <c r="C233" s="9" t="s">
        <v>8024</v>
      </c>
      <c r="D233" s="113" t="s">
        <v>7848</v>
      </c>
      <c r="E233" s="113">
        <v>32</v>
      </c>
      <c r="F233" s="9">
        <v>283.93</v>
      </c>
      <c r="G233" s="144">
        <f t="shared" si="58"/>
        <v>283.93</v>
      </c>
      <c r="H233" s="142"/>
      <c r="I233" s="79">
        <f t="shared" si="59"/>
        <v>0</v>
      </c>
    </row>
    <row r="234" spans="1:9" hidden="1" outlineLevel="1" x14ac:dyDescent="0.25">
      <c r="A234" s="9" t="s">
        <v>7726</v>
      </c>
      <c r="B234" s="9" t="s">
        <v>7727</v>
      </c>
      <c r="C234" s="9" t="s">
        <v>8025</v>
      </c>
      <c r="D234" s="113" t="s">
        <v>7848</v>
      </c>
      <c r="E234" s="113">
        <v>28</v>
      </c>
      <c r="F234" s="9">
        <v>368.82</v>
      </c>
      <c r="G234" s="144">
        <f t="shared" si="58"/>
        <v>368.82</v>
      </c>
      <c r="H234" s="142"/>
      <c r="I234" s="79">
        <f t="shared" si="59"/>
        <v>0</v>
      </c>
    </row>
    <row r="235" spans="1:9" ht="15.75" hidden="1" outlineLevel="1" thickBot="1" x14ac:dyDescent="0.3">
      <c r="A235" s="9" t="s">
        <v>7728</v>
      </c>
      <c r="B235" s="9" t="s">
        <v>7729</v>
      </c>
      <c r="C235" s="9" t="s">
        <v>8026</v>
      </c>
      <c r="D235" s="113" t="s">
        <v>7848</v>
      </c>
      <c r="E235" s="113">
        <v>22</v>
      </c>
      <c r="F235" s="9">
        <v>410.53</v>
      </c>
      <c r="G235" s="144">
        <f t="shared" si="58"/>
        <v>410.53</v>
      </c>
      <c r="H235" s="142"/>
      <c r="I235" s="79">
        <f t="shared" si="59"/>
        <v>0</v>
      </c>
    </row>
    <row r="236" spans="1:9" ht="15.75" hidden="1" outlineLevel="1" thickBot="1" x14ac:dyDescent="0.3">
      <c r="A236" s="9"/>
      <c r="B236" s="57"/>
      <c r="C236" s="110" t="s">
        <v>7730</v>
      </c>
      <c r="D236" s="334">
        <v>0</v>
      </c>
      <c r="E236" s="335"/>
      <c r="F236" s="104"/>
      <c r="G236" s="119"/>
      <c r="H236" s="141"/>
      <c r="I236" s="17"/>
    </row>
    <row r="237" spans="1:9" hidden="1" outlineLevel="1" x14ac:dyDescent="0.25">
      <c r="A237" s="9" t="s">
        <v>7731</v>
      </c>
      <c r="B237" s="9" t="s">
        <v>7732</v>
      </c>
      <c r="C237" s="9" t="s">
        <v>8027</v>
      </c>
      <c r="D237" s="113" t="s">
        <v>7848</v>
      </c>
      <c r="E237" s="113">
        <v>70</v>
      </c>
      <c r="F237" s="9">
        <v>165.91</v>
      </c>
      <c r="G237" s="144">
        <f>F237-F237*$D$236</f>
        <v>165.91</v>
      </c>
      <c r="H237" s="142"/>
      <c r="I237" s="79">
        <f t="shared" ref="I237" si="60">G237*H237</f>
        <v>0</v>
      </c>
    </row>
    <row r="238" spans="1:9" hidden="1" outlineLevel="1" x14ac:dyDescent="0.25">
      <c r="A238" s="9" t="s">
        <v>7733</v>
      </c>
      <c r="B238" s="9" t="s">
        <v>7734</v>
      </c>
      <c r="C238" s="9" t="s">
        <v>8028</v>
      </c>
      <c r="D238" s="113" t="s">
        <v>7848</v>
      </c>
      <c r="E238" s="113">
        <v>60</v>
      </c>
      <c r="F238" s="9">
        <v>178.37</v>
      </c>
      <c r="G238" s="144">
        <f t="shared" ref="G238:G246" si="61">F238-F238*$D$236</f>
        <v>178.37</v>
      </c>
      <c r="H238" s="142"/>
      <c r="I238" s="79">
        <f t="shared" ref="I238:I246" si="62">G238*H238</f>
        <v>0</v>
      </c>
    </row>
    <row r="239" spans="1:9" hidden="1" outlineLevel="1" x14ac:dyDescent="0.25">
      <c r="A239" s="9" t="s">
        <v>7735</v>
      </c>
      <c r="B239" s="9" t="s">
        <v>7736</v>
      </c>
      <c r="C239" s="9" t="s">
        <v>8029</v>
      </c>
      <c r="D239" s="113" t="s">
        <v>7848</v>
      </c>
      <c r="E239" s="113">
        <v>44</v>
      </c>
      <c r="F239" s="9">
        <v>217.07</v>
      </c>
      <c r="G239" s="144">
        <f t="shared" si="61"/>
        <v>217.07</v>
      </c>
      <c r="H239" s="142"/>
      <c r="I239" s="79">
        <f t="shared" si="62"/>
        <v>0</v>
      </c>
    </row>
    <row r="240" spans="1:9" hidden="1" outlineLevel="1" x14ac:dyDescent="0.25">
      <c r="A240" s="9" t="s">
        <v>7737</v>
      </c>
      <c r="B240" s="9" t="s">
        <v>7738</v>
      </c>
      <c r="C240" s="9" t="s">
        <v>8030</v>
      </c>
      <c r="D240" s="113" t="s">
        <v>7848</v>
      </c>
      <c r="E240" s="113">
        <v>36</v>
      </c>
      <c r="F240" s="9">
        <v>243.34</v>
      </c>
      <c r="G240" s="144">
        <f t="shared" si="61"/>
        <v>243.34</v>
      </c>
      <c r="H240" s="142"/>
      <c r="I240" s="79">
        <f t="shared" si="62"/>
        <v>0</v>
      </c>
    </row>
    <row r="241" spans="1:9" hidden="1" outlineLevel="1" x14ac:dyDescent="0.25">
      <c r="A241" s="9" t="s">
        <v>7739</v>
      </c>
      <c r="B241" s="9" t="s">
        <v>7740</v>
      </c>
      <c r="C241" s="9" t="s">
        <v>8031</v>
      </c>
      <c r="D241" s="113" t="s">
        <v>7848</v>
      </c>
      <c r="E241" s="113">
        <v>30</v>
      </c>
      <c r="F241" s="9">
        <v>278.5</v>
      </c>
      <c r="G241" s="144">
        <f t="shared" si="61"/>
        <v>278.5</v>
      </c>
      <c r="H241" s="142"/>
      <c r="I241" s="79">
        <f t="shared" si="62"/>
        <v>0</v>
      </c>
    </row>
    <row r="242" spans="1:9" hidden="1" outlineLevel="1" x14ac:dyDescent="0.25">
      <c r="A242" s="9" t="s">
        <v>7741</v>
      </c>
      <c r="B242" s="9" t="s">
        <v>7742</v>
      </c>
      <c r="C242" s="9" t="s">
        <v>8032</v>
      </c>
      <c r="D242" s="113" t="s">
        <v>7848</v>
      </c>
      <c r="E242" s="113">
        <v>26</v>
      </c>
      <c r="F242" s="9">
        <v>367.91</v>
      </c>
      <c r="G242" s="144">
        <f t="shared" si="61"/>
        <v>367.91</v>
      </c>
      <c r="H242" s="142"/>
      <c r="I242" s="79">
        <f t="shared" si="62"/>
        <v>0</v>
      </c>
    </row>
    <row r="243" spans="1:9" hidden="1" outlineLevel="1" x14ac:dyDescent="0.25">
      <c r="A243" s="9" t="s">
        <v>7743</v>
      </c>
      <c r="B243" s="9" t="s">
        <v>7744</v>
      </c>
      <c r="C243" s="9" t="s">
        <v>8033</v>
      </c>
      <c r="D243" s="113" t="s">
        <v>7848</v>
      </c>
      <c r="E243" s="113">
        <v>24</v>
      </c>
      <c r="F243" s="9">
        <v>366.72</v>
      </c>
      <c r="G243" s="144">
        <f t="shared" si="61"/>
        <v>366.72</v>
      </c>
      <c r="H243" s="142"/>
      <c r="I243" s="79">
        <f t="shared" si="62"/>
        <v>0</v>
      </c>
    </row>
    <row r="244" spans="1:9" hidden="1" outlineLevel="1" x14ac:dyDescent="0.25">
      <c r="A244" s="9" t="s">
        <v>7745</v>
      </c>
      <c r="B244" s="9" t="s">
        <v>7746</v>
      </c>
      <c r="C244" s="9" t="s">
        <v>8034</v>
      </c>
      <c r="D244" s="113" t="s">
        <v>7848</v>
      </c>
      <c r="E244" s="113">
        <v>16</v>
      </c>
      <c r="F244" s="9">
        <v>490.5</v>
      </c>
      <c r="G244" s="144">
        <f t="shared" si="61"/>
        <v>490.5</v>
      </c>
      <c r="H244" s="142"/>
      <c r="I244" s="79">
        <f t="shared" si="62"/>
        <v>0</v>
      </c>
    </row>
    <row r="245" spans="1:9" hidden="1" outlineLevel="1" x14ac:dyDescent="0.25">
      <c r="A245" s="9" t="s">
        <v>7747</v>
      </c>
      <c r="B245" s="9" t="s">
        <v>7748</v>
      </c>
      <c r="C245" s="9" t="s">
        <v>8035</v>
      </c>
      <c r="D245" s="113" t="s">
        <v>7848</v>
      </c>
      <c r="E245" s="113">
        <v>16</v>
      </c>
      <c r="F245" s="9">
        <v>549.1</v>
      </c>
      <c r="G245" s="144">
        <f t="shared" si="61"/>
        <v>549.1</v>
      </c>
      <c r="H245" s="142"/>
      <c r="I245" s="79">
        <f t="shared" si="62"/>
        <v>0</v>
      </c>
    </row>
    <row r="246" spans="1:9" ht="15.75" hidden="1" outlineLevel="1" thickBot="1" x14ac:dyDescent="0.3">
      <c r="A246" s="9" t="s">
        <v>7749</v>
      </c>
      <c r="B246" s="9" t="s">
        <v>7750</v>
      </c>
      <c r="C246" s="9" t="s">
        <v>8036</v>
      </c>
      <c r="D246" s="113" t="s">
        <v>7848</v>
      </c>
      <c r="E246" s="113">
        <v>16</v>
      </c>
      <c r="F246" s="9">
        <v>643.33000000000004</v>
      </c>
      <c r="G246" s="144">
        <f t="shared" si="61"/>
        <v>643.33000000000004</v>
      </c>
      <c r="H246" s="142"/>
      <c r="I246" s="79">
        <f t="shared" si="62"/>
        <v>0</v>
      </c>
    </row>
    <row r="247" spans="1:9" ht="15.75" hidden="1" outlineLevel="1" thickBot="1" x14ac:dyDescent="0.3">
      <c r="A247" s="9"/>
      <c r="B247" s="57"/>
      <c r="C247" s="110" t="s">
        <v>7751</v>
      </c>
      <c r="D247" s="334">
        <v>0</v>
      </c>
      <c r="E247" s="335"/>
      <c r="F247" s="104"/>
      <c r="G247" s="119"/>
      <c r="H247" s="141"/>
      <c r="I247" s="17"/>
    </row>
    <row r="248" spans="1:9" hidden="1" outlineLevel="1" x14ac:dyDescent="0.25">
      <c r="A248" s="9" t="s">
        <v>7752</v>
      </c>
      <c r="B248" s="9" t="s">
        <v>7753</v>
      </c>
      <c r="C248" s="9" t="s">
        <v>8037</v>
      </c>
      <c r="D248" s="113" t="s">
        <v>7848</v>
      </c>
      <c r="E248" s="113">
        <v>44</v>
      </c>
      <c r="F248" s="9">
        <v>322.72000000000003</v>
      </c>
      <c r="G248" s="144">
        <f>F248-F248*$D$247</f>
        <v>322.72000000000003</v>
      </c>
      <c r="H248" s="142"/>
      <c r="I248" s="79">
        <f t="shared" ref="I248" si="63">G248*H248</f>
        <v>0</v>
      </c>
    </row>
    <row r="249" spans="1:9" hidden="1" outlineLevel="1" x14ac:dyDescent="0.25">
      <c r="A249" s="9" t="s">
        <v>7754</v>
      </c>
      <c r="B249" s="9" t="s">
        <v>7755</v>
      </c>
      <c r="C249" s="9" t="s">
        <v>8038</v>
      </c>
      <c r="D249" s="113" t="s">
        <v>7848</v>
      </c>
      <c r="E249" s="113">
        <v>40</v>
      </c>
      <c r="F249" s="9">
        <v>374.07</v>
      </c>
      <c r="G249" s="144">
        <f t="shared" ref="G249:G257" si="64">F249-F249*$D$247</f>
        <v>374.07</v>
      </c>
      <c r="H249" s="142"/>
      <c r="I249" s="79">
        <f t="shared" ref="I249:I257" si="65">G249*H249</f>
        <v>0</v>
      </c>
    </row>
    <row r="250" spans="1:9" hidden="1" outlineLevel="1" x14ac:dyDescent="0.25">
      <c r="A250" s="9" t="s">
        <v>7756</v>
      </c>
      <c r="B250" s="9" t="s">
        <v>7757</v>
      </c>
      <c r="C250" s="9" t="s">
        <v>8039</v>
      </c>
      <c r="D250" s="113" t="s">
        <v>7848</v>
      </c>
      <c r="E250" s="113">
        <v>30</v>
      </c>
      <c r="F250" s="9">
        <v>412.38</v>
      </c>
      <c r="G250" s="144">
        <f t="shared" si="64"/>
        <v>412.38</v>
      </c>
      <c r="H250" s="142"/>
      <c r="I250" s="79">
        <f t="shared" si="65"/>
        <v>0</v>
      </c>
    </row>
    <row r="251" spans="1:9" hidden="1" outlineLevel="1" x14ac:dyDescent="0.25">
      <c r="A251" s="9" t="s">
        <v>7758</v>
      </c>
      <c r="B251" s="9" t="s">
        <v>7759</v>
      </c>
      <c r="C251" s="9" t="s">
        <v>8040</v>
      </c>
      <c r="D251" s="113" t="s">
        <v>7848</v>
      </c>
      <c r="E251" s="113">
        <v>24</v>
      </c>
      <c r="F251" s="9">
        <v>465.79</v>
      </c>
      <c r="G251" s="144">
        <f t="shared" si="64"/>
        <v>465.79</v>
      </c>
      <c r="H251" s="142"/>
      <c r="I251" s="79">
        <f t="shared" si="65"/>
        <v>0</v>
      </c>
    </row>
    <row r="252" spans="1:9" hidden="1" outlineLevel="1" x14ac:dyDescent="0.25">
      <c r="A252" s="9" t="s">
        <v>7760</v>
      </c>
      <c r="B252" s="9" t="s">
        <v>7761</v>
      </c>
      <c r="C252" s="9" t="s">
        <v>8041</v>
      </c>
      <c r="D252" s="113" t="s">
        <v>7848</v>
      </c>
      <c r="E252" s="113">
        <v>22</v>
      </c>
      <c r="F252" s="9">
        <v>567.20000000000005</v>
      </c>
      <c r="G252" s="144">
        <f t="shared" si="64"/>
        <v>567.20000000000005</v>
      </c>
      <c r="H252" s="142"/>
      <c r="I252" s="79">
        <f t="shared" si="65"/>
        <v>0</v>
      </c>
    </row>
    <row r="253" spans="1:9" hidden="1" outlineLevel="1" x14ac:dyDescent="0.25">
      <c r="A253" s="9" t="s">
        <v>7762</v>
      </c>
      <c r="B253" s="9" t="s">
        <v>7763</v>
      </c>
      <c r="C253" s="9" t="s">
        <v>8042</v>
      </c>
      <c r="D253" s="113" t="s">
        <v>7848</v>
      </c>
      <c r="E253" s="113">
        <v>18</v>
      </c>
      <c r="F253" s="9">
        <v>641.54999999999995</v>
      </c>
      <c r="G253" s="144">
        <f t="shared" si="64"/>
        <v>641.54999999999995</v>
      </c>
      <c r="H253" s="142"/>
      <c r="I253" s="79">
        <f t="shared" si="65"/>
        <v>0</v>
      </c>
    </row>
    <row r="254" spans="1:9" hidden="1" outlineLevel="1" x14ac:dyDescent="0.25">
      <c r="A254" s="9" t="s">
        <v>7764</v>
      </c>
      <c r="B254" s="9" t="s">
        <v>7765</v>
      </c>
      <c r="C254" s="9" t="s">
        <v>8043</v>
      </c>
      <c r="D254" s="113" t="s">
        <v>7848</v>
      </c>
      <c r="E254" s="113">
        <v>18</v>
      </c>
      <c r="F254" s="9">
        <v>717.95</v>
      </c>
      <c r="G254" s="144">
        <f t="shared" si="64"/>
        <v>717.95</v>
      </c>
      <c r="H254" s="142"/>
      <c r="I254" s="79">
        <f t="shared" si="65"/>
        <v>0</v>
      </c>
    </row>
    <row r="255" spans="1:9" hidden="1" outlineLevel="1" x14ac:dyDescent="0.25">
      <c r="A255" s="9" t="s">
        <v>7766</v>
      </c>
      <c r="B255" s="9" t="s">
        <v>7767</v>
      </c>
      <c r="C255" s="9" t="s">
        <v>8044</v>
      </c>
      <c r="D255" s="113" t="s">
        <v>7848</v>
      </c>
      <c r="E255" s="113">
        <v>14</v>
      </c>
      <c r="F255" s="9">
        <v>884.25</v>
      </c>
      <c r="G255" s="144">
        <f t="shared" si="64"/>
        <v>884.25</v>
      </c>
      <c r="H255" s="142"/>
      <c r="I255" s="79">
        <f t="shared" si="65"/>
        <v>0</v>
      </c>
    </row>
    <row r="256" spans="1:9" hidden="1" outlineLevel="1" x14ac:dyDescent="0.25">
      <c r="A256" s="9" t="s">
        <v>7768</v>
      </c>
      <c r="B256" s="9" t="s">
        <v>7769</v>
      </c>
      <c r="C256" s="9" t="s">
        <v>8045</v>
      </c>
      <c r="D256" s="113" t="s">
        <v>7848</v>
      </c>
      <c r="E256" s="113">
        <v>12</v>
      </c>
      <c r="F256" s="9">
        <v>975.51</v>
      </c>
      <c r="G256" s="144">
        <f t="shared" si="64"/>
        <v>975.51</v>
      </c>
      <c r="H256" s="142"/>
      <c r="I256" s="79">
        <f t="shared" si="65"/>
        <v>0</v>
      </c>
    </row>
    <row r="257" spans="1:9" ht="15.75" hidden="1" outlineLevel="1" thickBot="1" x14ac:dyDescent="0.3">
      <c r="A257" s="9" t="s">
        <v>7770</v>
      </c>
      <c r="B257" s="9" t="s">
        <v>7771</v>
      </c>
      <c r="C257" s="9" t="s">
        <v>8046</v>
      </c>
      <c r="D257" s="113" t="s">
        <v>7848</v>
      </c>
      <c r="E257" s="113">
        <v>12</v>
      </c>
      <c r="F257" s="9">
        <v>1262.2</v>
      </c>
      <c r="G257" s="144">
        <f t="shared" si="64"/>
        <v>1262.2</v>
      </c>
      <c r="H257" s="142"/>
      <c r="I257" s="79">
        <f t="shared" si="65"/>
        <v>0</v>
      </c>
    </row>
    <row r="258" spans="1:9" ht="15.75" hidden="1" outlineLevel="1" thickBot="1" x14ac:dyDescent="0.3">
      <c r="A258" s="9"/>
      <c r="B258" s="57"/>
      <c r="C258" s="110" t="s">
        <v>7751</v>
      </c>
      <c r="D258" s="334">
        <v>0</v>
      </c>
      <c r="E258" s="335"/>
      <c r="F258" s="104"/>
      <c r="G258" s="119"/>
      <c r="H258" s="141"/>
      <c r="I258" s="17"/>
    </row>
    <row r="259" spans="1:9" hidden="1" outlineLevel="1" x14ac:dyDescent="0.25">
      <c r="A259" s="9" t="s">
        <v>7772</v>
      </c>
      <c r="B259" s="9" t="s">
        <v>7773</v>
      </c>
      <c r="C259" s="9" t="s">
        <v>8047</v>
      </c>
      <c r="D259" s="113" t="s">
        <v>7848</v>
      </c>
      <c r="E259" s="113">
        <v>20</v>
      </c>
      <c r="F259" s="9">
        <v>531.27</v>
      </c>
      <c r="G259" s="144">
        <f>F259-F259*$D$258</f>
        <v>531.27</v>
      </c>
      <c r="H259" s="142"/>
      <c r="I259" s="79">
        <f t="shared" ref="I259" si="66">G259*H259</f>
        <v>0</v>
      </c>
    </row>
    <row r="260" spans="1:9" hidden="1" outlineLevel="1" x14ac:dyDescent="0.25">
      <c r="A260" s="9" t="s">
        <v>7774</v>
      </c>
      <c r="B260" s="9" t="s">
        <v>7775</v>
      </c>
      <c r="C260" s="9" t="s">
        <v>8048</v>
      </c>
      <c r="D260" s="113" t="s">
        <v>7848</v>
      </c>
      <c r="E260" s="113">
        <v>16</v>
      </c>
      <c r="F260" s="9">
        <v>599.34</v>
      </c>
      <c r="G260" s="144">
        <f t="shared" ref="G260:G267" si="67">F260-F260*$D$258</f>
        <v>599.34</v>
      </c>
      <c r="H260" s="142"/>
      <c r="I260" s="79">
        <f t="shared" ref="I260:I267" si="68">G260*H260</f>
        <v>0</v>
      </c>
    </row>
    <row r="261" spans="1:9" hidden="1" outlineLevel="1" x14ac:dyDescent="0.25">
      <c r="A261" s="9" t="s">
        <v>7776</v>
      </c>
      <c r="B261" s="9" t="s">
        <v>7777</v>
      </c>
      <c r="C261" s="9" t="s">
        <v>8049</v>
      </c>
      <c r="D261" s="113" t="s">
        <v>7848</v>
      </c>
      <c r="E261" s="113">
        <v>16</v>
      </c>
      <c r="F261" s="9">
        <v>656.42</v>
      </c>
      <c r="G261" s="144">
        <f t="shared" si="67"/>
        <v>656.42</v>
      </c>
      <c r="H261" s="142"/>
      <c r="I261" s="79">
        <f t="shared" si="68"/>
        <v>0</v>
      </c>
    </row>
    <row r="262" spans="1:9" hidden="1" outlineLevel="1" x14ac:dyDescent="0.25">
      <c r="A262" s="9" t="s">
        <v>7778</v>
      </c>
      <c r="B262" s="9" t="s">
        <v>7779</v>
      </c>
      <c r="C262" s="9" t="s">
        <v>8050</v>
      </c>
      <c r="D262" s="113" t="s">
        <v>7848</v>
      </c>
      <c r="E262" s="113">
        <v>12</v>
      </c>
      <c r="F262" s="9">
        <v>761.06</v>
      </c>
      <c r="G262" s="144">
        <f t="shared" si="67"/>
        <v>761.06</v>
      </c>
      <c r="H262" s="142"/>
      <c r="I262" s="79">
        <f t="shared" si="68"/>
        <v>0</v>
      </c>
    </row>
    <row r="263" spans="1:9" hidden="1" outlineLevel="1" x14ac:dyDescent="0.25">
      <c r="A263" s="9" t="s">
        <v>7780</v>
      </c>
      <c r="B263" s="9" t="s">
        <v>7779</v>
      </c>
      <c r="C263" s="9" t="s">
        <v>8051</v>
      </c>
      <c r="D263" s="113" t="s">
        <v>7848</v>
      </c>
      <c r="E263" s="113">
        <v>12</v>
      </c>
      <c r="F263" s="9">
        <v>803.57</v>
      </c>
      <c r="G263" s="144">
        <f t="shared" si="67"/>
        <v>803.57</v>
      </c>
      <c r="H263" s="142"/>
      <c r="I263" s="79">
        <f t="shared" si="68"/>
        <v>0</v>
      </c>
    </row>
    <row r="264" spans="1:9" hidden="1" outlineLevel="1" x14ac:dyDescent="0.25">
      <c r="A264" s="9" t="s">
        <v>7781</v>
      </c>
      <c r="B264" s="9" t="s">
        <v>7782</v>
      </c>
      <c r="C264" s="9" t="s">
        <v>8052</v>
      </c>
      <c r="D264" s="113" t="s">
        <v>7848</v>
      </c>
      <c r="E264" s="113">
        <v>10</v>
      </c>
      <c r="F264" s="9">
        <v>885.82</v>
      </c>
      <c r="G264" s="144">
        <f t="shared" si="67"/>
        <v>885.82</v>
      </c>
      <c r="H264" s="142"/>
      <c r="I264" s="79">
        <f t="shared" si="68"/>
        <v>0</v>
      </c>
    </row>
    <row r="265" spans="1:9" hidden="1" outlineLevel="1" x14ac:dyDescent="0.25">
      <c r="A265" s="9" t="s">
        <v>7783</v>
      </c>
      <c r="B265" s="9" t="s">
        <v>7784</v>
      </c>
      <c r="C265" s="9" t="s">
        <v>8053</v>
      </c>
      <c r="D265" s="113" t="s">
        <v>7848</v>
      </c>
      <c r="E265" s="113">
        <v>8</v>
      </c>
      <c r="F265" s="9">
        <v>1055.17</v>
      </c>
      <c r="G265" s="144">
        <f t="shared" si="67"/>
        <v>1055.17</v>
      </c>
      <c r="H265" s="142"/>
      <c r="I265" s="79">
        <f t="shared" si="68"/>
        <v>0</v>
      </c>
    </row>
    <row r="266" spans="1:9" hidden="1" outlineLevel="1" x14ac:dyDescent="0.25">
      <c r="A266" s="9" t="s">
        <v>7785</v>
      </c>
      <c r="B266" s="9" t="s">
        <v>7786</v>
      </c>
      <c r="C266" s="9" t="s">
        <v>8054</v>
      </c>
      <c r="D266" s="113" t="s">
        <v>7848</v>
      </c>
      <c r="E266" s="113">
        <v>8</v>
      </c>
      <c r="F266" s="9">
        <v>1145.77</v>
      </c>
      <c r="G266" s="144">
        <f t="shared" si="67"/>
        <v>1145.77</v>
      </c>
      <c r="H266" s="142"/>
      <c r="I266" s="79">
        <f t="shared" si="68"/>
        <v>0</v>
      </c>
    </row>
    <row r="267" spans="1:9" ht="15.75" hidden="1" outlineLevel="1" thickBot="1" x14ac:dyDescent="0.3">
      <c r="A267" s="9" t="s">
        <v>7787</v>
      </c>
      <c r="B267" s="9" t="s">
        <v>7788</v>
      </c>
      <c r="C267" s="9" t="s">
        <v>8055</v>
      </c>
      <c r="D267" s="113" t="s">
        <v>7848</v>
      </c>
      <c r="E267" s="113">
        <v>6</v>
      </c>
      <c r="F267" s="9">
        <v>1440.35</v>
      </c>
      <c r="G267" s="144">
        <f t="shared" si="67"/>
        <v>1440.35</v>
      </c>
      <c r="H267" s="142"/>
      <c r="I267" s="79">
        <f t="shared" si="68"/>
        <v>0</v>
      </c>
    </row>
    <row r="268" spans="1:9" ht="15.75" collapsed="1" thickBot="1" x14ac:dyDescent="0.3">
      <c r="A268" s="9"/>
      <c r="B268" s="57"/>
      <c r="C268" s="110" t="s">
        <v>7789</v>
      </c>
      <c r="D268" s="334">
        <v>0</v>
      </c>
      <c r="E268" s="335"/>
      <c r="F268" s="104"/>
      <c r="G268" s="119"/>
      <c r="H268" s="141"/>
      <c r="I268" s="17"/>
    </row>
    <row r="269" spans="1:9" hidden="1" outlineLevel="1" x14ac:dyDescent="0.25">
      <c r="A269" s="9"/>
      <c r="B269" s="57"/>
      <c r="C269" s="109" t="s">
        <v>7790</v>
      </c>
      <c r="D269" s="13"/>
      <c r="E269" s="13"/>
      <c r="F269" s="78"/>
      <c r="G269" s="119"/>
      <c r="H269" s="141"/>
      <c r="I269" s="17"/>
    </row>
    <row r="270" spans="1:9" hidden="1" outlineLevel="1" x14ac:dyDescent="0.25">
      <c r="A270" s="9" t="s">
        <v>7791</v>
      </c>
      <c r="B270" s="9" t="s">
        <v>7792</v>
      </c>
      <c r="C270" s="9" t="s">
        <v>8056</v>
      </c>
      <c r="D270" s="108" t="s">
        <v>7849</v>
      </c>
      <c r="E270" s="108">
        <v>18</v>
      </c>
      <c r="F270" s="9">
        <v>390</v>
      </c>
      <c r="G270" s="144">
        <f>F270-F270*$D$268</f>
        <v>390</v>
      </c>
      <c r="H270" s="142"/>
      <c r="I270" s="79">
        <f t="shared" ref="I270" si="69">G270*H270</f>
        <v>0</v>
      </c>
    </row>
    <row r="271" spans="1:9" hidden="1" outlineLevel="1" x14ac:dyDescent="0.25">
      <c r="A271" s="9" t="s">
        <v>7793</v>
      </c>
      <c r="B271" s="9" t="s">
        <v>7794</v>
      </c>
      <c r="C271" s="9" t="s">
        <v>7975</v>
      </c>
      <c r="D271" s="108" t="s">
        <v>7849</v>
      </c>
      <c r="E271" s="108">
        <v>12</v>
      </c>
      <c r="F271" s="9">
        <v>876.82</v>
      </c>
      <c r="G271" s="144">
        <f t="shared" ref="G271:G284" si="70">F271-F271*$D$268</f>
        <v>876.82</v>
      </c>
      <c r="H271" s="142"/>
      <c r="I271" s="79">
        <f t="shared" ref="I271:I284" si="71">G271*H271</f>
        <v>0</v>
      </c>
    </row>
    <row r="272" spans="1:9" hidden="1" outlineLevel="1" x14ac:dyDescent="0.25">
      <c r="A272" s="9" t="s">
        <v>7795</v>
      </c>
      <c r="B272" s="9" t="s">
        <v>7796</v>
      </c>
      <c r="C272" s="9" t="s">
        <v>7974</v>
      </c>
      <c r="D272" s="108" t="s">
        <v>7849</v>
      </c>
      <c r="E272" s="108">
        <v>24</v>
      </c>
      <c r="F272" s="9">
        <v>441.93</v>
      </c>
      <c r="G272" s="144">
        <f t="shared" si="70"/>
        <v>441.93</v>
      </c>
      <c r="H272" s="142"/>
      <c r="I272" s="79">
        <f t="shared" si="71"/>
        <v>0</v>
      </c>
    </row>
    <row r="273" spans="1:9" hidden="1" outlineLevel="1" x14ac:dyDescent="0.25">
      <c r="A273" s="9" t="s">
        <v>7797</v>
      </c>
      <c r="B273" s="9" t="s">
        <v>7798</v>
      </c>
      <c r="C273" s="9" t="s">
        <v>7968</v>
      </c>
      <c r="D273" s="108" t="s">
        <v>7849</v>
      </c>
      <c r="E273" s="108">
        <v>36</v>
      </c>
      <c r="F273" s="9">
        <v>337.63</v>
      </c>
      <c r="G273" s="144">
        <f t="shared" si="70"/>
        <v>337.63</v>
      </c>
      <c r="H273" s="142"/>
      <c r="I273" s="79">
        <f t="shared" si="71"/>
        <v>0</v>
      </c>
    </row>
    <row r="274" spans="1:9" hidden="1" outlineLevel="1" x14ac:dyDescent="0.25">
      <c r="A274" s="9" t="s">
        <v>7799</v>
      </c>
      <c r="B274" s="9" t="s">
        <v>7800</v>
      </c>
      <c r="C274" s="9" t="s">
        <v>7969</v>
      </c>
      <c r="D274" s="108" t="s">
        <v>7849</v>
      </c>
      <c r="E274" s="108">
        <v>36</v>
      </c>
      <c r="F274" s="9">
        <v>141.06</v>
      </c>
      <c r="G274" s="144">
        <f t="shared" si="70"/>
        <v>141.06</v>
      </c>
      <c r="H274" s="142"/>
      <c r="I274" s="79">
        <f t="shared" si="71"/>
        <v>0</v>
      </c>
    </row>
    <row r="275" spans="1:9" hidden="1" outlineLevel="1" x14ac:dyDescent="0.25">
      <c r="A275" s="9" t="s">
        <v>7801</v>
      </c>
      <c r="B275" s="9" t="s">
        <v>7802</v>
      </c>
      <c r="C275" s="9" t="s">
        <v>7970</v>
      </c>
      <c r="D275" s="108" t="s">
        <v>7849</v>
      </c>
      <c r="E275" s="108">
        <v>36</v>
      </c>
      <c r="F275" s="9">
        <v>288.05</v>
      </c>
      <c r="G275" s="144">
        <f t="shared" si="70"/>
        <v>288.05</v>
      </c>
      <c r="H275" s="142"/>
      <c r="I275" s="79">
        <f t="shared" si="71"/>
        <v>0</v>
      </c>
    </row>
    <row r="276" spans="1:9" hidden="1" outlineLevel="1" x14ac:dyDescent="0.25">
      <c r="A276" s="9" t="s">
        <v>7803</v>
      </c>
      <c r="B276" s="9" t="s">
        <v>7804</v>
      </c>
      <c r="C276" s="9" t="s">
        <v>7971</v>
      </c>
      <c r="D276" s="108" t="s">
        <v>7849</v>
      </c>
      <c r="E276" s="108">
        <v>36</v>
      </c>
      <c r="F276" s="9">
        <v>272.29000000000002</v>
      </c>
      <c r="G276" s="144">
        <f t="shared" si="70"/>
        <v>272.29000000000002</v>
      </c>
      <c r="H276" s="142"/>
      <c r="I276" s="79">
        <f t="shared" si="71"/>
        <v>0</v>
      </c>
    </row>
    <row r="277" spans="1:9" hidden="1" outlineLevel="1" x14ac:dyDescent="0.25">
      <c r="A277" s="9" t="s">
        <v>7805</v>
      </c>
      <c r="B277" s="9" t="s">
        <v>7806</v>
      </c>
      <c r="C277" s="9" t="s">
        <v>7972</v>
      </c>
      <c r="D277" s="108" t="s">
        <v>7849</v>
      </c>
      <c r="E277" s="108">
        <v>36</v>
      </c>
      <c r="F277" s="9">
        <v>288.05</v>
      </c>
      <c r="G277" s="144">
        <f t="shared" si="70"/>
        <v>288.05</v>
      </c>
      <c r="H277" s="142"/>
      <c r="I277" s="79">
        <f t="shared" si="71"/>
        <v>0</v>
      </c>
    </row>
    <row r="278" spans="1:9" hidden="1" outlineLevel="1" x14ac:dyDescent="0.25">
      <c r="A278" s="9" t="s">
        <v>7807</v>
      </c>
      <c r="B278" s="9" t="s">
        <v>7808</v>
      </c>
      <c r="C278" s="9" t="s">
        <v>7973</v>
      </c>
      <c r="D278" s="108" t="s">
        <v>7849</v>
      </c>
      <c r="E278" s="108">
        <v>36</v>
      </c>
      <c r="F278" s="9">
        <v>272.29000000000002</v>
      </c>
      <c r="G278" s="144">
        <f t="shared" si="70"/>
        <v>272.29000000000002</v>
      </c>
      <c r="H278" s="142"/>
      <c r="I278" s="79">
        <f t="shared" si="71"/>
        <v>0</v>
      </c>
    </row>
    <row r="279" spans="1:9" hidden="1" outlineLevel="1" x14ac:dyDescent="0.25">
      <c r="A279" s="9" t="s">
        <v>7809</v>
      </c>
      <c r="B279" s="9" t="s">
        <v>7810</v>
      </c>
      <c r="C279" s="9" t="s">
        <v>7811</v>
      </c>
      <c r="D279" s="108" t="s">
        <v>7849</v>
      </c>
      <c r="E279" s="108">
        <v>36</v>
      </c>
      <c r="F279" s="9">
        <v>532.03</v>
      </c>
      <c r="G279" s="144">
        <f t="shared" si="70"/>
        <v>532.03</v>
      </c>
      <c r="H279" s="142"/>
      <c r="I279" s="79">
        <f t="shared" si="71"/>
        <v>0</v>
      </c>
    </row>
    <row r="280" spans="1:9" hidden="1" outlineLevel="1" x14ac:dyDescent="0.25">
      <c r="A280" s="9" t="s">
        <v>7812</v>
      </c>
      <c r="B280" s="9" t="s">
        <v>7813</v>
      </c>
      <c r="C280" s="9" t="s">
        <v>7814</v>
      </c>
      <c r="D280" s="108" t="s">
        <v>7849</v>
      </c>
      <c r="E280" s="108">
        <v>36</v>
      </c>
      <c r="F280" s="9">
        <v>532.03</v>
      </c>
      <c r="G280" s="144">
        <f t="shared" si="70"/>
        <v>532.03</v>
      </c>
      <c r="H280" s="142"/>
      <c r="I280" s="79">
        <f t="shared" si="71"/>
        <v>0</v>
      </c>
    </row>
    <row r="281" spans="1:9" hidden="1" outlineLevel="1" x14ac:dyDescent="0.25">
      <c r="A281" s="9" t="s">
        <v>7815</v>
      </c>
      <c r="B281" s="9" t="s">
        <v>7816</v>
      </c>
      <c r="C281" s="9" t="s">
        <v>7817</v>
      </c>
      <c r="D281" s="108" t="s">
        <v>7849</v>
      </c>
      <c r="E281" s="108">
        <v>9</v>
      </c>
      <c r="F281" s="9">
        <v>470.46</v>
      </c>
      <c r="G281" s="144">
        <f t="shared" si="70"/>
        <v>470.46</v>
      </c>
      <c r="H281" s="142"/>
      <c r="I281" s="79">
        <f t="shared" si="71"/>
        <v>0</v>
      </c>
    </row>
    <row r="282" spans="1:9" hidden="1" outlineLevel="1" x14ac:dyDescent="0.25">
      <c r="A282" s="9" t="s">
        <v>7818</v>
      </c>
      <c r="B282" s="9" t="s">
        <v>7819</v>
      </c>
      <c r="C282" s="9" t="s">
        <v>7820</v>
      </c>
      <c r="D282" s="108" t="s">
        <v>7849</v>
      </c>
      <c r="E282" s="108">
        <v>6</v>
      </c>
      <c r="F282" s="9">
        <v>846.85</v>
      </c>
      <c r="G282" s="144">
        <f t="shared" si="70"/>
        <v>846.85</v>
      </c>
      <c r="H282" s="142"/>
      <c r="I282" s="79">
        <f t="shared" si="71"/>
        <v>0</v>
      </c>
    </row>
    <row r="283" spans="1:9" hidden="1" outlineLevel="1" x14ac:dyDescent="0.25">
      <c r="A283" s="9" t="s">
        <v>7821</v>
      </c>
      <c r="B283" s="9" t="s">
        <v>7822</v>
      </c>
      <c r="C283" s="9" t="s">
        <v>7967</v>
      </c>
      <c r="D283" s="108" t="s">
        <v>7849</v>
      </c>
      <c r="E283" s="108">
        <v>12</v>
      </c>
      <c r="F283" s="9">
        <v>1700.09</v>
      </c>
      <c r="G283" s="144">
        <f t="shared" si="70"/>
        <v>1700.09</v>
      </c>
      <c r="H283" s="142"/>
      <c r="I283" s="79">
        <f t="shared" si="71"/>
        <v>0</v>
      </c>
    </row>
    <row r="284" spans="1:9" hidden="1" outlineLevel="1" x14ac:dyDescent="0.25">
      <c r="A284" s="9" t="s">
        <v>7823</v>
      </c>
      <c r="B284" s="9" t="s">
        <v>7824</v>
      </c>
      <c r="C284" s="9" t="s">
        <v>7966</v>
      </c>
      <c r="D284" s="108" t="s">
        <v>7849</v>
      </c>
      <c r="E284" s="108">
        <v>8</v>
      </c>
      <c r="F284" s="9">
        <v>419.23</v>
      </c>
      <c r="G284" s="144">
        <f t="shared" si="70"/>
        <v>419.23</v>
      </c>
      <c r="H284" s="142"/>
      <c r="I284" s="79">
        <f t="shared" si="71"/>
        <v>0</v>
      </c>
    </row>
    <row r="285" spans="1:9" hidden="1" outlineLevel="1" x14ac:dyDescent="0.25">
      <c r="A285" s="9"/>
      <c r="B285" s="57"/>
      <c r="C285" s="109" t="s">
        <v>7825</v>
      </c>
      <c r="D285" s="109"/>
      <c r="E285" s="109"/>
      <c r="F285" s="78"/>
      <c r="G285" s="119"/>
      <c r="H285" s="141"/>
      <c r="I285" s="17"/>
    </row>
    <row r="286" spans="1:9" hidden="1" outlineLevel="1" x14ac:dyDescent="0.25">
      <c r="A286" s="9" t="s">
        <v>7826</v>
      </c>
      <c r="B286" s="9" t="s">
        <v>7827</v>
      </c>
      <c r="C286" s="9" t="s">
        <v>7965</v>
      </c>
      <c r="D286" s="108" t="s">
        <v>7849</v>
      </c>
      <c r="E286" s="108">
        <v>6</v>
      </c>
      <c r="F286" s="9">
        <v>2217.21</v>
      </c>
      <c r="G286" s="144">
        <f>F286-F286*$D$268</f>
        <v>2217.21</v>
      </c>
      <c r="H286" s="142"/>
      <c r="I286" s="79">
        <f t="shared" ref="I286" si="72">G286*H286</f>
        <v>0</v>
      </c>
    </row>
    <row r="287" spans="1:9" hidden="1" outlineLevel="1" x14ac:dyDescent="0.25">
      <c r="A287" s="9" t="s">
        <v>7828</v>
      </c>
      <c r="B287" s="9" t="s">
        <v>7829</v>
      </c>
      <c r="C287" s="9" t="s">
        <v>7830</v>
      </c>
      <c r="D287" s="108" t="s">
        <v>7849</v>
      </c>
      <c r="E287" s="108">
        <v>20</v>
      </c>
      <c r="F287" s="9">
        <v>480.89</v>
      </c>
      <c r="G287" s="144">
        <f t="shared" ref="G287:G290" si="73">F287-F287*$D$268</f>
        <v>480.89</v>
      </c>
      <c r="H287" s="142"/>
      <c r="I287" s="79">
        <f t="shared" ref="I287:I290" si="74">G287*H287</f>
        <v>0</v>
      </c>
    </row>
    <row r="288" spans="1:9" hidden="1" outlineLevel="1" x14ac:dyDescent="0.25">
      <c r="A288" s="9" t="s">
        <v>7831</v>
      </c>
      <c r="B288" s="9" t="s">
        <v>7832</v>
      </c>
      <c r="C288" s="9" t="s">
        <v>7833</v>
      </c>
      <c r="D288" s="108" t="s">
        <v>7849</v>
      </c>
      <c r="E288" s="108">
        <v>20</v>
      </c>
      <c r="F288" s="9">
        <v>719.3</v>
      </c>
      <c r="G288" s="144">
        <f t="shared" si="73"/>
        <v>719.3</v>
      </c>
      <c r="H288" s="142"/>
      <c r="I288" s="79">
        <f t="shared" si="74"/>
        <v>0</v>
      </c>
    </row>
    <row r="289" spans="1:9" hidden="1" outlineLevel="1" x14ac:dyDescent="0.25">
      <c r="A289" s="9" t="s">
        <v>7834</v>
      </c>
      <c r="B289" s="9" t="s">
        <v>7835</v>
      </c>
      <c r="C289" s="9" t="s">
        <v>7836</v>
      </c>
      <c r="D289" s="108" t="s">
        <v>7849</v>
      </c>
      <c r="E289" s="108">
        <v>6</v>
      </c>
      <c r="F289" s="9">
        <v>2131.9299999999998</v>
      </c>
      <c r="G289" s="144">
        <f t="shared" si="73"/>
        <v>2131.9299999999998</v>
      </c>
      <c r="H289" s="142"/>
      <c r="I289" s="79">
        <f t="shared" si="74"/>
        <v>0</v>
      </c>
    </row>
    <row r="290" spans="1:9" hidden="1" outlineLevel="1" x14ac:dyDescent="0.25">
      <c r="A290" s="9" t="s">
        <v>7837</v>
      </c>
      <c r="B290" s="9" t="s">
        <v>7838</v>
      </c>
      <c r="C290" s="9" t="s">
        <v>7964</v>
      </c>
      <c r="D290" s="108" t="s">
        <v>7849</v>
      </c>
      <c r="E290" s="108">
        <v>12</v>
      </c>
      <c r="F290" s="9">
        <v>718.12</v>
      </c>
      <c r="G290" s="144">
        <f t="shared" si="73"/>
        <v>718.12</v>
      </c>
      <c r="H290" s="142"/>
      <c r="I290" s="79">
        <f t="shared" si="74"/>
        <v>0</v>
      </c>
    </row>
    <row r="291" spans="1:9" hidden="1" outlineLevel="1" x14ac:dyDescent="0.25">
      <c r="A291" s="9"/>
      <c r="B291" s="57"/>
      <c r="C291" s="109" t="s">
        <v>7839</v>
      </c>
      <c r="D291" s="109"/>
      <c r="E291" s="109"/>
      <c r="F291" s="78"/>
      <c r="G291" s="119"/>
      <c r="H291" s="141"/>
      <c r="I291" s="17"/>
    </row>
    <row r="292" spans="1:9" hidden="1" outlineLevel="1" x14ac:dyDescent="0.25">
      <c r="A292" s="9" t="s">
        <v>7840</v>
      </c>
      <c r="B292" s="9" t="s">
        <v>7841</v>
      </c>
      <c r="C292" s="9" t="s">
        <v>7963</v>
      </c>
      <c r="D292" s="108" t="s">
        <v>7849</v>
      </c>
      <c r="E292" s="108">
        <v>6</v>
      </c>
      <c r="F292" s="9">
        <v>2490.0500000000002</v>
      </c>
      <c r="G292" s="144">
        <f>F292-F292*$D$268</f>
        <v>2490.0500000000002</v>
      </c>
      <c r="H292" s="142"/>
      <c r="I292" s="79">
        <f t="shared" ref="I292" si="75">G292*H292</f>
        <v>0</v>
      </c>
    </row>
    <row r="293" spans="1:9" hidden="1" outlineLevel="1" x14ac:dyDescent="0.25">
      <c r="A293" s="9" t="s">
        <v>7842</v>
      </c>
      <c r="B293" s="9" t="s">
        <v>7843</v>
      </c>
      <c r="C293" s="9" t="s">
        <v>7962</v>
      </c>
      <c r="D293" s="108" t="s">
        <v>7852</v>
      </c>
      <c r="E293" s="108">
        <v>30</v>
      </c>
      <c r="F293" s="9">
        <v>250.71</v>
      </c>
      <c r="G293" s="144">
        <f t="shared" ref="G293:G294" si="76">F293-F293*$D$268</f>
        <v>250.71</v>
      </c>
      <c r="H293" s="142"/>
      <c r="I293" s="79">
        <f t="shared" ref="I293:I294" si="77">G293*H293</f>
        <v>0</v>
      </c>
    </row>
    <row r="294" spans="1:9" ht="15.75" hidden="1" outlineLevel="1" thickBot="1" x14ac:dyDescent="0.3">
      <c r="A294" s="9" t="s">
        <v>7844</v>
      </c>
      <c r="B294" s="9" t="s">
        <v>7845</v>
      </c>
      <c r="C294" s="9" t="s">
        <v>7961</v>
      </c>
      <c r="D294" s="114" t="s">
        <v>7849</v>
      </c>
      <c r="E294" s="114">
        <v>4</v>
      </c>
      <c r="F294" s="9">
        <v>654.52</v>
      </c>
      <c r="G294" s="144">
        <f t="shared" si="76"/>
        <v>654.52</v>
      </c>
      <c r="H294" s="142"/>
      <c r="I294" s="79">
        <f t="shared" si="77"/>
        <v>0</v>
      </c>
    </row>
    <row r="295" spans="1:9" ht="15.75" thickBot="1" x14ac:dyDescent="0.3">
      <c r="B295" s="57"/>
      <c r="C295" s="110" t="s">
        <v>8057</v>
      </c>
      <c r="D295" s="334">
        <v>0</v>
      </c>
      <c r="E295" s="335"/>
      <c r="F295" s="104"/>
      <c r="G295" s="119"/>
      <c r="H295" s="141"/>
      <c r="I295" s="17"/>
    </row>
    <row r="296" spans="1:9" x14ac:dyDescent="0.25">
      <c r="A296" s="4" t="s">
        <v>8060</v>
      </c>
      <c r="B296" s="9" t="s">
        <v>8059</v>
      </c>
      <c r="C296" s="9" t="s">
        <v>8058</v>
      </c>
      <c r="D296" s="113" t="s">
        <v>7850</v>
      </c>
      <c r="E296" s="113">
        <v>30</v>
      </c>
      <c r="F296" s="79">
        <v>1350</v>
      </c>
      <c r="G296" s="144">
        <f>F296-F296*$D$295</f>
        <v>1350</v>
      </c>
      <c r="H296" s="124"/>
      <c r="I296" s="79">
        <f>G296*H296</f>
        <v>0</v>
      </c>
    </row>
    <row r="297" spans="1:9" x14ac:dyDescent="0.25">
      <c r="A297" s="4" t="s">
        <v>8062</v>
      </c>
      <c r="B297" s="9" t="s">
        <v>8063</v>
      </c>
      <c r="C297" s="9" t="s">
        <v>8061</v>
      </c>
      <c r="D297" s="108" t="s">
        <v>7849</v>
      </c>
      <c r="E297" s="108">
        <v>1</v>
      </c>
      <c r="F297" s="79">
        <v>840</v>
      </c>
      <c r="G297" s="144">
        <f t="shared" ref="G297:G300" si="78">F297-F297*$D$295</f>
        <v>840</v>
      </c>
      <c r="H297" s="124"/>
      <c r="I297" s="79">
        <f t="shared" ref="I297:I300" si="79">G297*H297</f>
        <v>0</v>
      </c>
    </row>
    <row r="298" spans="1:9" x14ac:dyDescent="0.25">
      <c r="A298" s="4" t="s">
        <v>8065</v>
      </c>
      <c r="B298" s="9" t="s">
        <v>8066</v>
      </c>
      <c r="C298" s="9" t="s">
        <v>8064</v>
      </c>
      <c r="D298" s="108" t="s">
        <v>7849</v>
      </c>
      <c r="E298" s="108">
        <v>1</v>
      </c>
      <c r="F298" s="79">
        <v>840</v>
      </c>
      <c r="G298" s="144">
        <f t="shared" si="78"/>
        <v>840</v>
      </c>
      <c r="H298" s="124"/>
      <c r="I298" s="79">
        <f t="shared" si="79"/>
        <v>0</v>
      </c>
    </row>
    <row r="299" spans="1:9" x14ac:dyDescent="0.25">
      <c r="A299" s="4" t="s">
        <v>8069</v>
      </c>
      <c r="B299" s="9" t="s">
        <v>8068</v>
      </c>
      <c r="C299" s="9" t="s">
        <v>8067</v>
      </c>
      <c r="D299" s="108" t="s">
        <v>7849</v>
      </c>
      <c r="E299" s="108">
        <v>1</v>
      </c>
      <c r="F299" s="79">
        <v>940</v>
      </c>
      <c r="G299" s="144">
        <f t="shared" si="78"/>
        <v>940</v>
      </c>
      <c r="H299" s="124"/>
      <c r="I299" s="79">
        <f t="shared" si="79"/>
        <v>0</v>
      </c>
    </row>
    <row r="300" spans="1:9" x14ac:dyDescent="0.25">
      <c r="A300" s="4" t="s">
        <v>8072</v>
      </c>
      <c r="B300" s="9" t="s">
        <v>8071</v>
      </c>
      <c r="C300" s="9" t="s">
        <v>8070</v>
      </c>
      <c r="D300" s="108" t="s">
        <v>7849</v>
      </c>
      <c r="E300" s="108">
        <v>1</v>
      </c>
      <c r="F300" s="79">
        <v>940</v>
      </c>
      <c r="G300" s="144">
        <f t="shared" si="78"/>
        <v>940</v>
      </c>
      <c r="H300" s="124"/>
      <c r="I300" s="79">
        <f t="shared" si="79"/>
        <v>0</v>
      </c>
    </row>
  </sheetData>
  <mergeCells count="19">
    <mergeCell ref="D5:E5"/>
    <mergeCell ref="D8:E8"/>
    <mergeCell ref="D86:E86"/>
    <mergeCell ref="D121:E121"/>
    <mergeCell ref="C1:H3"/>
    <mergeCell ref="D126:E126"/>
    <mergeCell ref="D133:E133"/>
    <mergeCell ref="D143:E143"/>
    <mergeCell ref="D150:E150"/>
    <mergeCell ref="D157:E157"/>
    <mergeCell ref="D247:E247"/>
    <mergeCell ref="D258:E258"/>
    <mergeCell ref="D268:E268"/>
    <mergeCell ref="D295:E295"/>
    <mergeCell ref="D161:E161"/>
    <mergeCell ref="D196:E196"/>
    <mergeCell ref="D221:E221"/>
    <mergeCell ref="D226:E226"/>
    <mergeCell ref="D236:E236"/>
  </mergeCells>
  <hyperlinks>
    <hyperlink ref="B5" location="Главная!R1C1" display="На главную"/>
    <hyperlink ref="I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736"/>
  <sheetViews>
    <sheetView topLeftCell="A186" workbookViewId="0">
      <selection activeCell="G257" sqref="G257"/>
    </sheetView>
  </sheetViews>
  <sheetFormatPr defaultRowHeight="15" x14ac:dyDescent="0.25"/>
  <cols>
    <col min="1" max="1" width="15.5703125" customWidth="1"/>
    <col min="2" max="2" width="16.42578125" customWidth="1"/>
    <col min="3" max="3" width="47.7109375" customWidth="1"/>
    <col min="4" max="4" width="11" customWidth="1"/>
    <col min="5" max="5" width="12" customWidth="1"/>
    <col min="6" max="6" width="14.5703125" bestFit="1" customWidth="1"/>
  </cols>
  <sheetData>
    <row r="1" spans="1:6" ht="15" customHeight="1" x14ac:dyDescent="0.25">
      <c r="B1" s="38" t="s">
        <v>1599</v>
      </c>
      <c r="C1" s="241" t="s">
        <v>8076</v>
      </c>
      <c r="D1" s="241"/>
      <c r="E1" s="241"/>
      <c r="F1" s="338"/>
    </row>
    <row r="2" spans="1:6" ht="15" customHeight="1" x14ac:dyDescent="0.25">
      <c r="B2" s="39"/>
      <c r="C2" s="243"/>
      <c r="D2" s="243"/>
      <c r="E2" s="243"/>
      <c r="F2" s="339"/>
    </row>
    <row r="3" spans="1:6" ht="15" customHeight="1" x14ac:dyDescent="0.25">
      <c r="B3" s="39"/>
      <c r="C3" s="243"/>
      <c r="D3" s="243"/>
      <c r="E3" s="243"/>
      <c r="F3" s="339"/>
    </row>
    <row r="4" spans="1:6" ht="15" customHeight="1" thickBot="1" x14ac:dyDescent="0.3">
      <c r="B4" s="41"/>
      <c r="C4" s="82"/>
      <c r="D4" s="42"/>
      <c r="E4" s="42"/>
      <c r="F4" s="43"/>
    </row>
    <row r="5" spans="1:6" ht="25.5" customHeight="1" thickBot="1" x14ac:dyDescent="0.3">
      <c r="B5" s="27" t="s">
        <v>101</v>
      </c>
      <c r="C5" s="14"/>
      <c r="D5" s="15"/>
      <c r="E5" s="14" t="s">
        <v>102</v>
      </c>
      <c r="F5" s="185" t="e">
        <f>SUM(F7:F3736)</f>
        <v>#N/A</v>
      </c>
    </row>
    <row r="6" spans="1:6" x14ac:dyDescent="0.25">
      <c r="A6" s="5" t="s">
        <v>25</v>
      </c>
      <c r="B6" s="13" t="s">
        <v>2</v>
      </c>
      <c r="C6" s="13" t="s">
        <v>26</v>
      </c>
      <c r="D6" s="13" t="s">
        <v>28</v>
      </c>
      <c r="E6" s="13" t="s">
        <v>99</v>
      </c>
      <c r="F6" s="13" t="s">
        <v>100</v>
      </c>
    </row>
    <row r="7" spans="1:6" x14ac:dyDescent="0.25">
      <c r="A7" s="9" t="s">
        <v>91</v>
      </c>
      <c r="B7" s="9" t="s">
        <v>3</v>
      </c>
      <c r="C7" s="9" t="s">
        <v>92</v>
      </c>
      <c r="D7" s="157">
        <f>VLOOKUP(A:A,'СВК Хомуты сантехнические'!A:H,6,FALSE)</f>
        <v>26.26</v>
      </c>
      <c r="E7" s="158">
        <f>VLOOKUP(A:A,'СВК Хомуты сантехнические'!A:H,7,FALSE)</f>
        <v>0</v>
      </c>
      <c r="F7" s="157">
        <f>E7*D7</f>
        <v>0</v>
      </c>
    </row>
    <row r="8" spans="1:6" x14ac:dyDescent="0.25">
      <c r="A8" s="9" t="s">
        <v>43</v>
      </c>
      <c r="B8" s="9" t="s">
        <v>4</v>
      </c>
      <c r="C8" s="9" t="s">
        <v>30</v>
      </c>
      <c r="D8" s="157">
        <f>VLOOKUP(A:A,'СВК Хомуты сантехнические'!A:H,6,FALSE)</f>
        <v>28.02</v>
      </c>
      <c r="E8" s="158">
        <f>VLOOKUP(A:A,'СВК Хомуты сантехнические'!A:H,7,FALSE)</f>
        <v>0</v>
      </c>
      <c r="F8" s="157">
        <f t="shared" ref="F8:F36" si="0">E8*D8</f>
        <v>0</v>
      </c>
    </row>
    <row r="9" spans="1:6" x14ac:dyDescent="0.25">
      <c r="A9" s="9" t="s">
        <v>44</v>
      </c>
      <c r="B9" s="9" t="s">
        <v>5</v>
      </c>
      <c r="C9" s="9" t="s">
        <v>31</v>
      </c>
      <c r="D9" s="157">
        <f>VLOOKUP(A:A,'СВК Хомуты сантехнические'!A:H,6,FALSE)</f>
        <v>29.15</v>
      </c>
      <c r="E9" s="158">
        <f>VLOOKUP(A:A,'СВК Хомуты сантехнические'!A:H,7,FALSE)</f>
        <v>0</v>
      </c>
      <c r="F9" s="157">
        <f t="shared" si="0"/>
        <v>0</v>
      </c>
    </row>
    <row r="10" spans="1:6" x14ac:dyDescent="0.25">
      <c r="A10" s="9" t="s">
        <v>45</v>
      </c>
      <c r="B10" s="9" t="s">
        <v>6</v>
      </c>
      <c r="C10" s="9" t="s">
        <v>32</v>
      </c>
      <c r="D10" s="157">
        <f>VLOOKUP(A:A,'СВК Хомуты сантехнические'!A:H,6,FALSE)</f>
        <v>31.42</v>
      </c>
      <c r="E10" s="158">
        <f>VLOOKUP(A:A,'СВК Хомуты сантехнические'!A:H,7,FALSE)</f>
        <v>0</v>
      </c>
      <c r="F10" s="157">
        <f t="shared" si="0"/>
        <v>0</v>
      </c>
    </row>
    <row r="11" spans="1:6" x14ac:dyDescent="0.25">
      <c r="A11" s="9" t="s">
        <v>46</v>
      </c>
      <c r="B11" s="9" t="s">
        <v>7</v>
      </c>
      <c r="C11" s="9" t="s">
        <v>33</v>
      </c>
      <c r="D11" s="157">
        <f>VLOOKUP(A:A,'СВК Хомуты сантехнические'!A:H,6,FALSE)</f>
        <v>34.79</v>
      </c>
      <c r="E11" s="158">
        <f>VLOOKUP(A:A,'СВК Хомуты сантехнические'!A:H,7,FALSE)</f>
        <v>0</v>
      </c>
      <c r="F11" s="157">
        <f t="shared" si="0"/>
        <v>0</v>
      </c>
    </row>
    <row r="12" spans="1:6" x14ac:dyDescent="0.25">
      <c r="A12" s="9" t="s">
        <v>47</v>
      </c>
      <c r="B12" s="9" t="s">
        <v>8</v>
      </c>
      <c r="C12" s="9" t="s">
        <v>34</v>
      </c>
      <c r="D12" s="157">
        <f>VLOOKUP(A:A,'СВК Хомуты сантехнические'!A:H,6,FALSE)</f>
        <v>38.24</v>
      </c>
      <c r="E12" s="158">
        <f>VLOOKUP(A:A,'СВК Хомуты сантехнические'!A:H,7,FALSE)</f>
        <v>0</v>
      </c>
      <c r="F12" s="157">
        <f t="shared" si="0"/>
        <v>0</v>
      </c>
    </row>
    <row r="13" spans="1:6" x14ac:dyDescent="0.25">
      <c r="A13" s="9" t="s">
        <v>48</v>
      </c>
      <c r="B13" s="9" t="s">
        <v>9</v>
      </c>
      <c r="C13" s="9" t="s">
        <v>35</v>
      </c>
      <c r="D13" s="157">
        <f>VLOOKUP(A:A,'СВК Хомуты сантехнические'!A:H,6,FALSE)</f>
        <v>47.7</v>
      </c>
      <c r="E13" s="158">
        <f>VLOOKUP(A:A,'СВК Хомуты сантехнические'!A:H,7,FALSE)</f>
        <v>0</v>
      </c>
      <c r="F13" s="157">
        <f t="shared" si="0"/>
        <v>0</v>
      </c>
    </row>
    <row r="14" spans="1:6" x14ac:dyDescent="0.25">
      <c r="A14" s="9" t="s">
        <v>49</v>
      </c>
      <c r="B14" s="9" t="s">
        <v>10</v>
      </c>
      <c r="C14" s="9" t="s">
        <v>36</v>
      </c>
      <c r="D14" s="157">
        <f>VLOOKUP(A:A,'СВК Хомуты сантехнические'!A:H,6,FALSE)</f>
        <v>61.18</v>
      </c>
      <c r="E14" s="158">
        <f>VLOOKUP(A:A,'СВК Хомуты сантехнические'!A:H,7,FALSE)</f>
        <v>0</v>
      </c>
      <c r="F14" s="157">
        <f t="shared" si="0"/>
        <v>0</v>
      </c>
    </row>
    <row r="15" spans="1:6" x14ac:dyDescent="0.25">
      <c r="A15" s="9" t="s">
        <v>50</v>
      </c>
      <c r="B15" s="9" t="s">
        <v>11</v>
      </c>
      <c r="C15" s="9" t="s">
        <v>37</v>
      </c>
      <c r="D15" s="157">
        <f>VLOOKUP(A:A,'СВК Хомуты сантехнические'!A:H,6,FALSE)</f>
        <v>67.849999999999994</v>
      </c>
      <c r="E15" s="158">
        <f>VLOOKUP(A:A,'СВК Хомуты сантехнические'!A:H,7,FALSE)</f>
        <v>0</v>
      </c>
      <c r="F15" s="157">
        <f t="shared" si="0"/>
        <v>0</v>
      </c>
    </row>
    <row r="16" spans="1:6" x14ac:dyDescent="0.25">
      <c r="A16" s="9" t="s">
        <v>51</v>
      </c>
      <c r="B16" s="9" t="s">
        <v>42</v>
      </c>
      <c r="C16" s="9" t="s">
        <v>38</v>
      </c>
      <c r="D16" s="157">
        <f>VLOOKUP(A:A,'СВК Хомуты сантехнические'!A:H,6,FALSE)</f>
        <v>68.83</v>
      </c>
      <c r="E16" s="158">
        <f>VLOOKUP(A:A,'СВК Хомуты сантехнические'!A:H,7,FALSE)</f>
        <v>0</v>
      </c>
      <c r="F16" s="157">
        <f t="shared" si="0"/>
        <v>0</v>
      </c>
    </row>
    <row r="17" spans="1:6" x14ac:dyDescent="0.25">
      <c r="A17" s="9" t="s">
        <v>52</v>
      </c>
      <c r="B17" s="9" t="s">
        <v>12</v>
      </c>
      <c r="C17" s="9" t="s">
        <v>13</v>
      </c>
      <c r="D17" s="157">
        <f>VLOOKUP(A:A,'СВК Хомуты сантехнические'!A:H,6,FALSE)</f>
        <v>72.069999999999993</v>
      </c>
      <c r="E17" s="158">
        <f>VLOOKUP(A:A,'СВК Хомуты сантехнические'!A:H,7,FALSE)</f>
        <v>0</v>
      </c>
      <c r="F17" s="157">
        <f t="shared" si="0"/>
        <v>0</v>
      </c>
    </row>
    <row r="18" spans="1:6" x14ac:dyDescent="0.25">
      <c r="A18" s="9" t="s">
        <v>53</v>
      </c>
      <c r="B18" s="9" t="s">
        <v>14</v>
      </c>
      <c r="C18" s="9" t="s">
        <v>39</v>
      </c>
      <c r="D18" s="157">
        <f>VLOOKUP(A:A,'СВК Хомуты сантехнические'!A:H,6,FALSE)</f>
        <v>75.34</v>
      </c>
      <c r="E18" s="158">
        <f>VLOOKUP(A:A,'СВК Хомуты сантехнические'!A:H,7,FALSE)</f>
        <v>0</v>
      </c>
      <c r="F18" s="157">
        <f t="shared" si="0"/>
        <v>0</v>
      </c>
    </row>
    <row r="19" spans="1:6" x14ac:dyDescent="0.25">
      <c r="A19" s="9" t="s">
        <v>93</v>
      </c>
      <c r="B19" s="9" t="s">
        <v>15</v>
      </c>
      <c r="C19" s="9" t="s">
        <v>94</v>
      </c>
      <c r="D19" s="157">
        <f>VLOOKUP(A:A,'СВК Хомуты сантехнические'!A:H,6,FALSE)</f>
        <v>91.45</v>
      </c>
      <c r="E19" s="158">
        <f>VLOOKUP(A:A,'СВК Хомуты сантехнические'!A:H,7,FALSE)</f>
        <v>0</v>
      </c>
      <c r="F19" s="157">
        <f t="shared" si="0"/>
        <v>0</v>
      </c>
    </row>
    <row r="20" spans="1:6" x14ac:dyDescent="0.25">
      <c r="A20" s="9" t="s">
        <v>54</v>
      </c>
      <c r="B20" s="9" t="s">
        <v>16</v>
      </c>
      <c r="C20" s="9" t="s">
        <v>40</v>
      </c>
      <c r="D20" s="157">
        <f>VLOOKUP(A:A,'СВК Хомуты сантехнические'!A:H,6,FALSE)</f>
        <v>110.78</v>
      </c>
      <c r="E20" s="158">
        <f>VLOOKUP(A:A,'СВК Хомуты сантехнические'!A:H,7,FALSE)</f>
        <v>0</v>
      </c>
      <c r="F20" s="157">
        <f t="shared" si="0"/>
        <v>0</v>
      </c>
    </row>
    <row r="21" spans="1:6" x14ac:dyDescent="0.25">
      <c r="A21" s="9" t="s">
        <v>55</v>
      </c>
      <c r="B21" s="9" t="s">
        <v>17</v>
      </c>
      <c r="C21" s="9" t="s">
        <v>41</v>
      </c>
      <c r="D21" s="157">
        <f>VLOOKUP(A:A,'СВК Хомуты сантехнические'!A:H,6,FALSE)</f>
        <v>153.18</v>
      </c>
      <c r="E21" s="158">
        <f>VLOOKUP(A:A,'СВК Хомуты сантехнические'!A:H,7,FALSE)</f>
        <v>0</v>
      </c>
      <c r="F21" s="157">
        <f t="shared" si="0"/>
        <v>0</v>
      </c>
    </row>
    <row r="22" spans="1:6" x14ac:dyDescent="0.25">
      <c r="A22" s="9" t="s">
        <v>57</v>
      </c>
      <c r="B22" s="9" t="s">
        <v>58</v>
      </c>
      <c r="C22" s="9" t="s">
        <v>95</v>
      </c>
      <c r="D22" s="157">
        <f>VLOOKUP(A:A,'СВК Хомуты сантехнические'!A:H,6,FALSE)</f>
        <v>17.350666666666665</v>
      </c>
      <c r="E22" s="158">
        <f>VLOOKUP(A:A,'СВК Хомуты сантехнические'!A:H,7,FALSE)</f>
        <v>0</v>
      </c>
      <c r="F22" s="157">
        <f t="shared" si="0"/>
        <v>0</v>
      </c>
    </row>
    <row r="23" spans="1:6" x14ac:dyDescent="0.25">
      <c r="A23" s="9" t="s">
        <v>59</v>
      </c>
      <c r="B23" s="9" t="s">
        <v>60</v>
      </c>
      <c r="C23" s="9" t="s">
        <v>96</v>
      </c>
      <c r="D23" s="157">
        <f>VLOOKUP(A:A,'СВК Хомуты сантехнические'!A:H,6,FALSE)</f>
        <v>18.685333333333332</v>
      </c>
      <c r="E23" s="158">
        <f>VLOOKUP(A:A,'СВК Хомуты сантехнические'!A:H,7,FALSE)</f>
        <v>0</v>
      </c>
      <c r="F23" s="157">
        <f t="shared" si="0"/>
        <v>0</v>
      </c>
    </row>
    <row r="24" spans="1:6" x14ac:dyDescent="0.25">
      <c r="A24" s="9" t="s">
        <v>61</v>
      </c>
      <c r="B24" s="9" t="s">
        <v>62</v>
      </c>
      <c r="C24" s="9" t="s">
        <v>63</v>
      </c>
      <c r="D24" s="157">
        <f>VLOOKUP(A:A,'СВК Хомуты сантехнические'!A:H,6,FALSE)</f>
        <v>19.352666666666668</v>
      </c>
      <c r="E24" s="158">
        <f>VLOOKUP(A:A,'СВК Хомуты сантехнические'!A:H,7,FALSE)</f>
        <v>0</v>
      </c>
      <c r="F24" s="157">
        <f t="shared" si="0"/>
        <v>0</v>
      </c>
    </row>
    <row r="25" spans="1:6" x14ac:dyDescent="0.25">
      <c r="A25" s="9" t="s">
        <v>64</v>
      </c>
      <c r="B25" s="9" t="s">
        <v>65</v>
      </c>
      <c r="C25" s="9" t="s">
        <v>66</v>
      </c>
      <c r="D25" s="157">
        <f>VLOOKUP(A:A,'СВК Хомуты сантехнические'!A:H,6,FALSE)</f>
        <v>20.687333333333331</v>
      </c>
      <c r="E25" s="158">
        <f>VLOOKUP(A:A,'СВК Хомуты сантехнические'!A:H,7,FALSE)</f>
        <v>0</v>
      </c>
      <c r="F25" s="157">
        <f t="shared" si="0"/>
        <v>0</v>
      </c>
    </row>
    <row r="26" spans="1:6" x14ac:dyDescent="0.25">
      <c r="A26" s="9" t="s">
        <v>67</v>
      </c>
      <c r="B26" s="9" t="s">
        <v>68</v>
      </c>
      <c r="C26" s="9" t="s">
        <v>69</v>
      </c>
      <c r="D26" s="157">
        <f>VLOOKUP(A:A,'СВК Хомуты сантехнические'!A:H,6,FALSE)</f>
        <v>23.356666666666666</v>
      </c>
      <c r="E26" s="158">
        <f>VLOOKUP(A:A,'СВК Хомуты сантехнические'!A:H,7,FALSE)</f>
        <v>0</v>
      </c>
      <c r="F26" s="157">
        <f t="shared" si="0"/>
        <v>0</v>
      </c>
    </row>
    <row r="27" spans="1:6" x14ac:dyDescent="0.25">
      <c r="A27" s="9" t="s">
        <v>70</v>
      </c>
      <c r="B27" s="9" t="s">
        <v>18</v>
      </c>
      <c r="C27" s="9" t="s">
        <v>71</v>
      </c>
      <c r="D27" s="157">
        <f>VLOOKUP(A:A,'СВК Хомуты сантехнические'!A:H,6,FALSE)</f>
        <v>24.691333333333333</v>
      </c>
      <c r="E27" s="158">
        <f>VLOOKUP(A:A,'СВК Хомуты сантехнические'!A:H,7,FALSE)</f>
        <v>0</v>
      </c>
      <c r="F27" s="157">
        <f t="shared" si="0"/>
        <v>0</v>
      </c>
    </row>
    <row r="28" spans="1:6" x14ac:dyDescent="0.25">
      <c r="A28" s="9" t="s">
        <v>72</v>
      </c>
      <c r="B28" s="9" t="s">
        <v>19</v>
      </c>
      <c r="C28" s="9" t="s">
        <v>73</v>
      </c>
      <c r="D28" s="157">
        <f>VLOOKUP(A:A,'СВК Хомуты сантехнические'!A:H,6,FALSE)</f>
        <v>33.366666666666667</v>
      </c>
      <c r="E28" s="158">
        <f>VLOOKUP(A:A,'СВК Хомуты сантехнические'!A:H,7,FALSE)</f>
        <v>0</v>
      </c>
      <c r="F28" s="157">
        <f t="shared" si="0"/>
        <v>0</v>
      </c>
    </row>
    <row r="29" spans="1:6" x14ac:dyDescent="0.25">
      <c r="A29" s="9" t="s">
        <v>74</v>
      </c>
      <c r="B29" s="9" t="s">
        <v>20</v>
      </c>
      <c r="C29" s="9" t="s">
        <v>75</v>
      </c>
      <c r="D29" s="157">
        <f>VLOOKUP(A:A,'СВК Хомуты сантехнические'!A:H,6,FALSE)</f>
        <v>45.378666666666668</v>
      </c>
      <c r="E29" s="158">
        <f>VLOOKUP(A:A,'СВК Хомуты сантехнические'!A:H,7,FALSE)</f>
        <v>0</v>
      </c>
      <c r="F29" s="157">
        <f t="shared" si="0"/>
        <v>0</v>
      </c>
    </row>
    <row r="30" spans="1:6" x14ac:dyDescent="0.25">
      <c r="A30" s="9" t="s">
        <v>78</v>
      </c>
      <c r="B30" s="9" t="s">
        <v>79</v>
      </c>
      <c r="C30" s="9" t="s">
        <v>80</v>
      </c>
      <c r="D30" s="157">
        <f>VLOOKUP(A:A,'СВК Хомуты сантехнические'!A:H,6,FALSE)</f>
        <v>48.047999999999995</v>
      </c>
      <c r="E30" s="158">
        <f>VLOOKUP(A:A,'СВК Хомуты сантехнические'!A:H,7,FALSE)</f>
        <v>0</v>
      </c>
      <c r="F30" s="157">
        <f t="shared" si="0"/>
        <v>0</v>
      </c>
    </row>
    <row r="31" spans="1:6" x14ac:dyDescent="0.25">
      <c r="A31" s="9" t="s">
        <v>76</v>
      </c>
      <c r="B31" s="9" t="s">
        <v>77</v>
      </c>
      <c r="C31" s="9" t="s">
        <v>97</v>
      </c>
      <c r="D31" s="157" t="e">
        <f>VLOOKUP(A:A,'СВК Хомуты сантехнические'!A:H,6,FALSE)</f>
        <v>#N/A</v>
      </c>
      <c r="E31" s="158" t="e">
        <f>VLOOKUP(A:A,'СВК Хомуты сантехнические'!A:H,7,FALSE)</f>
        <v>#N/A</v>
      </c>
      <c r="F31" s="157" t="e">
        <f t="shared" si="0"/>
        <v>#N/A</v>
      </c>
    </row>
    <row r="32" spans="1:6" x14ac:dyDescent="0.25">
      <c r="A32" s="9" t="s">
        <v>81</v>
      </c>
      <c r="B32" s="9" t="s">
        <v>82</v>
      </c>
      <c r="C32" s="9" t="s">
        <v>83</v>
      </c>
      <c r="D32" s="157">
        <f>VLOOKUP(A:A,'СВК Хомуты сантехнические'!A:H,6,FALSE)</f>
        <v>57.493333333333325</v>
      </c>
      <c r="E32" s="158">
        <f>VLOOKUP(A:A,'СВК Хомуты сантехнические'!A:H,7,FALSE)</f>
        <v>0</v>
      </c>
      <c r="F32" s="157">
        <f t="shared" si="0"/>
        <v>0</v>
      </c>
    </row>
    <row r="33" spans="1:6" x14ac:dyDescent="0.25">
      <c r="A33" s="9" t="s">
        <v>84</v>
      </c>
      <c r="B33" s="9" t="s">
        <v>21</v>
      </c>
      <c r="C33" s="9" t="s">
        <v>85</v>
      </c>
      <c r="D33" s="157">
        <f>VLOOKUP(A:A,'СВК Хомуты сантехнические'!A:H,6,FALSE)</f>
        <v>58.006666666666668</v>
      </c>
      <c r="E33" s="158">
        <f>VLOOKUP(A:A,'СВК Хомуты сантехнические'!A:H,7,FALSE)</f>
        <v>0</v>
      </c>
      <c r="F33" s="157">
        <f t="shared" si="0"/>
        <v>0</v>
      </c>
    </row>
    <row r="34" spans="1:6" x14ac:dyDescent="0.25">
      <c r="A34" s="9" t="s">
        <v>86</v>
      </c>
      <c r="B34" s="9" t="s">
        <v>22</v>
      </c>
      <c r="C34" s="9" t="s">
        <v>87</v>
      </c>
      <c r="D34" s="157">
        <f>VLOOKUP(A:A,'СВК Хомуты сантехнические'!A:H,6,FALSE)</f>
        <v>78.745333333333335</v>
      </c>
      <c r="E34" s="158">
        <f>VLOOKUP(A:A,'СВК Хомуты сантехнические'!A:H,7,FALSE)</f>
        <v>0</v>
      </c>
      <c r="F34" s="157">
        <f t="shared" si="0"/>
        <v>0</v>
      </c>
    </row>
    <row r="35" spans="1:6" x14ac:dyDescent="0.25">
      <c r="A35" s="9" t="s">
        <v>88</v>
      </c>
      <c r="B35" s="9" t="s">
        <v>23</v>
      </c>
      <c r="C35" s="9" t="s">
        <v>98</v>
      </c>
      <c r="D35" s="157">
        <f>VLOOKUP(A:A,'СВК Хомуты сантехнические'!A:H,6,FALSE)</f>
        <v>90.757333333333335</v>
      </c>
      <c r="E35" s="158">
        <f>VLOOKUP(A:A,'СВК Хомуты сантехнические'!A:H,7,FALSE)</f>
        <v>0</v>
      </c>
      <c r="F35" s="157">
        <f t="shared" si="0"/>
        <v>0</v>
      </c>
    </row>
    <row r="36" spans="1:6" x14ac:dyDescent="0.25">
      <c r="A36" s="9" t="s">
        <v>89</v>
      </c>
      <c r="B36" s="9" t="s">
        <v>24</v>
      </c>
      <c r="C36" s="9" t="s">
        <v>90</v>
      </c>
      <c r="D36" s="157">
        <f>VLOOKUP(A:A,'СВК Хомуты сантехнические'!A:H,6,FALSE)</f>
        <v>120.11999999999999</v>
      </c>
      <c r="E36" s="158">
        <f>VLOOKUP(A:A,'СВК Хомуты сантехнические'!A:H,7,FALSE)</f>
        <v>0</v>
      </c>
      <c r="F36" s="157">
        <f t="shared" si="0"/>
        <v>0</v>
      </c>
    </row>
    <row r="37" spans="1:6" x14ac:dyDescent="0.25">
      <c r="A37" s="9" t="s">
        <v>119</v>
      </c>
      <c r="B37" s="9" t="s">
        <v>120</v>
      </c>
      <c r="C37" s="9" t="s">
        <v>104</v>
      </c>
      <c r="D37" s="159">
        <f>VLOOKUP(A37:A51,'СВК Наборы для радиаторов'!A:H,6,FALSE)</f>
        <v>209.1</v>
      </c>
      <c r="E37" s="79">
        <f>VLOOKUP(A37:A51,'СВК Наборы для радиаторов'!A:H,7,FALSE)</f>
        <v>0</v>
      </c>
      <c r="F37" s="157">
        <f>D37*E37</f>
        <v>0</v>
      </c>
    </row>
    <row r="38" spans="1:6" x14ac:dyDescent="0.25">
      <c r="A38" s="9" t="s">
        <v>121</v>
      </c>
      <c r="B38" s="9" t="s">
        <v>122</v>
      </c>
      <c r="C38" s="9" t="s">
        <v>105</v>
      </c>
      <c r="D38" s="159">
        <f>VLOOKUP(A38:A51,'СВК Наборы для радиаторов'!A:H,6,FALSE)</f>
        <v>255</v>
      </c>
      <c r="E38" s="79">
        <f>VLOOKUP(A38:A51,'СВК Наборы для радиаторов'!A:H,7,FALSE)</f>
        <v>0</v>
      </c>
      <c r="F38" s="157">
        <f t="shared" ref="F38:F101" si="1">D38*E38</f>
        <v>0</v>
      </c>
    </row>
    <row r="39" spans="1:6" x14ac:dyDescent="0.25">
      <c r="A39" s="9" t="s">
        <v>123</v>
      </c>
      <c r="B39" s="9" t="s">
        <v>124</v>
      </c>
      <c r="C39" s="9" t="s">
        <v>106</v>
      </c>
      <c r="D39" s="159">
        <f>VLOOKUP(A39:A256,'СВК Наборы для радиаторов'!A:H,6,FALSE)</f>
        <v>280.5</v>
      </c>
      <c r="E39" s="79">
        <f>VLOOKUP(A39:A256,'СВК Наборы для радиаторов'!A:H,7,FALSE)</f>
        <v>0</v>
      </c>
      <c r="F39" s="157">
        <f t="shared" si="1"/>
        <v>0</v>
      </c>
    </row>
    <row r="40" spans="1:6" x14ac:dyDescent="0.25">
      <c r="A40" s="9" t="s">
        <v>125</v>
      </c>
      <c r="B40" s="9" t="s">
        <v>126</v>
      </c>
      <c r="C40" s="9" t="s">
        <v>107</v>
      </c>
      <c r="D40" s="159">
        <f>VLOOKUP(A40:A256,'СВК Наборы для радиаторов'!A:H,6,FALSE)</f>
        <v>231.54</v>
      </c>
      <c r="E40" s="79">
        <f>VLOOKUP(A40:A256,'СВК Наборы для радиаторов'!A:H,7,FALSE)</f>
        <v>0</v>
      </c>
      <c r="F40" s="157">
        <f t="shared" si="1"/>
        <v>0</v>
      </c>
    </row>
    <row r="41" spans="1:6" x14ac:dyDescent="0.25">
      <c r="A41" s="9" t="s">
        <v>127</v>
      </c>
      <c r="B41" s="9" t="s">
        <v>128</v>
      </c>
      <c r="C41" s="9" t="s">
        <v>108</v>
      </c>
      <c r="D41" s="159">
        <f>VLOOKUP(A41:A256,'СВК Наборы для радиаторов'!A:H,6,FALSE)</f>
        <v>280.5</v>
      </c>
      <c r="E41" s="79">
        <f>VLOOKUP(A41:A256,'СВК Наборы для радиаторов'!A:H,7,FALSE)</f>
        <v>0</v>
      </c>
      <c r="F41" s="157">
        <f t="shared" si="1"/>
        <v>0</v>
      </c>
    </row>
    <row r="42" spans="1:6" x14ac:dyDescent="0.25">
      <c r="A42" s="9" t="s">
        <v>129</v>
      </c>
      <c r="B42" s="9" t="s">
        <v>130</v>
      </c>
      <c r="C42" s="9" t="s">
        <v>109</v>
      </c>
      <c r="D42" s="159">
        <f>VLOOKUP(A42:A256,'СВК Наборы для радиаторов'!A:H,6,FALSE)</f>
        <v>300.89999999999998</v>
      </c>
      <c r="E42" s="79">
        <f>VLOOKUP(A42:A256,'СВК Наборы для радиаторов'!A:H,7,FALSE)</f>
        <v>0</v>
      </c>
      <c r="F42" s="157">
        <f t="shared" si="1"/>
        <v>0</v>
      </c>
    </row>
    <row r="43" spans="1:6" x14ac:dyDescent="0.25">
      <c r="A43" s="9" t="s">
        <v>131</v>
      </c>
      <c r="B43" s="9" t="s">
        <v>132</v>
      </c>
      <c r="C43" s="9" t="s">
        <v>110</v>
      </c>
      <c r="D43" s="159">
        <f>VLOOKUP(A43:A256,'СВК Наборы для радиаторов'!A:H,6,FALSE)</f>
        <v>35.700000000000003</v>
      </c>
      <c r="E43" s="79">
        <f>VLOOKUP(A43:A256,'СВК Наборы для радиаторов'!A:H,7,FALSE)</f>
        <v>0</v>
      </c>
      <c r="F43" s="157">
        <f t="shared" si="1"/>
        <v>0</v>
      </c>
    </row>
    <row r="44" spans="1:6" x14ac:dyDescent="0.25">
      <c r="A44" s="9" t="s">
        <v>133</v>
      </c>
      <c r="B44" s="9" t="s">
        <v>134</v>
      </c>
      <c r="C44" s="9" t="s">
        <v>111</v>
      </c>
      <c r="D44" s="159">
        <f>VLOOKUP(A44:A256,'СВК Наборы для радиаторов'!A:H,6,FALSE)</f>
        <v>40.799999999999997</v>
      </c>
      <c r="E44" s="79">
        <f>VLOOKUP(A44:A256,'СВК Наборы для радиаторов'!A:H,7,FALSE)</f>
        <v>0</v>
      </c>
      <c r="F44" s="157">
        <f t="shared" si="1"/>
        <v>0</v>
      </c>
    </row>
    <row r="45" spans="1:6" x14ac:dyDescent="0.25">
      <c r="A45" s="9" t="s">
        <v>135</v>
      </c>
      <c r="B45" s="9" t="s">
        <v>136</v>
      </c>
      <c r="C45" s="9" t="s">
        <v>112</v>
      </c>
      <c r="D45" s="159">
        <f>VLOOKUP(A45:A256,'СВК Наборы для радиаторов'!A:H,6,FALSE)</f>
        <v>49.98</v>
      </c>
      <c r="E45" s="79">
        <f>VLOOKUP(A45:A256,'СВК Наборы для радиаторов'!A:H,7,FALSE)</f>
        <v>0</v>
      </c>
      <c r="F45" s="157">
        <f t="shared" si="1"/>
        <v>0</v>
      </c>
    </row>
    <row r="46" spans="1:6" x14ac:dyDescent="0.25">
      <c r="A46" s="9" t="s">
        <v>137</v>
      </c>
      <c r="B46" s="9" t="s">
        <v>138</v>
      </c>
      <c r="C46" s="9" t="s">
        <v>113</v>
      </c>
      <c r="D46" s="159">
        <f>VLOOKUP(A46:A256,'СВК Наборы для радиаторов'!A:H,6,FALSE)</f>
        <v>61.2</v>
      </c>
      <c r="E46" s="79">
        <f>VLOOKUP(A46:A256,'СВК Наборы для радиаторов'!A:H,7,FALSE)</f>
        <v>0</v>
      </c>
      <c r="F46" s="157">
        <f t="shared" si="1"/>
        <v>0</v>
      </c>
    </row>
    <row r="47" spans="1:6" x14ac:dyDescent="0.25">
      <c r="A47" s="9" t="s">
        <v>10228</v>
      </c>
      <c r="B47" s="9" t="s">
        <v>10213</v>
      </c>
      <c r="C47" s="9" t="s">
        <v>10212</v>
      </c>
      <c r="D47" s="159">
        <f>VLOOKUP(A47:A256,'СВК Наборы для радиаторов'!A:H,6,FALSE)</f>
        <v>326.39999999999998</v>
      </c>
      <c r="E47" s="79">
        <f>VLOOKUP(A47:A256,'СВК Наборы для радиаторов'!A:H,7,FALSE)</f>
        <v>0</v>
      </c>
      <c r="F47" s="157">
        <f t="shared" si="1"/>
        <v>0</v>
      </c>
    </row>
    <row r="48" spans="1:6" x14ac:dyDescent="0.25">
      <c r="A48" s="9" t="s">
        <v>10229</v>
      </c>
      <c r="B48" s="9" t="s">
        <v>10215</v>
      </c>
      <c r="C48" s="9" t="s">
        <v>10214</v>
      </c>
      <c r="D48" s="159">
        <f>VLOOKUP(A48:A256,'СВК Наборы для радиаторов'!A:H,6,FALSE)</f>
        <v>326.39999999999998</v>
      </c>
      <c r="E48" s="79">
        <f>VLOOKUP(A48:A256,'СВК Наборы для радиаторов'!A:H,7,FALSE)</f>
        <v>0</v>
      </c>
      <c r="F48" s="157">
        <f t="shared" si="1"/>
        <v>0</v>
      </c>
    </row>
    <row r="49" spans="1:6" x14ac:dyDescent="0.25">
      <c r="A49" s="9" t="s">
        <v>139</v>
      </c>
      <c r="B49" s="9" t="s">
        <v>140</v>
      </c>
      <c r="C49" s="9" t="s">
        <v>114</v>
      </c>
      <c r="D49" s="159">
        <f>VLOOKUP(A49:A256,'СВК Наборы для радиаторов'!A:H,6,FALSE)</f>
        <v>20.399999999999999</v>
      </c>
      <c r="E49" s="79">
        <f>VLOOKUP(A49:A256,'СВК Наборы для радиаторов'!A:H,7,FALSE)</f>
        <v>0</v>
      </c>
      <c r="F49" s="157">
        <f t="shared" si="1"/>
        <v>0</v>
      </c>
    </row>
    <row r="50" spans="1:6" x14ac:dyDescent="0.25">
      <c r="A50" s="9" t="s">
        <v>141</v>
      </c>
      <c r="B50" s="9" t="s">
        <v>142</v>
      </c>
      <c r="C50" s="9" t="s">
        <v>115</v>
      </c>
      <c r="D50" s="159">
        <f>VLOOKUP(A50:A256,'СВК Наборы для радиаторов'!A:H,6,FALSE)</f>
        <v>19.2882</v>
      </c>
      <c r="E50" s="79">
        <f>VLOOKUP(A50:A256,'СВК Наборы для радиаторов'!A:H,7,FALSE)</f>
        <v>0</v>
      </c>
      <c r="F50" s="157">
        <f t="shared" si="1"/>
        <v>0</v>
      </c>
    </row>
    <row r="51" spans="1:6" x14ac:dyDescent="0.25">
      <c r="A51" s="9" t="s">
        <v>143</v>
      </c>
      <c r="B51" s="9" t="s">
        <v>144</v>
      </c>
      <c r="C51" s="9" t="s">
        <v>116</v>
      </c>
      <c r="D51" s="159">
        <f>VLOOKUP(A51:A256,'СВК Наборы для радиаторов'!A:H,6,FALSE)</f>
        <v>22.95</v>
      </c>
      <c r="E51" s="79">
        <f>VLOOKUP(A51:A256,'СВК Наборы для радиаторов'!A:H,7,FALSE)</f>
        <v>0</v>
      </c>
      <c r="F51" s="157">
        <f t="shared" si="1"/>
        <v>0</v>
      </c>
    </row>
    <row r="52" spans="1:6" x14ac:dyDescent="0.25">
      <c r="A52" s="9" t="s">
        <v>10190</v>
      </c>
      <c r="B52" s="9" t="s">
        <v>10183</v>
      </c>
      <c r="C52" s="9" t="s">
        <v>10180</v>
      </c>
      <c r="D52" s="159">
        <f>VLOOKUP(A52:A256,'СВК Наборы для радиаторов'!A:H,6,FALSE)</f>
        <v>32.64</v>
      </c>
      <c r="E52" s="79">
        <f>VLOOKUP(A52:A256,'СВК Наборы для радиаторов'!A:H,7,FALSE)</f>
        <v>0</v>
      </c>
      <c r="F52" s="157">
        <f t="shared" si="1"/>
        <v>0</v>
      </c>
    </row>
    <row r="53" spans="1:6" x14ac:dyDescent="0.25">
      <c r="A53" s="9" t="s">
        <v>10191</v>
      </c>
      <c r="B53" s="9" t="s">
        <v>10184</v>
      </c>
      <c r="C53" s="9" t="s">
        <v>10181</v>
      </c>
      <c r="D53" s="159">
        <f>VLOOKUP(A53:A256,'СВК Наборы для радиаторов'!A:H,6,FALSE)</f>
        <v>35.088000000000001</v>
      </c>
      <c r="E53" s="79">
        <f>VLOOKUP(A53:A256,'СВК Наборы для радиаторов'!A:H,7,FALSE)</f>
        <v>0</v>
      </c>
      <c r="F53" s="157">
        <f t="shared" si="1"/>
        <v>0</v>
      </c>
    </row>
    <row r="54" spans="1:6" x14ac:dyDescent="0.25">
      <c r="A54" s="9" t="s">
        <v>10192</v>
      </c>
      <c r="B54" s="9" t="s">
        <v>10185</v>
      </c>
      <c r="C54" s="9" t="s">
        <v>10182</v>
      </c>
      <c r="D54" s="159">
        <f>VLOOKUP(A54:A256,'СВК Наборы для радиаторов'!A:H,6,FALSE)</f>
        <v>316.2</v>
      </c>
      <c r="E54" s="79">
        <f>VLOOKUP(A54:A256,'СВК Наборы для радиаторов'!A:H,7,FALSE)</f>
        <v>0</v>
      </c>
      <c r="F54" s="157">
        <f t="shared" si="1"/>
        <v>0</v>
      </c>
    </row>
    <row r="55" spans="1:6" x14ac:dyDescent="0.25">
      <c r="A55" s="9" t="s">
        <v>10221</v>
      </c>
      <c r="B55" s="9" t="s">
        <v>10217</v>
      </c>
      <c r="C55" s="9" t="s">
        <v>10216</v>
      </c>
      <c r="D55" s="159">
        <f>VLOOKUP(A55:A256,'СВК Наборы для радиаторов'!A:H,6,FALSE)</f>
        <v>42.942</v>
      </c>
      <c r="E55" s="79">
        <f>VLOOKUP(A55:A256,'СВК Наборы для радиаторов'!A:H,7,FALSE)</f>
        <v>0</v>
      </c>
      <c r="F55" s="157">
        <f t="shared" si="1"/>
        <v>0</v>
      </c>
    </row>
    <row r="56" spans="1:6" x14ac:dyDescent="0.25">
      <c r="A56" s="9" t="s">
        <v>10220</v>
      </c>
      <c r="B56" s="9" t="s">
        <v>10219</v>
      </c>
      <c r="C56" s="9" t="s">
        <v>10218</v>
      </c>
      <c r="D56" s="159">
        <f>VLOOKUP(A56:A256,'СВК Наборы для радиаторов'!A:H,6,FALSE)</f>
        <v>42.942</v>
      </c>
      <c r="E56" s="79">
        <f>VLOOKUP(A56:A256,'СВК Наборы для радиаторов'!A:H,7,FALSE)</f>
        <v>0</v>
      </c>
      <c r="F56" s="157">
        <f t="shared" si="1"/>
        <v>0</v>
      </c>
    </row>
    <row r="57" spans="1:6" x14ac:dyDescent="0.25">
      <c r="A57" s="9" t="s">
        <v>10224</v>
      </c>
      <c r="B57" s="9" t="s">
        <v>10223</v>
      </c>
      <c r="C57" s="9" t="s">
        <v>10222</v>
      </c>
      <c r="D57" s="159">
        <f>VLOOKUP(A57:A256,'СВК Наборы для радиаторов'!A:H,6,FALSE)</f>
        <v>43.35</v>
      </c>
      <c r="E57" s="79">
        <f>VLOOKUP(A57:A256,'СВК Наборы для радиаторов'!A:H,7,FALSE)</f>
        <v>0</v>
      </c>
      <c r="F57" s="157">
        <f t="shared" si="1"/>
        <v>0</v>
      </c>
    </row>
    <row r="58" spans="1:6" x14ac:dyDescent="0.25">
      <c r="A58" s="9" t="s">
        <v>10226</v>
      </c>
      <c r="B58" s="9" t="s">
        <v>10227</v>
      </c>
      <c r="C58" s="9" t="s">
        <v>10225</v>
      </c>
      <c r="D58" s="159">
        <f>VLOOKUP(A58:A256,'СВК Наборы для радиаторов'!A:H,6,FALSE)</f>
        <v>43.35</v>
      </c>
      <c r="E58" s="79">
        <f>VLOOKUP(A58:A256,'СВК Наборы для радиаторов'!A:H,7,FALSE)</f>
        <v>0</v>
      </c>
      <c r="F58" s="157">
        <f t="shared" si="1"/>
        <v>0</v>
      </c>
    </row>
    <row r="59" spans="1:6" x14ac:dyDescent="0.25">
      <c r="A59" s="9" t="s">
        <v>148</v>
      </c>
      <c r="B59" s="9" t="s">
        <v>149</v>
      </c>
      <c r="C59" s="9" t="s">
        <v>11448</v>
      </c>
      <c r="D59" s="159">
        <f>VLOOKUP(A59:A244,'СВК ПНД Фитинги'!A:H,6,FALSE)</f>
        <v>26.093023255813954</v>
      </c>
      <c r="E59" s="79">
        <f>VLOOKUP(A59:A244,'СВК ПНД Фитинги'!A:H,7,FALSE)</f>
        <v>0</v>
      </c>
      <c r="F59" s="157">
        <f t="shared" si="1"/>
        <v>0</v>
      </c>
    </row>
    <row r="60" spans="1:6" x14ac:dyDescent="0.25">
      <c r="A60" s="9" t="s">
        <v>150</v>
      </c>
      <c r="B60" s="9" t="s">
        <v>151</v>
      </c>
      <c r="C60" s="9" t="s">
        <v>11449</v>
      </c>
      <c r="D60" s="159">
        <f>VLOOKUP(A60:A245,'СВК ПНД Фитинги'!A:H,6,FALSE)</f>
        <v>34.632558139534886</v>
      </c>
      <c r="E60" s="79">
        <f>VLOOKUP(A60:A245,'СВК ПНД Фитинги'!A:H,7,FALSE)</f>
        <v>0</v>
      </c>
      <c r="F60" s="157">
        <f t="shared" si="1"/>
        <v>0</v>
      </c>
    </row>
    <row r="61" spans="1:6" x14ac:dyDescent="0.25">
      <c r="A61" s="9" t="s">
        <v>152</v>
      </c>
      <c r="B61" s="9" t="s">
        <v>153</v>
      </c>
      <c r="C61" s="9" t="s">
        <v>11450</v>
      </c>
      <c r="D61" s="159">
        <f>VLOOKUP(A61:A246,'СВК ПНД Фитинги'!A:H,6,FALSE)</f>
        <v>51.474418604651163</v>
      </c>
      <c r="E61" s="79">
        <f>VLOOKUP(A61:A246,'СВК ПНД Фитинги'!A:H,7,FALSE)</f>
        <v>0</v>
      </c>
      <c r="F61" s="157">
        <f t="shared" si="1"/>
        <v>0</v>
      </c>
    </row>
    <row r="62" spans="1:6" x14ac:dyDescent="0.25">
      <c r="A62" s="9" t="s">
        <v>11433</v>
      </c>
      <c r="B62" s="9" t="s">
        <v>11434</v>
      </c>
      <c r="C62" s="9" t="s">
        <v>11435</v>
      </c>
      <c r="D62" s="159">
        <f>VLOOKUP(A62:A247,'СВК ПНД Фитинги'!A:H,6,FALSE)</f>
        <v>85.158139534883716</v>
      </c>
      <c r="E62" s="79">
        <f>VLOOKUP(A62:A247,'СВК ПНД Фитинги'!A:H,7,FALSE)</f>
        <v>0</v>
      </c>
      <c r="F62" s="157">
        <f t="shared" si="1"/>
        <v>0</v>
      </c>
    </row>
    <row r="63" spans="1:6" x14ac:dyDescent="0.25">
      <c r="A63" s="9" t="s">
        <v>11436</v>
      </c>
      <c r="B63" s="9" t="s">
        <v>11437</v>
      </c>
      <c r="C63" s="9" t="s">
        <v>11438</v>
      </c>
      <c r="D63" s="159">
        <f>VLOOKUP(A63:A248,'СВК ПНД Фитинги'!A:H,6,FALSE)</f>
        <v>142.32558139534885</v>
      </c>
      <c r="E63" s="79">
        <f>VLOOKUP(A63:A248,'СВК ПНД Фитинги'!A:H,7,FALSE)</f>
        <v>0</v>
      </c>
      <c r="F63" s="157">
        <f t="shared" si="1"/>
        <v>0</v>
      </c>
    </row>
    <row r="64" spans="1:6" x14ac:dyDescent="0.25">
      <c r="A64" s="9" t="s">
        <v>11439</v>
      </c>
      <c r="B64" s="9" t="s">
        <v>11440</v>
      </c>
      <c r="C64" s="9" t="s">
        <v>11441</v>
      </c>
      <c r="D64" s="159">
        <f>VLOOKUP(A64:A249,'СВК ПНД Фитинги'!A:H,6,FALSE)</f>
        <v>230.09302325581396</v>
      </c>
      <c r="E64" s="79">
        <f>VLOOKUP(A64:A249,'СВК ПНД Фитинги'!A:H,7,FALSE)</f>
        <v>0</v>
      </c>
      <c r="F64" s="157">
        <f t="shared" si="1"/>
        <v>0</v>
      </c>
    </row>
    <row r="65" spans="1:6" x14ac:dyDescent="0.25">
      <c r="A65" s="9" t="s">
        <v>11442</v>
      </c>
      <c r="B65" s="9" t="s">
        <v>11443</v>
      </c>
      <c r="C65" s="9" t="s">
        <v>11444</v>
      </c>
      <c r="D65" s="159">
        <f>VLOOKUP(A65:A250,'СВК ПНД Фитинги'!A:H,6,FALSE)</f>
        <v>403.25581395348837</v>
      </c>
      <c r="E65" s="79">
        <f>VLOOKUP(A65:A250,'СВК ПНД Фитинги'!A:H,7,FALSE)</f>
        <v>0</v>
      </c>
      <c r="F65" s="157">
        <f t="shared" si="1"/>
        <v>0</v>
      </c>
    </row>
    <row r="66" spans="1:6" x14ac:dyDescent="0.25">
      <c r="A66" s="9" t="s">
        <v>11445</v>
      </c>
      <c r="B66" s="9" t="s">
        <v>11446</v>
      </c>
      <c r="C66" s="9" t="s">
        <v>11447</v>
      </c>
      <c r="D66" s="159">
        <f>VLOOKUP(A66:A251,'СВК ПНД Фитинги'!A:H,6,FALSE)</f>
        <v>877.67441860465112</v>
      </c>
      <c r="E66" s="79">
        <f>VLOOKUP(A66:A251,'СВК ПНД Фитинги'!A:H,7,FALSE)</f>
        <v>0</v>
      </c>
      <c r="F66" s="157">
        <f t="shared" si="1"/>
        <v>0</v>
      </c>
    </row>
    <row r="67" spans="1:6" x14ac:dyDescent="0.25">
      <c r="A67" s="9" t="s">
        <v>155</v>
      </c>
      <c r="B67" s="9" t="s">
        <v>156</v>
      </c>
      <c r="C67" s="9" t="s">
        <v>164</v>
      </c>
      <c r="D67" s="159">
        <f>VLOOKUP(A67:A252,'СВК ПНД Фитинги'!A:H,6,FALSE)</f>
        <v>27.279069767441861</v>
      </c>
      <c r="E67" s="79">
        <f>VLOOKUP(A67:A252,'СВК ПНД Фитинги'!A:H,7,FALSE)</f>
        <v>0</v>
      </c>
      <c r="F67" s="157">
        <f t="shared" si="1"/>
        <v>0</v>
      </c>
    </row>
    <row r="68" spans="1:6" x14ac:dyDescent="0.25">
      <c r="A68" s="9" t="s">
        <v>157</v>
      </c>
      <c r="B68" s="9" t="s">
        <v>158</v>
      </c>
      <c r="C68" s="9" t="s">
        <v>165</v>
      </c>
      <c r="D68" s="159">
        <f>VLOOKUP(A68:A253,'СВК ПНД Фитинги'!A:H,6,FALSE)</f>
        <v>27.279069767441861</v>
      </c>
      <c r="E68" s="79">
        <f>VLOOKUP(A68:A253,'СВК ПНД Фитинги'!A:H,7,FALSE)</f>
        <v>0</v>
      </c>
      <c r="F68" s="157">
        <f t="shared" si="1"/>
        <v>0</v>
      </c>
    </row>
    <row r="69" spans="1:6" x14ac:dyDescent="0.25">
      <c r="A69" s="9" t="s">
        <v>159</v>
      </c>
      <c r="B69" s="9" t="s">
        <v>160</v>
      </c>
      <c r="C69" s="9" t="s">
        <v>166</v>
      </c>
      <c r="D69" s="159">
        <f>VLOOKUP(A69:A254,'СВК ПНД Фитинги'!A:H,6,FALSE)</f>
        <v>34.395348837209298</v>
      </c>
      <c r="E69" s="79">
        <f>VLOOKUP(A69:A254,'СВК ПНД Фитинги'!A:H,7,FALSE)</f>
        <v>0</v>
      </c>
      <c r="F69" s="157">
        <f t="shared" si="1"/>
        <v>0</v>
      </c>
    </row>
    <row r="70" spans="1:6" x14ac:dyDescent="0.25">
      <c r="A70" s="9" t="s">
        <v>161</v>
      </c>
      <c r="B70" s="9" t="s">
        <v>162</v>
      </c>
      <c r="C70" s="9" t="s">
        <v>167</v>
      </c>
      <c r="D70" s="159">
        <f>VLOOKUP(A70:A255,'СВК ПНД Фитинги'!A:H,6,FALSE)</f>
        <v>34.395348837209298</v>
      </c>
      <c r="E70" s="79">
        <f>VLOOKUP(A70:A255,'СВК ПНД Фитинги'!A:H,7,FALSE)</f>
        <v>0</v>
      </c>
      <c r="F70" s="157">
        <f t="shared" si="1"/>
        <v>0</v>
      </c>
    </row>
    <row r="71" spans="1:6" x14ac:dyDescent="0.25">
      <c r="A71" s="9" t="s">
        <v>163</v>
      </c>
      <c r="B71" s="9" t="s">
        <v>11451</v>
      </c>
      <c r="C71" s="9" t="s">
        <v>168</v>
      </c>
      <c r="D71" s="159">
        <f>VLOOKUP(A71:A256,'СВК ПНД Фитинги'!A:H,6,FALSE)</f>
        <v>35.581395348837212</v>
      </c>
      <c r="E71" s="79">
        <f>VLOOKUP(A71:A256,'СВК ПНД Фитинги'!A:H,7,FALSE)</f>
        <v>0</v>
      </c>
      <c r="F71" s="157">
        <f t="shared" si="1"/>
        <v>0</v>
      </c>
    </row>
    <row r="72" spans="1:6" x14ac:dyDescent="0.25">
      <c r="A72" s="9" t="s">
        <v>11452</v>
      </c>
      <c r="B72" s="9" t="s">
        <v>11453</v>
      </c>
      <c r="C72" s="9" t="s">
        <v>11454</v>
      </c>
      <c r="D72" s="159">
        <f>VLOOKUP(A72:A256,'СВК ПНД Фитинги'!A:H,6,FALSE)</f>
        <v>54.558139534883722</v>
      </c>
      <c r="E72" s="79">
        <f>VLOOKUP(A72:A256,'СВК ПНД Фитинги'!A:H,7,FALSE)</f>
        <v>0</v>
      </c>
      <c r="F72" s="157">
        <f t="shared" si="1"/>
        <v>0</v>
      </c>
    </row>
    <row r="73" spans="1:6" x14ac:dyDescent="0.25">
      <c r="A73" s="9" t="s">
        <v>169</v>
      </c>
      <c r="B73" s="9" t="s">
        <v>170</v>
      </c>
      <c r="C73" s="9" t="s">
        <v>173</v>
      </c>
      <c r="D73" s="159">
        <f>VLOOKUP(A73:A256,'СВК ПНД Фитинги'!A:H,6,FALSE)</f>
        <v>54.558139534883722</v>
      </c>
      <c r="E73" s="79">
        <f>VLOOKUP(A73:A256,'СВК ПНД Фитинги'!A:H,7,FALSE)</f>
        <v>0</v>
      </c>
      <c r="F73" s="157">
        <f t="shared" si="1"/>
        <v>0</v>
      </c>
    </row>
    <row r="74" spans="1:6" x14ac:dyDescent="0.25">
      <c r="A74" s="9" t="s">
        <v>171</v>
      </c>
      <c r="B74" s="9" t="s">
        <v>172</v>
      </c>
      <c r="C74" s="9" t="s">
        <v>174</v>
      </c>
      <c r="D74" s="159">
        <f>VLOOKUP(A74:A256,'СВК ПНД Фитинги'!A:H,6,FALSE)</f>
        <v>54.558139534883722</v>
      </c>
      <c r="E74" s="79">
        <f>VLOOKUP(A74:A256,'СВК ПНД Фитинги'!A:H,7,FALSE)</f>
        <v>0</v>
      </c>
      <c r="F74" s="157">
        <f t="shared" si="1"/>
        <v>0</v>
      </c>
    </row>
    <row r="75" spans="1:6" x14ac:dyDescent="0.25">
      <c r="A75" s="9" t="s">
        <v>11455</v>
      </c>
      <c r="B75" s="9" t="s">
        <v>11456</v>
      </c>
      <c r="C75" s="9" t="s">
        <v>11457</v>
      </c>
      <c r="D75" s="159">
        <f>VLOOKUP(A75:A256,'СВК ПНД Фитинги'!A:H,6,FALSE)</f>
        <v>66.418604651162795</v>
      </c>
      <c r="E75" s="79">
        <f>VLOOKUP(A75:A256,'СВК ПНД Фитинги'!A:H,7,FALSE)</f>
        <v>0</v>
      </c>
      <c r="F75" s="157">
        <f t="shared" si="1"/>
        <v>0</v>
      </c>
    </row>
    <row r="76" spans="1:6" x14ac:dyDescent="0.25">
      <c r="A76" s="9" t="s">
        <v>11458</v>
      </c>
      <c r="B76" s="9" t="s">
        <v>11459</v>
      </c>
      <c r="C76" s="9" t="s">
        <v>11460</v>
      </c>
      <c r="D76" s="159">
        <f>VLOOKUP(A76:A256,'СВК ПНД Фитинги'!A:H,6,FALSE)</f>
        <v>75.906976744186053</v>
      </c>
      <c r="E76" s="79">
        <f>VLOOKUP(A76:A256,'СВК ПНД Фитинги'!A:H,7,FALSE)</f>
        <v>0</v>
      </c>
      <c r="F76" s="157">
        <f t="shared" si="1"/>
        <v>0</v>
      </c>
    </row>
    <row r="77" spans="1:6" x14ac:dyDescent="0.25">
      <c r="A77" s="9" t="s">
        <v>11461</v>
      </c>
      <c r="B77" s="9" t="s">
        <v>11462</v>
      </c>
      <c r="C77" s="9" t="s">
        <v>11463</v>
      </c>
      <c r="D77" s="159">
        <f>VLOOKUP(A77:A256,'СВК ПНД Фитинги'!A:H,6,FALSE)</f>
        <v>75.906976744186053</v>
      </c>
      <c r="E77" s="79">
        <f>VLOOKUP(A77:A256,'СВК ПНД Фитинги'!A:H,7,FALSE)</f>
        <v>0</v>
      </c>
      <c r="F77" s="157">
        <f t="shared" si="1"/>
        <v>0</v>
      </c>
    </row>
    <row r="78" spans="1:6" x14ac:dyDescent="0.25">
      <c r="A78" s="9" t="s">
        <v>11464</v>
      </c>
      <c r="B78" s="9" t="s">
        <v>11465</v>
      </c>
      <c r="C78" s="9" t="s">
        <v>11466</v>
      </c>
      <c r="D78" s="159">
        <f>VLOOKUP(A78:A256,'СВК ПНД Фитинги'!A:H,6,FALSE)</f>
        <v>83.023255813953497</v>
      </c>
      <c r="E78" s="79">
        <f>VLOOKUP(A78:A256,'СВК ПНД Фитинги'!A:H,7,FALSE)</f>
        <v>0</v>
      </c>
      <c r="F78" s="157">
        <f t="shared" si="1"/>
        <v>0</v>
      </c>
    </row>
    <row r="79" spans="1:6" x14ac:dyDescent="0.25">
      <c r="A79" s="9" t="s">
        <v>11467</v>
      </c>
      <c r="B79" s="9" t="s">
        <v>11468</v>
      </c>
      <c r="C79" s="9" t="s">
        <v>11469</v>
      </c>
      <c r="D79" s="159">
        <f>VLOOKUP(A79:A256,'СВК ПНД Фитинги'!A:H,6,FALSE)</f>
        <v>128.09302325581396</v>
      </c>
      <c r="E79" s="79">
        <f>VLOOKUP(A79:A256,'СВК ПНД Фитинги'!A:H,7,FALSE)</f>
        <v>0</v>
      </c>
      <c r="F79" s="157">
        <f t="shared" si="1"/>
        <v>0</v>
      </c>
    </row>
    <row r="80" spans="1:6" x14ac:dyDescent="0.25">
      <c r="A80" s="9" t="s">
        <v>11470</v>
      </c>
      <c r="B80" s="9" t="s">
        <v>11471</v>
      </c>
      <c r="C80" s="9" t="s">
        <v>11472</v>
      </c>
      <c r="D80" s="159">
        <f>VLOOKUP(A80:A256,'СВК ПНД Фитинги'!A:H,6,FALSE)</f>
        <v>128.09302325581396</v>
      </c>
      <c r="E80" s="79">
        <f>VLOOKUP(A80:A256,'СВК ПНД Фитинги'!A:H,7,FALSE)</f>
        <v>0</v>
      </c>
      <c r="F80" s="157">
        <f t="shared" si="1"/>
        <v>0</v>
      </c>
    </row>
    <row r="81" spans="1:6" x14ac:dyDescent="0.25">
      <c r="A81" s="9" t="s">
        <v>11473</v>
      </c>
      <c r="B81" s="9" t="s">
        <v>11474</v>
      </c>
      <c r="C81" s="9" t="s">
        <v>11475</v>
      </c>
      <c r="D81" s="159">
        <f>VLOOKUP(A81:A256,'СВК ПНД Фитинги'!A:H,6,FALSE)</f>
        <v>142.32558139534885</v>
      </c>
      <c r="E81" s="79">
        <f>VLOOKUP(A81:A256,'СВК ПНД Фитинги'!A:H,7,FALSE)</f>
        <v>0</v>
      </c>
      <c r="F81" s="157">
        <f t="shared" si="1"/>
        <v>0</v>
      </c>
    </row>
    <row r="82" spans="1:6" x14ac:dyDescent="0.25">
      <c r="A82" s="9" t="s">
        <v>11476</v>
      </c>
      <c r="B82" s="9" t="s">
        <v>11477</v>
      </c>
      <c r="C82" s="9" t="s">
        <v>11478</v>
      </c>
      <c r="D82" s="159">
        <f>VLOOKUP(A82:A256,'СВК ПНД Фитинги'!A:H,6,FALSE)</f>
        <v>218.23255813953489</v>
      </c>
      <c r="E82" s="79">
        <f>VLOOKUP(A82:A256,'СВК ПНД Фитинги'!A:H,7,FALSE)</f>
        <v>0</v>
      </c>
      <c r="F82" s="157">
        <f t="shared" si="1"/>
        <v>0</v>
      </c>
    </row>
    <row r="83" spans="1:6" x14ac:dyDescent="0.25">
      <c r="A83" s="9" t="s">
        <v>11479</v>
      </c>
      <c r="B83" s="9" t="s">
        <v>11480</v>
      </c>
      <c r="C83" s="9" t="s">
        <v>11481</v>
      </c>
      <c r="D83" s="159">
        <f>VLOOKUP(A83:A256,'СВК ПНД Фитинги'!A:H,6,FALSE)</f>
        <v>880.6</v>
      </c>
      <c r="E83" s="79">
        <f>VLOOKUP(A83:A256,'СВК ПНД Фитинги'!A:H,7,FALSE)</f>
        <v>0</v>
      </c>
      <c r="F83" s="157">
        <f t="shared" si="1"/>
        <v>0</v>
      </c>
    </row>
    <row r="84" spans="1:6" x14ac:dyDescent="0.25">
      <c r="A84" s="9" t="s">
        <v>176</v>
      </c>
      <c r="B84" s="9" t="s">
        <v>177</v>
      </c>
      <c r="C84" s="9" t="s">
        <v>189</v>
      </c>
      <c r="D84" s="159">
        <f>VLOOKUP(A84:A256,'СВК ПНД Фитинги'!A:H,6,FALSE)</f>
        <v>23.720930232558139</v>
      </c>
      <c r="E84" s="79">
        <f>VLOOKUP(A84:A256,'СВК ПНД Фитинги'!A:H,7,FALSE)</f>
        <v>0</v>
      </c>
      <c r="F84" s="157">
        <f t="shared" si="1"/>
        <v>0</v>
      </c>
    </row>
    <row r="85" spans="1:6" x14ac:dyDescent="0.25">
      <c r="A85" s="9" t="s">
        <v>178</v>
      </c>
      <c r="B85" s="9" t="s">
        <v>179</v>
      </c>
      <c r="C85" s="9" t="s">
        <v>190</v>
      </c>
      <c r="D85" s="159">
        <f>VLOOKUP(A85:A256,'СВК ПНД Фитинги'!A:H,6,FALSE)</f>
        <v>23.720930232558139</v>
      </c>
      <c r="E85" s="79">
        <f>VLOOKUP(A85:A256,'СВК ПНД Фитинги'!A:H,7,FALSE)</f>
        <v>0</v>
      </c>
      <c r="F85" s="157">
        <f t="shared" si="1"/>
        <v>0</v>
      </c>
    </row>
    <row r="86" spans="1:6" x14ac:dyDescent="0.25">
      <c r="A86" s="9" t="s">
        <v>180</v>
      </c>
      <c r="B86" s="9" t="s">
        <v>181</v>
      </c>
      <c r="C86" s="9" t="s">
        <v>191</v>
      </c>
      <c r="D86" s="159">
        <f>VLOOKUP(A86:A256,'СВК ПНД Фитинги'!A:H,6,FALSE)</f>
        <v>33.209302325581397</v>
      </c>
      <c r="E86" s="79">
        <f>VLOOKUP(A86:A256,'СВК ПНД Фитинги'!A:H,7,FALSE)</f>
        <v>0</v>
      </c>
      <c r="F86" s="157">
        <f t="shared" si="1"/>
        <v>0</v>
      </c>
    </row>
    <row r="87" spans="1:6" x14ac:dyDescent="0.25">
      <c r="A87" s="9" t="s">
        <v>182</v>
      </c>
      <c r="B87" s="9" t="s">
        <v>183</v>
      </c>
      <c r="C87" s="9" t="s">
        <v>192</v>
      </c>
      <c r="D87" s="159">
        <f>VLOOKUP(A87:A256,'СВК ПНД Фитинги'!A:H,6,FALSE)</f>
        <v>33.209302325581397</v>
      </c>
      <c r="E87" s="79">
        <f>VLOOKUP(A87:A256,'СВК ПНД Фитинги'!A:H,7,FALSE)</f>
        <v>0</v>
      </c>
      <c r="F87" s="157">
        <f t="shared" si="1"/>
        <v>0</v>
      </c>
    </row>
    <row r="88" spans="1:6" x14ac:dyDescent="0.25">
      <c r="A88" s="9" t="s">
        <v>184</v>
      </c>
      <c r="B88" s="9" t="s">
        <v>11482</v>
      </c>
      <c r="C88" s="9" t="s">
        <v>193</v>
      </c>
      <c r="D88" s="159">
        <f>VLOOKUP(A88:A256,'СВК ПНД Фитинги'!A:H,6,FALSE)</f>
        <v>33.209302325581397</v>
      </c>
      <c r="E88" s="79">
        <f>VLOOKUP(A88:A256,'СВК ПНД Фитинги'!A:H,7,FALSE)</f>
        <v>0</v>
      </c>
      <c r="F88" s="157">
        <f t="shared" si="1"/>
        <v>0</v>
      </c>
    </row>
    <row r="89" spans="1:6" x14ac:dyDescent="0.25">
      <c r="A89" s="9" t="s">
        <v>11483</v>
      </c>
      <c r="B89" s="9" t="s">
        <v>11484</v>
      </c>
      <c r="C89" s="9" t="s">
        <v>11485</v>
      </c>
      <c r="D89" s="159">
        <f>VLOOKUP(A89:A256,'СВК ПНД Фитинги'!A:H,6,FALSE)</f>
        <v>49.8139534883721</v>
      </c>
      <c r="E89" s="79">
        <f>VLOOKUP(A89:A256,'СВК ПНД Фитинги'!A:H,7,FALSE)</f>
        <v>0</v>
      </c>
      <c r="F89" s="157">
        <f t="shared" si="1"/>
        <v>0</v>
      </c>
    </row>
    <row r="90" spans="1:6" x14ac:dyDescent="0.25">
      <c r="A90" s="9" t="s">
        <v>185</v>
      </c>
      <c r="B90" s="9" t="s">
        <v>186</v>
      </c>
      <c r="C90" s="9" t="s">
        <v>194</v>
      </c>
      <c r="D90" s="159">
        <f>VLOOKUP(A90:A256,'СВК ПНД Фитинги'!A:H,6,FALSE)</f>
        <v>51</v>
      </c>
      <c r="E90" s="79">
        <f>VLOOKUP(A90:A256,'СВК ПНД Фитинги'!A:H,7,FALSE)</f>
        <v>0</v>
      </c>
      <c r="F90" s="157">
        <f t="shared" si="1"/>
        <v>0</v>
      </c>
    </row>
    <row r="91" spans="1:6" x14ac:dyDescent="0.25">
      <c r="A91" s="9" t="s">
        <v>187</v>
      </c>
      <c r="B91" s="9" t="s">
        <v>188</v>
      </c>
      <c r="C91" s="9" t="s">
        <v>195</v>
      </c>
      <c r="D91" s="159">
        <f>VLOOKUP(A91:A256,'СВК ПНД Фитинги'!A:H,6,FALSE)</f>
        <v>52.186046511627907</v>
      </c>
      <c r="E91" s="79">
        <f>VLOOKUP(A91:A256,'СВК ПНД Фитинги'!A:H,7,FALSE)</f>
        <v>0</v>
      </c>
      <c r="F91" s="157">
        <f t="shared" si="1"/>
        <v>0</v>
      </c>
    </row>
    <row r="92" spans="1:6" x14ac:dyDescent="0.25">
      <c r="A92" s="9" t="s">
        <v>11486</v>
      </c>
      <c r="B92" s="9" t="s">
        <v>11487</v>
      </c>
      <c r="C92" s="9" t="s">
        <v>11488</v>
      </c>
      <c r="D92" s="159">
        <f>VLOOKUP(A92:A256,'СВК ПНД Фитинги'!A:H,6,FALSE)</f>
        <v>64.04651162790698</v>
      </c>
      <c r="E92" s="79">
        <f>VLOOKUP(A92:A256,'СВК ПНД Фитинги'!A:H,7,FALSE)</f>
        <v>0</v>
      </c>
      <c r="F92" s="157">
        <f t="shared" si="1"/>
        <v>0</v>
      </c>
    </row>
    <row r="93" spans="1:6" x14ac:dyDescent="0.25">
      <c r="A93" s="9" t="s">
        <v>11489</v>
      </c>
      <c r="B93" s="9" t="s">
        <v>11490</v>
      </c>
      <c r="C93" s="9" t="s">
        <v>11491</v>
      </c>
      <c r="D93" s="159">
        <f>VLOOKUP(A93:A256,'СВК ПНД Фитинги'!A:H,6,FALSE)</f>
        <v>71.162790697674424</v>
      </c>
      <c r="E93" s="79">
        <f>VLOOKUP(A93:A256,'СВК ПНД Фитинги'!A:H,7,FALSE)</f>
        <v>0</v>
      </c>
      <c r="F93" s="157">
        <f t="shared" si="1"/>
        <v>0</v>
      </c>
    </row>
    <row r="94" spans="1:6" x14ac:dyDescent="0.25">
      <c r="A94" s="9" t="s">
        <v>11492</v>
      </c>
      <c r="B94" s="9" t="s">
        <v>11493</v>
      </c>
      <c r="C94" s="9" t="s">
        <v>11494</v>
      </c>
      <c r="D94" s="159">
        <f>VLOOKUP(A94:A256,'СВК ПНД Фитинги'!A:H,6,FALSE)</f>
        <v>71.162790697674424</v>
      </c>
      <c r="E94" s="79">
        <f>VLOOKUP(A94:A256,'СВК ПНД Фитинги'!A:H,7,FALSE)</f>
        <v>0</v>
      </c>
      <c r="F94" s="157">
        <f t="shared" si="1"/>
        <v>0</v>
      </c>
    </row>
    <row r="95" spans="1:6" x14ac:dyDescent="0.25">
      <c r="A95" s="9" t="s">
        <v>11495</v>
      </c>
      <c r="B95" s="9" t="s">
        <v>11496</v>
      </c>
      <c r="C95" s="9" t="s">
        <v>11497</v>
      </c>
      <c r="D95" s="159">
        <f>VLOOKUP(A95:A256,'СВК ПНД Фитинги'!A:H,6,FALSE)</f>
        <v>83.023255813953497</v>
      </c>
      <c r="E95" s="79">
        <f>VLOOKUP(A95:A256,'СВК ПНД Фитинги'!A:H,7,FALSE)</f>
        <v>0</v>
      </c>
      <c r="F95" s="157">
        <f t="shared" si="1"/>
        <v>0</v>
      </c>
    </row>
    <row r="96" spans="1:6" x14ac:dyDescent="0.25">
      <c r="A96" s="9" t="s">
        <v>11498</v>
      </c>
      <c r="B96" s="9" t="s">
        <v>11499</v>
      </c>
      <c r="C96" s="9" t="s">
        <v>11500</v>
      </c>
      <c r="D96" s="159">
        <f>VLOOKUP(A96:A256,'СВК ПНД Фитинги'!A:H,6,FALSE)</f>
        <v>123.34883720930233</v>
      </c>
      <c r="E96" s="79">
        <f>VLOOKUP(A96:A256,'СВК ПНД Фитинги'!A:H,7,FALSE)</f>
        <v>0</v>
      </c>
      <c r="F96" s="157">
        <f t="shared" si="1"/>
        <v>0</v>
      </c>
    </row>
    <row r="97" spans="1:6" x14ac:dyDescent="0.25">
      <c r="A97" s="9" t="s">
        <v>11501</v>
      </c>
      <c r="B97" s="9" t="s">
        <v>11502</v>
      </c>
      <c r="C97" s="9" t="s">
        <v>11503</v>
      </c>
      <c r="D97" s="159">
        <f>VLOOKUP(A97:A256,'СВК ПНД Фитинги'!A:H,6,FALSE)</f>
        <v>123.34883720930233</v>
      </c>
      <c r="E97" s="79">
        <f>VLOOKUP(A97:A256,'СВК ПНД Фитинги'!A:H,7,FALSE)</f>
        <v>0</v>
      </c>
      <c r="F97" s="157">
        <f t="shared" si="1"/>
        <v>0</v>
      </c>
    </row>
    <row r="98" spans="1:6" x14ac:dyDescent="0.25">
      <c r="A98" s="9" t="s">
        <v>11504</v>
      </c>
      <c r="B98" s="9" t="s">
        <v>11505</v>
      </c>
      <c r="C98" s="9" t="s">
        <v>11506</v>
      </c>
      <c r="D98" s="159">
        <f>VLOOKUP(A98:A256,'СВК ПНД Фитинги'!A:H,6,FALSE)</f>
        <v>130.46511627906978</v>
      </c>
      <c r="E98" s="79">
        <f>VLOOKUP(A98:A256,'СВК ПНД Фитинги'!A:H,7,FALSE)</f>
        <v>0</v>
      </c>
      <c r="F98" s="157">
        <f t="shared" si="1"/>
        <v>0</v>
      </c>
    </row>
    <row r="99" spans="1:6" x14ac:dyDescent="0.25">
      <c r="A99" s="9" t="s">
        <v>11507</v>
      </c>
      <c r="B99" s="9" t="s">
        <v>11508</v>
      </c>
      <c r="C99" s="9" t="s">
        <v>11509</v>
      </c>
      <c r="D99" s="159">
        <f>VLOOKUP(A99:A256,'СВК ПНД Фитинги'!A:H,6,FALSE)</f>
        <v>213.48837209302326</v>
      </c>
      <c r="E99" s="79">
        <f>VLOOKUP(A99:A256,'СВК ПНД Фитинги'!A:H,7,FALSE)</f>
        <v>0</v>
      </c>
      <c r="F99" s="157">
        <f t="shared" si="1"/>
        <v>0</v>
      </c>
    </row>
    <row r="100" spans="1:6" x14ac:dyDescent="0.25">
      <c r="A100" s="9" t="s">
        <v>197</v>
      </c>
      <c r="B100" s="9" t="s">
        <v>198</v>
      </c>
      <c r="C100" s="9" t="s">
        <v>203</v>
      </c>
      <c r="D100" s="159">
        <f>VLOOKUP(A100:A256,'СВК ПНД Фитинги'!A:H,6,FALSE)</f>
        <v>40.325581395348834</v>
      </c>
      <c r="E100" s="79">
        <f>VLOOKUP(A100:A256,'СВК ПНД Фитинги'!A:H,7,FALSE)</f>
        <v>0</v>
      </c>
      <c r="F100" s="157">
        <f t="shared" si="1"/>
        <v>0</v>
      </c>
    </row>
    <row r="101" spans="1:6" x14ac:dyDescent="0.25">
      <c r="A101" s="9" t="s">
        <v>199</v>
      </c>
      <c r="B101" s="9" t="s">
        <v>200</v>
      </c>
      <c r="C101" s="9" t="s">
        <v>204</v>
      </c>
      <c r="D101" s="159">
        <f>VLOOKUP(A101:A256,'СВК ПНД Фитинги'!A:H,6,FALSE)</f>
        <v>56.930232558139537</v>
      </c>
      <c r="E101" s="79">
        <f>VLOOKUP(A101:A256,'СВК ПНД Фитинги'!A:H,7,FALSE)</f>
        <v>0</v>
      </c>
      <c r="F101" s="157">
        <f t="shared" si="1"/>
        <v>0</v>
      </c>
    </row>
    <row r="102" spans="1:6" x14ac:dyDescent="0.25">
      <c r="A102" s="9" t="s">
        <v>201</v>
      </c>
      <c r="B102" s="9" t="s">
        <v>202</v>
      </c>
      <c r="C102" s="9" t="s">
        <v>205</v>
      </c>
      <c r="D102" s="159">
        <f>VLOOKUP(A102:A256,'СВК ПНД Фитинги'!A:H,6,FALSE)</f>
        <v>85.395348837209298</v>
      </c>
      <c r="E102" s="79">
        <f>VLOOKUP(A102:A256,'СВК ПНД Фитинги'!A:H,7,FALSE)</f>
        <v>0</v>
      </c>
      <c r="F102" s="157">
        <f t="shared" ref="F102:F165" si="2">D102*E102</f>
        <v>0</v>
      </c>
    </row>
    <row r="103" spans="1:6" x14ac:dyDescent="0.25">
      <c r="A103" s="9" t="s">
        <v>11510</v>
      </c>
      <c r="B103" s="9" t="s">
        <v>11511</v>
      </c>
      <c r="C103" s="9" t="s">
        <v>11512</v>
      </c>
      <c r="D103" s="159">
        <f>VLOOKUP(A103:A256,'СВК ПНД Фитинги'!A:H,6,FALSE)</f>
        <v>118.6046511627907</v>
      </c>
      <c r="E103" s="79">
        <f>VLOOKUP(A103:A256,'СВК ПНД Фитинги'!A:H,7,FALSE)</f>
        <v>0</v>
      </c>
      <c r="F103" s="157">
        <f t="shared" si="2"/>
        <v>0</v>
      </c>
    </row>
    <row r="104" spans="1:6" x14ac:dyDescent="0.25">
      <c r="A104" s="9" t="s">
        <v>11513</v>
      </c>
      <c r="B104" s="9" t="s">
        <v>11514</v>
      </c>
      <c r="C104" s="9" t="s">
        <v>11515</v>
      </c>
      <c r="D104" s="159">
        <f>VLOOKUP(A104:A256,'СВК ПНД Фитинги'!A:H,6,FALSE)</f>
        <v>208.74418604651163</v>
      </c>
      <c r="E104" s="79">
        <f>VLOOKUP(A104:A256,'СВК ПНД Фитинги'!A:H,7,FALSE)</f>
        <v>0</v>
      </c>
      <c r="F104" s="157">
        <f t="shared" si="2"/>
        <v>0</v>
      </c>
    </row>
    <row r="105" spans="1:6" x14ac:dyDescent="0.25">
      <c r="A105" s="9" t="s">
        <v>11516</v>
      </c>
      <c r="B105" s="9" t="s">
        <v>11517</v>
      </c>
      <c r="C105" s="9" t="s">
        <v>11518</v>
      </c>
      <c r="D105" s="159">
        <f>VLOOKUP(A105:A256,'СВК ПНД Фитинги'!A:H,6,FALSE)</f>
        <v>336.83720930232562</v>
      </c>
      <c r="E105" s="79">
        <f>VLOOKUP(A105:A256,'СВК ПНД Фитинги'!A:H,7,FALSE)</f>
        <v>0</v>
      </c>
      <c r="F105" s="157">
        <f t="shared" si="2"/>
        <v>0</v>
      </c>
    </row>
    <row r="106" spans="1:6" x14ac:dyDescent="0.25">
      <c r="A106" s="9" t="s">
        <v>11519</v>
      </c>
      <c r="B106" s="9" t="s">
        <v>11520</v>
      </c>
      <c r="C106" s="9" t="s">
        <v>11521</v>
      </c>
      <c r="D106" s="159">
        <f>VLOOKUP(A106:A256,'СВК ПНД Фитинги'!A:H,6,FALSE)</f>
        <v>640.46511627906978</v>
      </c>
      <c r="E106" s="79">
        <f>VLOOKUP(A106:A256,'СВК ПНД Фитинги'!A:H,7,FALSE)</f>
        <v>0</v>
      </c>
      <c r="F106" s="157">
        <f t="shared" si="2"/>
        <v>0</v>
      </c>
    </row>
    <row r="107" spans="1:6" x14ac:dyDescent="0.25">
      <c r="A107" s="9" t="s">
        <v>11522</v>
      </c>
      <c r="B107" s="9" t="s">
        <v>11520</v>
      </c>
      <c r="C107" s="9" t="s">
        <v>11523</v>
      </c>
      <c r="D107" s="159">
        <f>VLOOKUP(A107:A256,'СВК ПНД Фитинги'!A:H,6,FALSE)</f>
        <v>984.41860465116281</v>
      </c>
      <c r="E107" s="79">
        <f>VLOOKUP(A107:A256,'СВК ПНД Фитинги'!A:H,7,FALSE)</f>
        <v>0</v>
      </c>
      <c r="F107" s="157">
        <f t="shared" si="2"/>
        <v>0</v>
      </c>
    </row>
    <row r="108" spans="1:6" x14ac:dyDescent="0.25">
      <c r="A108" s="9" t="s">
        <v>11524</v>
      </c>
      <c r="B108" s="9" t="s">
        <v>11525</v>
      </c>
      <c r="C108" s="9" t="s">
        <v>11526</v>
      </c>
      <c r="D108" s="159">
        <f>VLOOKUP(A108:A256,'СВК ПНД Фитинги'!A:H,6,FALSE)</f>
        <v>1494.4186046511629</v>
      </c>
      <c r="E108" s="79">
        <f>VLOOKUP(A108:A256,'СВК ПНД Фитинги'!A:H,7,FALSE)</f>
        <v>0</v>
      </c>
      <c r="F108" s="157">
        <f t="shared" si="2"/>
        <v>0</v>
      </c>
    </row>
    <row r="109" spans="1:6" x14ac:dyDescent="0.25">
      <c r="A109" s="9" t="s">
        <v>207</v>
      </c>
      <c r="B109" s="9" t="s">
        <v>208</v>
      </c>
      <c r="C109" s="9" t="s">
        <v>11560</v>
      </c>
      <c r="D109" s="159">
        <f>VLOOKUP(A109:A256,'СВК ПНД Фитинги'!A:H,6,FALSE)</f>
        <v>56.930232558139537</v>
      </c>
      <c r="E109" s="79">
        <f>VLOOKUP(A109:A256,'СВК ПНД Фитинги'!A:H,7,FALSE)</f>
        <v>0</v>
      </c>
      <c r="F109" s="157">
        <f t="shared" si="2"/>
        <v>0</v>
      </c>
    </row>
    <row r="110" spans="1:6" x14ac:dyDescent="0.25">
      <c r="A110" s="9" t="s">
        <v>209</v>
      </c>
      <c r="B110" s="9" t="s">
        <v>210</v>
      </c>
      <c r="C110" s="9" t="s">
        <v>11561</v>
      </c>
      <c r="D110" s="159">
        <f>VLOOKUP(A110:A256,'СВК ПНД Фитинги'!A:H,6,FALSE)</f>
        <v>80.651162790697668</v>
      </c>
      <c r="E110" s="79">
        <f>VLOOKUP(A110:A256,'СВК ПНД Фитинги'!A:H,7,FALSE)</f>
        <v>0</v>
      </c>
      <c r="F110" s="157">
        <f t="shared" si="2"/>
        <v>0</v>
      </c>
    </row>
    <row r="111" spans="1:6" x14ac:dyDescent="0.25">
      <c r="A111" s="9" t="s">
        <v>211</v>
      </c>
      <c r="B111" s="9" t="s">
        <v>212</v>
      </c>
      <c r="C111" s="9" t="s">
        <v>11562</v>
      </c>
      <c r="D111" s="159">
        <f>VLOOKUP(A111:A256,'СВК ПНД Фитинги'!A:H,6,FALSE)</f>
        <v>80.651162790697668</v>
      </c>
      <c r="E111" s="79">
        <f>VLOOKUP(A111:A256,'СВК ПНД Фитинги'!A:H,7,FALSE)</f>
        <v>0</v>
      </c>
      <c r="F111" s="157">
        <f t="shared" si="2"/>
        <v>0</v>
      </c>
    </row>
    <row r="112" spans="1:6" x14ac:dyDescent="0.25">
      <c r="A112" s="9" t="s">
        <v>11527</v>
      </c>
      <c r="B112" s="9" t="s">
        <v>11528</v>
      </c>
      <c r="C112" s="9" t="s">
        <v>11529</v>
      </c>
      <c r="D112" s="159">
        <f>VLOOKUP(A112:A256,'СВК ПНД Фитинги'!A:H,6,FALSE)</f>
        <v>99.6279069767442</v>
      </c>
      <c r="E112" s="79">
        <f>VLOOKUP(A112:A256,'СВК ПНД Фитинги'!A:H,7,FALSE)</f>
        <v>0</v>
      </c>
      <c r="F112" s="157">
        <f t="shared" si="2"/>
        <v>0</v>
      </c>
    </row>
    <row r="113" spans="1:6" x14ac:dyDescent="0.25">
      <c r="A113" s="9" t="s">
        <v>11530</v>
      </c>
      <c r="B113" s="9" t="s">
        <v>11531</v>
      </c>
      <c r="C113" s="9" t="s">
        <v>11532</v>
      </c>
      <c r="D113" s="159">
        <f>VLOOKUP(A113:A256,'СВК ПНД Фитинги'!A:H,6,FALSE)</f>
        <v>109.11627906976744</v>
      </c>
      <c r="E113" s="79">
        <f>VLOOKUP(A113:A256,'СВК ПНД Фитинги'!A:H,7,FALSE)</f>
        <v>0</v>
      </c>
      <c r="F113" s="157">
        <f t="shared" si="2"/>
        <v>0</v>
      </c>
    </row>
    <row r="114" spans="1:6" x14ac:dyDescent="0.25">
      <c r="A114" s="9" t="s">
        <v>11533</v>
      </c>
      <c r="B114" s="9" t="s">
        <v>11534</v>
      </c>
      <c r="C114" s="9" t="s">
        <v>11535</v>
      </c>
      <c r="D114" s="159">
        <f>VLOOKUP(A114:A256,'СВК ПНД Фитинги'!A:H,6,FALSE)</f>
        <v>170.7906976744186</v>
      </c>
      <c r="E114" s="79">
        <f>VLOOKUP(A114:A256,'СВК ПНД Фитинги'!A:H,7,FALSE)</f>
        <v>0</v>
      </c>
      <c r="F114" s="157">
        <f t="shared" si="2"/>
        <v>0</v>
      </c>
    </row>
    <row r="115" spans="1:6" x14ac:dyDescent="0.25">
      <c r="A115" s="9" t="s">
        <v>11536</v>
      </c>
      <c r="B115" s="9" t="s">
        <v>11537</v>
      </c>
      <c r="C115" s="9" t="s">
        <v>11538</v>
      </c>
      <c r="D115" s="159">
        <f>VLOOKUP(A115:A256,'СВК ПНД Фитинги'!A:H,6,FALSE)</f>
        <v>194.51162790697674</v>
      </c>
      <c r="E115" s="79">
        <f>VLOOKUP(A115:A256,'СВК ПНД Фитинги'!A:H,7,FALSE)</f>
        <v>0</v>
      </c>
      <c r="F115" s="157">
        <f t="shared" si="2"/>
        <v>0</v>
      </c>
    </row>
    <row r="116" spans="1:6" x14ac:dyDescent="0.25">
      <c r="A116" s="9" t="s">
        <v>11539</v>
      </c>
      <c r="B116" s="9" t="s">
        <v>11540</v>
      </c>
      <c r="C116" s="9" t="s">
        <v>11541</v>
      </c>
      <c r="D116" s="159">
        <f>VLOOKUP(A116:A256,'СВК ПНД Фитинги'!A:H,6,FALSE)</f>
        <v>260.93023255813955</v>
      </c>
      <c r="E116" s="79">
        <f>VLOOKUP(A116:A256,'СВК ПНД Фитинги'!A:H,7,FALSE)</f>
        <v>0</v>
      </c>
      <c r="F116" s="157">
        <f t="shared" si="2"/>
        <v>0</v>
      </c>
    </row>
    <row r="117" spans="1:6" x14ac:dyDescent="0.25">
      <c r="A117" s="9" t="s">
        <v>11542</v>
      </c>
      <c r="B117" s="9" t="s">
        <v>11543</v>
      </c>
      <c r="C117" s="9" t="s">
        <v>11544</v>
      </c>
      <c r="D117" s="159">
        <f>VLOOKUP(A117:A256,'СВК ПНД Фитинги'!A:H,6,FALSE)</f>
        <v>272.7906976744186</v>
      </c>
      <c r="E117" s="79">
        <f>VLOOKUP(A117:A256,'СВК ПНД Фитинги'!A:H,7,FALSE)</f>
        <v>0</v>
      </c>
      <c r="F117" s="157">
        <f t="shared" si="2"/>
        <v>0</v>
      </c>
    </row>
    <row r="118" spans="1:6" x14ac:dyDescent="0.25">
      <c r="A118" s="9" t="s">
        <v>11545</v>
      </c>
      <c r="B118" s="9" t="s">
        <v>11546</v>
      </c>
      <c r="C118" s="9" t="s">
        <v>11547</v>
      </c>
      <c r="D118" s="159">
        <f>VLOOKUP(A118:A256,'СВК ПНД Фитинги'!A:H,6,FALSE)</f>
        <v>289.39534883720933</v>
      </c>
      <c r="E118" s="79">
        <f>VLOOKUP(A118:A256,'СВК ПНД Фитинги'!A:H,7,FALSE)</f>
        <v>0</v>
      </c>
      <c r="F118" s="157">
        <f t="shared" si="2"/>
        <v>0</v>
      </c>
    </row>
    <row r="119" spans="1:6" x14ac:dyDescent="0.25">
      <c r="A119" s="9" t="s">
        <v>11548</v>
      </c>
      <c r="B119" s="9" t="s">
        <v>11549</v>
      </c>
      <c r="C119" s="9" t="s">
        <v>11550</v>
      </c>
      <c r="D119" s="159">
        <f>VLOOKUP(A119:A256,'СВК ПНД Фитинги'!A:H,6,FALSE)</f>
        <v>498.1395348837209</v>
      </c>
      <c r="E119" s="79">
        <f>VLOOKUP(A119:A256,'СВК ПНД Фитинги'!A:H,7,FALSE)</f>
        <v>0</v>
      </c>
      <c r="F119" s="157">
        <f t="shared" si="2"/>
        <v>0</v>
      </c>
    </row>
    <row r="120" spans="1:6" x14ac:dyDescent="0.25">
      <c r="A120" s="9" t="s">
        <v>11551</v>
      </c>
      <c r="B120" s="9" t="s">
        <v>11552</v>
      </c>
      <c r="C120" s="9" t="s">
        <v>11553</v>
      </c>
      <c r="D120" s="159">
        <f>VLOOKUP(A120:A256,'СВК ПНД Фитинги'!A:H,6,FALSE)</f>
        <v>533.7209302325582</v>
      </c>
      <c r="E120" s="79">
        <f>VLOOKUP(A120:A256,'СВК ПНД Фитинги'!A:H,7,FALSE)</f>
        <v>0</v>
      </c>
      <c r="F120" s="157">
        <f t="shared" si="2"/>
        <v>0</v>
      </c>
    </row>
    <row r="121" spans="1:6" x14ac:dyDescent="0.25">
      <c r="A121" s="9" t="s">
        <v>11554</v>
      </c>
      <c r="B121" s="9" t="s">
        <v>11555</v>
      </c>
      <c r="C121" s="9" t="s">
        <v>11556</v>
      </c>
      <c r="D121" s="159">
        <f>VLOOKUP(A121:A256,'СВК ПНД Фитинги'!A:H,6,FALSE)</f>
        <v>702.13953488372101</v>
      </c>
      <c r="E121" s="79">
        <f>VLOOKUP(A121:A256,'СВК ПНД Фитинги'!A:H,7,FALSE)</f>
        <v>0</v>
      </c>
      <c r="F121" s="157">
        <f t="shared" si="2"/>
        <v>0</v>
      </c>
    </row>
    <row r="122" spans="1:6" x14ac:dyDescent="0.25">
      <c r="A122" s="9" t="s">
        <v>11557</v>
      </c>
      <c r="B122" s="9" t="s">
        <v>11558</v>
      </c>
      <c r="C122" s="9" t="s">
        <v>11559</v>
      </c>
      <c r="D122" s="159">
        <f>VLOOKUP(A122:A256,'СВК ПНД Фитинги'!A:H,6,FALSE)</f>
        <v>1257.2093023255816</v>
      </c>
      <c r="E122" s="79">
        <f>VLOOKUP(A122:A256,'СВК ПНД Фитинги'!A:H,7,FALSE)</f>
        <v>0</v>
      </c>
      <c r="F122" s="157">
        <f t="shared" si="2"/>
        <v>0</v>
      </c>
    </row>
    <row r="123" spans="1:6" x14ac:dyDescent="0.25">
      <c r="A123" s="9" t="s">
        <v>213</v>
      </c>
      <c r="B123" s="9" t="s">
        <v>214</v>
      </c>
      <c r="C123" s="9" t="s">
        <v>220</v>
      </c>
      <c r="D123" s="159">
        <f>VLOOKUP(A123:A256,'СВК ПНД Фитинги'!A:H,6,FALSE)</f>
        <v>42.697674418604649</v>
      </c>
      <c r="E123" s="79">
        <f>VLOOKUP(A123:A256,'СВК ПНД Фитинги'!A:H,7,FALSE)</f>
        <v>0</v>
      </c>
      <c r="F123" s="157">
        <f t="shared" si="2"/>
        <v>0</v>
      </c>
    </row>
    <row r="124" spans="1:6" x14ac:dyDescent="0.25">
      <c r="A124" s="9" t="s">
        <v>215</v>
      </c>
      <c r="B124" s="9" t="s">
        <v>216</v>
      </c>
      <c r="C124" s="9" t="s">
        <v>221</v>
      </c>
      <c r="D124" s="159">
        <f>VLOOKUP(A124:A256,'СВК ПНД Фитинги'!A:H,6,FALSE)</f>
        <v>59.302325581395351</v>
      </c>
      <c r="E124" s="79">
        <f>VLOOKUP(A124:A256,'СВК ПНД Фитинги'!A:H,7,FALSE)</f>
        <v>0</v>
      </c>
      <c r="F124" s="157">
        <f t="shared" si="2"/>
        <v>0</v>
      </c>
    </row>
    <row r="125" spans="1:6" x14ac:dyDescent="0.25">
      <c r="A125" s="9" t="s">
        <v>217</v>
      </c>
      <c r="B125" s="9" t="s">
        <v>218</v>
      </c>
      <c r="C125" s="9" t="s">
        <v>222</v>
      </c>
      <c r="D125" s="159">
        <f>VLOOKUP(A125:A256,'СВК ПНД Фитинги'!A:H,6,FALSE)</f>
        <v>94.883720930232556</v>
      </c>
      <c r="E125" s="79">
        <f>VLOOKUP(A125:A256,'СВК ПНД Фитинги'!A:H,7,FALSE)</f>
        <v>0</v>
      </c>
      <c r="F125" s="157">
        <f t="shared" si="2"/>
        <v>0</v>
      </c>
    </row>
    <row r="126" spans="1:6" x14ac:dyDescent="0.25">
      <c r="A126" s="9" t="s">
        <v>11563</v>
      </c>
      <c r="B126" s="9" t="s">
        <v>11564</v>
      </c>
      <c r="C126" s="9" t="s">
        <v>11565</v>
      </c>
      <c r="D126" s="159">
        <f>VLOOKUP(A126:A256,'СВК ПНД Фитинги'!A:H,6,FALSE)</f>
        <v>142.32558139534885</v>
      </c>
      <c r="E126" s="79">
        <f>VLOOKUP(A126:A256,'СВК ПНД Фитинги'!A:H,7,FALSE)</f>
        <v>0</v>
      </c>
      <c r="F126" s="157">
        <f t="shared" si="2"/>
        <v>0</v>
      </c>
    </row>
    <row r="127" spans="1:6" x14ac:dyDescent="0.25">
      <c r="A127" s="9" t="s">
        <v>11566</v>
      </c>
      <c r="B127" s="9" t="s">
        <v>11567</v>
      </c>
      <c r="C127" s="9" t="s">
        <v>11568</v>
      </c>
      <c r="D127" s="159">
        <f>VLOOKUP(A127:A256,'СВК ПНД Фитинги'!A:H,6,FALSE)</f>
        <v>249.06976744186045</v>
      </c>
      <c r="E127" s="79">
        <f>VLOOKUP(A127:A256,'СВК ПНД Фитинги'!A:H,7,FALSE)</f>
        <v>0</v>
      </c>
      <c r="F127" s="157">
        <f t="shared" si="2"/>
        <v>0</v>
      </c>
    </row>
    <row r="128" spans="1:6" x14ac:dyDescent="0.25">
      <c r="A128" s="9" t="s">
        <v>11569</v>
      </c>
      <c r="B128" s="9" t="s">
        <v>11570</v>
      </c>
      <c r="C128" s="9" t="s">
        <v>11571</v>
      </c>
      <c r="D128" s="159">
        <f>VLOOKUP(A128:A256,'СВК ПНД Фитинги'!A:H,6,FALSE)</f>
        <v>379.53488372093022</v>
      </c>
      <c r="E128" s="79">
        <f>VLOOKUP(A128:A256,'СВК ПНД Фитинги'!A:H,7,FALSE)</f>
        <v>0</v>
      </c>
      <c r="F128" s="157">
        <f t="shared" si="2"/>
        <v>0</v>
      </c>
    </row>
    <row r="129" spans="1:6" x14ac:dyDescent="0.25">
      <c r="A129" s="9" t="s">
        <v>11572</v>
      </c>
      <c r="B129" s="9" t="s">
        <v>11573</v>
      </c>
      <c r="C129" s="9" t="s">
        <v>11574</v>
      </c>
      <c r="D129" s="159">
        <f>VLOOKUP(A129:A256,'СВК ПНД Фитинги'!A:H,6,FALSE)</f>
        <v>759.06976744186045</v>
      </c>
      <c r="E129" s="79">
        <f>VLOOKUP(A129:A256,'СВК ПНД Фитинги'!A:H,7,FALSE)</f>
        <v>0</v>
      </c>
      <c r="F129" s="157">
        <f t="shared" si="2"/>
        <v>0</v>
      </c>
    </row>
    <row r="130" spans="1:6" x14ac:dyDescent="0.25">
      <c r="A130" s="9" t="s">
        <v>11575</v>
      </c>
      <c r="B130" s="9" t="s">
        <v>11576</v>
      </c>
      <c r="C130" s="9" t="s">
        <v>11577</v>
      </c>
      <c r="D130" s="159">
        <f>VLOOKUP(A130:A256,'СВК ПНД Фитинги'!A:H,6,FALSE)</f>
        <v>1114.8837209302326</v>
      </c>
      <c r="E130" s="79">
        <f>VLOOKUP(A130:A256,'СВК ПНД Фитинги'!A:H,7,FALSE)</f>
        <v>0</v>
      </c>
      <c r="F130" s="157">
        <f t="shared" si="2"/>
        <v>0</v>
      </c>
    </row>
    <row r="131" spans="1:6" x14ac:dyDescent="0.25">
      <c r="A131" s="9" t="s">
        <v>11578</v>
      </c>
      <c r="B131" s="9" t="s">
        <v>11576</v>
      </c>
      <c r="C131" s="9" t="s">
        <v>11579</v>
      </c>
      <c r="D131" s="159">
        <f>VLOOKUP(A131:A256,'СВК ПНД Фитинги'!A:H,6,FALSE)</f>
        <v>1873.953488372093</v>
      </c>
      <c r="E131" s="79">
        <f>VLOOKUP(A131:A256,'СВК ПНД Фитинги'!A:H,7,FALSE)</f>
        <v>0</v>
      </c>
      <c r="F131" s="157">
        <f t="shared" si="2"/>
        <v>0</v>
      </c>
    </row>
    <row r="132" spans="1:6" x14ac:dyDescent="0.25">
      <c r="A132" s="9" t="s">
        <v>224</v>
      </c>
      <c r="B132" s="9" t="s">
        <v>225</v>
      </c>
      <c r="C132" s="9" t="s">
        <v>236</v>
      </c>
      <c r="D132" s="159">
        <f>VLOOKUP(A132:A256,'СВК ПНД Фитинги'!A:H,6,FALSE)</f>
        <v>33.209302325581397</v>
      </c>
      <c r="E132" s="79">
        <f>VLOOKUP(A132:A256,'СВК ПНД Фитинги'!A:H,7,FALSE)</f>
        <v>0</v>
      </c>
      <c r="F132" s="157">
        <f t="shared" si="2"/>
        <v>0</v>
      </c>
    </row>
    <row r="133" spans="1:6" x14ac:dyDescent="0.25">
      <c r="A133" s="9" t="s">
        <v>226</v>
      </c>
      <c r="B133" s="9" t="s">
        <v>227</v>
      </c>
      <c r="C133" s="9" t="s">
        <v>237</v>
      </c>
      <c r="D133" s="159">
        <f>VLOOKUP(A133:A256,'СВК ПНД Фитинги'!A:H,6,FALSE)</f>
        <v>33.209302325581397</v>
      </c>
      <c r="E133" s="79">
        <f>VLOOKUP(A133:A256,'СВК ПНД Фитинги'!A:H,7,FALSE)</f>
        <v>0</v>
      </c>
      <c r="F133" s="157">
        <f t="shared" si="2"/>
        <v>0</v>
      </c>
    </row>
    <row r="134" spans="1:6" x14ac:dyDescent="0.25">
      <c r="A134" s="9" t="s">
        <v>228</v>
      </c>
      <c r="B134" s="9" t="s">
        <v>229</v>
      </c>
      <c r="C134" s="9" t="s">
        <v>238</v>
      </c>
      <c r="D134" s="159">
        <f>VLOOKUP(A134:A256,'СВК ПНД Фитинги'!A:H,6,FALSE)</f>
        <v>45.069767441860463</v>
      </c>
      <c r="E134" s="79">
        <f>VLOOKUP(A134:A256,'СВК ПНД Фитинги'!A:H,7,FALSE)</f>
        <v>0</v>
      </c>
      <c r="F134" s="157">
        <f t="shared" si="2"/>
        <v>0</v>
      </c>
    </row>
    <row r="135" spans="1:6" x14ac:dyDescent="0.25">
      <c r="A135" s="9" t="s">
        <v>230</v>
      </c>
      <c r="B135" s="9" t="s">
        <v>231</v>
      </c>
      <c r="C135" s="9" t="s">
        <v>239</v>
      </c>
      <c r="D135" s="159">
        <f>VLOOKUP(A135:A256,'СВК ПНД Фитинги'!A:H,6,FALSE)</f>
        <v>45.069767441860463</v>
      </c>
      <c r="E135" s="79">
        <f>VLOOKUP(A135:A256,'СВК ПНД Фитинги'!A:H,7,FALSE)</f>
        <v>0</v>
      </c>
      <c r="F135" s="157">
        <f t="shared" si="2"/>
        <v>0</v>
      </c>
    </row>
    <row r="136" spans="1:6" x14ac:dyDescent="0.25">
      <c r="A136" s="9" t="s">
        <v>11580</v>
      </c>
      <c r="B136" s="9" t="s">
        <v>11581</v>
      </c>
      <c r="C136" s="9" t="s">
        <v>11582</v>
      </c>
      <c r="D136" s="159">
        <f>VLOOKUP(A136:A256,'СВК ПНД Фитинги'!A:H,6,FALSE)</f>
        <v>45.069767441860463</v>
      </c>
      <c r="E136" s="79">
        <f>VLOOKUP(A136:A256,'СВК ПНД Фитинги'!A:H,7,FALSE)</f>
        <v>0</v>
      </c>
      <c r="F136" s="157">
        <f t="shared" si="2"/>
        <v>0</v>
      </c>
    </row>
    <row r="137" spans="1:6" x14ac:dyDescent="0.25">
      <c r="A137" s="9" t="s">
        <v>232</v>
      </c>
      <c r="B137" s="9" t="s">
        <v>233</v>
      </c>
      <c r="C137" s="9" t="s">
        <v>240</v>
      </c>
      <c r="D137" s="159">
        <f>VLOOKUP(A137:A256,'СВК ПНД Фитинги'!A:H,6,FALSE)</f>
        <v>71.162790697674424</v>
      </c>
      <c r="E137" s="79">
        <f>VLOOKUP(A137:A256,'СВК ПНД Фитинги'!A:H,7,FALSE)</f>
        <v>0</v>
      </c>
      <c r="F137" s="157">
        <f t="shared" si="2"/>
        <v>0</v>
      </c>
    </row>
    <row r="138" spans="1:6" x14ac:dyDescent="0.25">
      <c r="A138" s="9" t="s">
        <v>234</v>
      </c>
      <c r="B138" s="9" t="s">
        <v>235</v>
      </c>
      <c r="C138" s="9" t="s">
        <v>241</v>
      </c>
      <c r="D138" s="159">
        <f>VLOOKUP(A138:A256,'СВК ПНД Фитинги'!A:H,6,FALSE)</f>
        <v>75.906976744186053</v>
      </c>
      <c r="E138" s="79">
        <f>VLOOKUP(A138:A256,'СВК ПНД Фитинги'!A:H,7,FALSE)</f>
        <v>0</v>
      </c>
      <c r="F138" s="157">
        <f t="shared" si="2"/>
        <v>0</v>
      </c>
    </row>
    <row r="139" spans="1:6" x14ac:dyDescent="0.25">
      <c r="A139" s="9" t="s">
        <v>11583</v>
      </c>
      <c r="B139" s="9" t="s">
        <v>11584</v>
      </c>
      <c r="C139" s="9" t="s">
        <v>11585</v>
      </c>
      <c r="D139" s="159">
        <f>VLOOKUP(A139:A256,'СВК ПНД Фитинги'!A:H,6,FALSE)</f>
        <v>106.74418604651163</v>
      </c>
      <c r="E139" s="79">
        <f>VLOOKUP(A139:A256,'СВК ПНД Фитинги'!A:H,7,FALSE)</f>
        <v>0</v>
      </c>
      <c r="F139" s="157">
        <f t="shared" si="2"/>
        <v>0</v>
      </c>
    </row>
    <row r="140" spans="1:6" x14ac:dyDescent="0.25">
      <c r="A140" s="9" t="s">
        <v>11586</v>
      </c>
      <c r="B140" s="9" t="s">
        <v>11587</v>
      </c>
      <c r="C140" s="9" t="s">
        <v>11588</v>
      </c>
      <c r="D140" s="159">
        <f>VLOOKUP(A140:A256,'СВК ПНД Фитинги'!A:H,6,FALSE)</f>
        <v>106.74418604651163</v>
      </c>
      <c r="E140" s="79">
        <f>VLOOKUP(A140:A256,'СВК ПНД Фитинги'!A:H,7,FALSE)</f>
        <v>0</v>
      </c>
      <c r="F140" s="157">
        <f t="shared" si="2"/>
        <v>0</v>
      </c>
    </row>
    <row r="141" spans="1:6" x14ac:dyDescent="0.25">
      <c r="A141" s="9" t="s">
        <v>11589</v>
      </c>
      <c r="B141" s="9" t="s">
        <v>11590</v>
      </c>
      <c r="C141" s="9" t="s">
        <v>11591</v>
      </c>
      <c r="D141" s="159">
        <f>VLOOKUP(A141:A256,'СВК ПНД Фитинги'!A:H,6,FALSE)</f>
        <v>166.04651162790699</v>
      </c>
      <c r="E141" s="79">
        <f>VLOOKUP(A141:A256,'СВК ПНД Фитинги'!A:H,7,FALSE)</f>
        <v>0</v>
      </c>
      <c r="F141" s="157">
        <f t="shared" si="2"/>
        <v>0</v>
      </c>
    </row>
    <row r="142" spans="1:6" x14ac:dyDescent="0.25">
      <c r="A142" s="9" t="s">
        <v>11592</v>
      </c>
      <c r="B142" s="9" t="s">
        <v>11593</v>
      </c>
      <c r="C142" s="9" t="s">
        <v>11594</v>
      </c>
      <c r="D142" s="159">
        <f>VLOOKUP(A142:A256,'СВК ПНД Фитинги'!A:H,6,FALSE)</f>
        <v>166.04651162790699</v>
      </c>
      <c r="E142" s="79">
        <f>VLOOKUP(A142:A256,'СВК ПНД Фитинги'!A:H,7,FALSE)</f>
        <v>0</v>
      </c>
      <c r="F142" s="157">
        <f t="shared" si="2"/>
        <v>0</v>
      </c>
    </row>
    <row r="143" spans="1:6" x14ac:dyDescent="0.25">
      <c r="A143" s="9" t="s">
        <v>11595</v>
      </c>
      <c r="B143" s="9" t="s">
        <v>11596</v>
      </c>
      <c r="C143" s="9" t="s">
        <v>11597</v>
      </c>
      <c r="D143" s="159">
        <f>VLOOKUP(A143:A256,'СВК ПНД Фитинги'!A:H,6,FALSE)</f>
        <v>279.90697674418607</v>
      </c>
      <c r="E143" s="79">
        <f>VLOOKUP(A143:A256,'СВК ПНД Фитинги'!A:H,7,FALSE)</f>
        <v>0</v>
      </c>
      <c r="F143" s="157">
        <f t="shared" si="2"/>
        <v>0</v>
      </c>
    </row>
    <row r="144" spans="1:6" x14ac:dyDescent="0.25">
      <c r="A144" s="9" t="s">
        <v>243</v>
      </c>
      <c r="B144" s="9" t="s">
        <v>244</v>
      </c>
      <c r="C144" s="9" t="s">
        <v>255</v>
      </c>
      <c r="D144" s="159">
        <f>VLOOKUP(A144:A256,'СВК ПНД Фитинги'!A:H,6,FALSE)</f>
        <v>28.465116279069768</v>
      </c>
      <c r="E144" s="79">
        <f>VLOOKUP(A144:A256,'СВК ПНД Фитинги'!A:H,7,FALSE)</f>
        <v>0</v>
      </c>
      <c r="F144" s="157">
        <f t="shared" si="2"/>
        <v>0</v>
      </c>
    </row>
    <row r="145" spans="1:6" x14ac:dyDescent="0.25">
      <c r="A145" s="9" t="s">
        <v>245</v>
      </c>
      <c r="B145" s="9" t="s">
        <v>246</v>
      </c>
      <c r="C145" s="9" t="s">
        <v>256</v>
      </c>
      <c r="D145" s="159">
        <f>VLOOKUP(A145:A256,'СВК ПНД Фитинги'!A:H,6,FALSE)</f>
        <v>30.837209302325583</v>
      </c>
      <c r="E145" s="79">
        <f>VLOOKUP(A145:A256,'СВК ПНД Фитинги'!A:H,7,FALSE)</f>
        <v>0</v>
      </c>
      <c r="F145" s="157">
        <f t="shared" si="2"/>
        <v>0</v>
      </c>
    </row>
    <row r="146" spans="1:6" x14ac:dyDescent="0.25">
      <c r="A146" s="9" t="s">
        <v>247</v>
      </c>
      <c r="B146" s="9" t="s">
        <v>248</v>
      </c>
      <c r="C146" s="9" t="s">
        <v>257</v>
      </c>
      <c r="D146" s="159">
        <f>VLOOKUP(A146:A256,'СВК ПНД Фитинги'!A:H,6,FALSE)</f>
        <v>42.697674418604649</v>
      </c>
      <c r="E146" s="79">
        <f>VLOOKUP(A146:A256,'СВК ПНД Фитинги'!A:H,7,FALSE)</f>
        <v>0</v>
      </c>
      <c r="F146" s="157">
        <f t="shared" si="2"/>
        <v>0</v>
      </c>
    </row>
    <row r="147" spans="1:6" x14ac:dyDescent="0.25">
      <c r="A147" s="9" t="s">
        <v>249</v>
      </c>
      <c r="B147" s="9" t="s">
        <v>250</v>
      </c>
      <c r="C147" s="9" t="s">
        <v>258</v>
      </c>
      <c r="D147" s="159">
        <f>VLOOKUP(A147:A256,'СВК ПНД Фитинги'!A:H,6,FALSE)</f>
        <v>42.697674418604649</v>
      </c>
      <c r="E147" s="79">
        <f>VLOOKUP(A147:A256,'СВК ПНД Фитинги'!A:H,7,FALSE)</f>
        <v>0</v>
      </c>
      <c r="F147" s="157">
        <f t="shared" si="2"/>
        <v>0</v>
      </c>
    </row>
    <row r="148" spans="1:6" x14ac:dyDescent="0.25">
      <c r="A148" s="9" t="s">
        <v>11598</v>
      </c>
      <c r="B148" s="9" t="s">
        <v>11599</v>
      </c>
      <c r="C148" s="9" t="s">
        <v>11600</v>
      </c>
      <c r="D148" s="159">
        <f>VLOOKUP(A148:A256,'СВК ПНД Фитинги'!A:H,6,FALSE)</f>
        <v>42.697674418604649</v>
      </c>
      <c r="E148" s="79">
        <f>VLOOKUP(A148:A256,'СВК ПНД Фитинги'!A:H,7,FALSE)</f>
        <v>0</v>
      </c>
      <c r="F148" s="157">
        <f t="shared" si="2"/>
        <v>0</v>
      </c>
    </row>
    <row r="149" spans="1:6" x14ac:dyDescent="0.25">
      <c r="A149" s="9" t="s">
        <v>11601</v>
      </c>
      <c r="B149" s="9" t="s">
        <v>11602</v>
      </c>
      <c r="C149" s="9" t="s">
        <v>11603</v>
      </c>
      <c r="D149" s="159">
        <f>VLOOKUP(A149:A256,'СВК ПНД Фитинги'!A:H,6,FALSE)</f>
        <v>68.790697674418595</v>
      </c>
      <c r="E149" s="79">
        <f>VLOOKUP(A149:A256,'СВК ПНД Фитинги'!A:H,7,FALSE)</f>
        <v>0</v>
      </c>
      <c r="F149" s="157">
        <f t="shared" si="2"/>
        <v>0</v>
      </c>
    </row>
    <row r="150" spans="1:6" x14ac:dyDescent="0.25">
      <c r="A150" s="9" t="s">
        <v>251</v>
      </c>
      <c r="B150" s="9" t="s">
        <v>252</v>
      </c>
      <c r="C150" s="9" t="s">
        <v>259</v>
      </c>
      <c r="D150" s="159">
        <f>VLOOKUP(A150:A256,'СВК ПНД Фитинги'!A:H,6,FALSE)</f>
        <v>66.418604651162795</v>
      </c>
      <c r="E150" s="79">
        <f>VLOOKUP(A150:A256,'СВК ПНД Фитинги'!A:H,7,FALSE)</f>
        <v>0</v>
      </c>
      <c r="F150" s="157">
        <f t="shared" si="2"/>
        <v>0</v>
      </c>
    </row>
    <row r="151" spans="1:6" x14ac:dyDescent="0.25">
      <c r="A151" s="9" t="s">
        <v>253</v>
      </c>
      <c r="B151" s="9" t="s">
        <v>254</v>
      </c>
      <c r="C151" s="9" t="s">
        <v>260</v>
      </c>
      <c r="D151" s="159">
        <f>VLOOKUP(A151:A256,'СВК ПНД Фитинги'!A:H,6,FALSE)</f>
        <v>66.418604651162795</v>
      </c>
      <c r="E151" s="79">
        <f>VLOOKUP(A151:A256,'СВК ПНД Фитинги'!A:H,7,FALSE)</f>
        <v>0</v>
      </c>
      <c r="F151" s="157">
        <f t="shared" si="2"/>
        <v>0</v>
      </c>
    </row>
    <row r="152" spans="1:6" x14ac:dyDescent="0.25">
      <c r="A152" s="9" t="s">
        <v>11604</v>
      </c>
      <c r="B152" s="9" t="s">
        <v>11605</v>
      </c>
      <c r="C152" s="9" t="s">
        <v>11606</v>
      </c>
      <c r="D152" s="159">
        <f>VLOOKUP(A152:A256,'СВК ПНД Фитинги'!A:H,6,FALSE)</f>
        <v>94.883720930232556</v>
      </c>
      <c r="E152" s="79">
        <f>VLOOKUP(A152:A256,'СВК ПНД Фитинги'!A:H,7,FALSE)</f>
        <v>0</v>
      </c>
      <c r="F152" s="157">
        <f t="shared" si="2"/>
        <v>0</v>
      </c>
    </row>
    <row r="153" spans="1:6" x14ac:dyDescent="0.25">
      <c r="A153" s="9" t="s">
        <v>11607</v>
      </c>
      <c r="B153" s="9" t="s">
        <v>11608</v>
      </c>
      <c r="C153" s="9" t="s">
        <v>11609</v>
      </c>
      <c r="D153" s="159">
        <f>VLOOKUP(A153:A256,'СВК ПНД Фитинги'!A:H,6,FALSE)</f>
        <v>94.883720930232556</v>
      </c>
      <c r="E153" s="79">
        <f>VLOOKUP(A153:A256,'СВК ПНД Фитинги'!A:H,7,FALSE)</f>
        <v>0</v>
      </c>
      <c r="F153" s="157">
        <f t="shared" si="2"/>
        <v>0</v>
      </c>
    </row>
    <row r="154" spans="1:6" x14ac:dyDescent="0.25">
      <c r="A154" s="9" t="s">
        <v>11610</v>
      </c>
      <c r="B154" s="9" t="s">
        <v>11608</v>
      </c>
      <c r="C154" s="9" t="s">
        <v>11611</v>
      </c>
      <c r="D154" s="159">
        <f>VLOOKUP(A154:A256,'СВК ПНД Фитинги'!A:H,6,FALSE)</f>
        <v>94.883720930232556</v>
      </c>
      <c r="E154" s="79">
        <f>VLOOKUP(A154:A256,'СВК ПНД Фитинги'!A:H,7,FALSE)</f>
        <v>0</v>
      </c>
      <c r="F154" s="157">
        <f t="shared" si="2"/>
        <v>0</v>
      </c>
    </row>
    <row r="155" spans="1:6" x14ac:dyDescent="0.25">
      <c r="A155" s="9" t="s">
        <v>11612</v>
      </c>
      <c r="B155" s="9" t="s">
        <v>11613</v>
      </c>
      <c r="C155" s="9" t="s">
        <v>11614</v>
      </c>
      <c r="D155" s="159">
        <f>VLOOKUP(A155:A256,'СВК ПНД Фитинги'!A:H,6,FALSE)</f>
        <v>154.18604651162789</v>
      </c>
      <c r="E155" s="79">
        <f>VLOOKUP(A155:A256,'СВК ПНД Фитинги'!A:H,7,FALSE)</f>
        <v>0</v>
      </c>
      <c r="F155" s="157">
        <f t="shared" si="2"/>
        <v>0</v>
      </c>
    </row>
    <row r="156" spans="1:6" x14ac:dyDescent="0.25">
      <c r="A156" s="9" t="s">
        <v>11615</v>
      </c>
      <c r="B156" s="9" t="s">
        <v>11616</v>
      </c>
      <c r="C156" s="9" t="s">
        <v>11617</v>
      </c>
      <c r="D156" s="159">
        <f>VLOOKUP(A156:A256,'СВК ПНД Фитинги'!A:H,6,FALSE)</f>
        <v>154.18604651162789</v>
      </c>
      <c r="E156" s="79">
        <f>VLOOKUP(A156:A256,'СВК ПНД Фитинги'!A:H,7,FALSE)</f>
        <v>0</v>
      </c>
      <c r="F156" s="157">
        <f t="shared" si="2"/>
        <v>0</v>
      </c>
    </row>
    <row r="157" spans="1:6" x14ac:dyDescent="0.25">
      <c r="A157" s="9" t="s">
        <v>11618</v>
      </c>
      <c r="B157" s="9" t="s">
        <v>11619</v>
      </c>
      <c r="C157" s="9" t="s">
        <v>11620</v>
      </c>
      <c r="D157" s="159">
        <f>VLOOKUP(A157:A256,'СВК ПНД Фитинги'!A:H,6,FALSE)</f>
        <v>154.18604651162789</v>
      </c>
      <c r="E157" s="79">
        <f>VLOOKUP(A157:A256,'СВК ПНД Фитинги'!A:H,7,FALSE)</f>
        <v>0</v>
      </c>
      <c r="F157" s="157">
        <f t="shared" si="2"/>
        <v>0</v>
      </c>
    </row>
    <row r="158" spans="1:6" x14ac:dyDescent="0.25">
      <c r="A158" s="9" t="s">
        <v>11621</v>
      </c>
      <c r="B158" s="9" t="s">
        <v>11622</v>
      </c>
      <c r="C158" s="9" t="s">
        <v>11623</v>
      </c>
      <c r="D158" s="159">
        <f>VLOOKUP(A158:A256,'СВК ПНД Фитинги'!A:H,6,FALSE)</f>
        <v>260.93023255813955</v>
      </c>
      <c r="E158" s="79">
        <f>VLOOKUP(A158:A256,'СВК ПНД Фитинги'!A:H,7,FALSE)</f>
        <v>0</v>
      </c>
      <c r="F158" s="157">
        <f t="shared" si="2"/>
        <v>0</v>
      </c>
    </row>
    <row r="159" spans="1:6" x14ac:dyDescent="0.25">
      <c r="A159" s="9" t="s">
        <v>262</v>
      </c>
      <c r="B159" s="9" t="s">
        <v>263</v>
      </c>
      <c r="C159" s="9" t="s">
        <v>268</v>
      </c>
      <c r="D159" s="159">
        <f>VLOOKUP(A159:A256,'СВК ПНД Фитинги'!A:H,6,FALSE)</f>
        <v>64.04651162790698</v>
      </c>
      <c r="E159" s="79">
        <f>VLOOKUP(A159:A256,'СВК ПНД Фитинги'!A:H,7,FALSE)</f>
        <v>0</v>
      </c>
      <c r="F159" s="157">
        <f t="shared" si="2"/>
        <v>0</v>
      </c>
    </row>
    <row r="160" spans="1:6" x14ac:dyDescent="0.25">
      <c r="A160" s="9" t="s">
        <v>264</v>
      </c>
      <c r="B160" s="9" t="s">
        <v>265</v>
      </c>
      <c r="C160" s="9" t="s">
        <v>269</v>
      </c>
      <c r="D160" s="159">
        <f>VLOOKUP(A160:A256,'СВК ПНД Фитинги'!A:H,6,FALSE)</f>
        <v>83.023255813953497</v>
      </c>
      <c r="E160" s="79">
        <f>VLOOKUP(A160:A256,'СВК ПНД Фитинги'!A:H,7,FALSE)</f>
        <v>0</v>
      </c>
      <c r="F160" s="157">
        <f t="shared" si="2"/>
        <v>0</v>
      </c>
    </row>
    <row r="161" spans="1:6" x14ac:dyDescent="0.25">
      <c r="A161" s="9" t="s">
        <v>266</v>
      </c>
      <c r="B161" s="9" t="s">
        <v>267</v>
      </c>
      <c r="C161" s="9" t="s">
        <v>270</v>
      </c>
      <c r="D161" s="159">
        <f>VLOOKUP(A161:A256,'СВК ПНД Фитинги'!A:H,6,FALSE)</f>
        <v>135.2093023255814</v>
      </c>
      <c r="E161" s="79">
        <f>VLOOKUP(A161:A256,'СВК ПНД Фитинги'!A:H,7,FALSE)</f>
        <v>0</v>
      </c>
      <c r="F161" s="157">
        <f t="shared" si="2"/>
        <v>0</v>
      </c>
    </row>
    <row r="162" spans="1:6" x14ac:dyDescent="0.25">
      <c r="A162" s="9" t="s">
        <v>11624</v>
      </c>
      <c r="B162" s="9" t="s">
        <v>11625</v>
      </c>
      <c r="C162" s="9" t="s">
        <v>11626</v>
      </c>
      <c r="D162" s="159">
        <f>VLOOKUP(A162:A256,'СВК ПНД Фитинги'!A:H,6,FALSE)</f>
        <v>194.51162790697674</v>
      </c>
      <c r="E162" s="79">
        <f>VLOOKUP(A162:A256,'СВК ПНД Фитинги'!A:H,7,FALSE)</f>
        <v>0</v>
      </c>
      <c r="F162" s="157">
        <f t="shared" si="2"/>
        <v>0</v>
      </c>
    </row>
    <row r="163" spans="1:6" x14ac:dyDescent="0.25">
      <c r="A163" s="9" t="s">
        <v>11627</v>
      </c>
      <c r="B163" s="9" t="s">
        <v>11628</v>
      </c>
      <c r="C163" s="9" t="s">
        <v>11629</v>
      </c>
      <c r="D163" s="159">
        <f>VLOOKUP(A163:A256,'СВК ПНД Фитинги'!A:H,6,FALSE)</f>
        <v>332.09302325581399</v>
      </c>
      <c r="E163" s="79">
        <f>VLOOKUP(A163:A256,'СВК ПНД Фитинги'!A:H,7,FALSE)</f>
        <v>0</v>
      </c>
      <c r="F163" s="157">
        <f t="shared" si="2"/>
        <v>0</v>
      </c>
    </row>
    <row r="164" spans="1:6" x14ac:dyDescent="0.25">
      <c r="A164" s="9" t="s">
        <v>11630</v>
      </c>
      <c r="B164" s="9" t="s">
        <v>11631</v>
      </c>
      <c r="C164" s="9" t="s">
        <v>11632</v>
      </c>
      <c r="D164" s="159">
        <f>VLOOKUP(A164:A256,'СВК ПНД Фитинги'!A:H,6,FALSE)</f>
        <v>545.58139534883719</v>
      </c>
      <c r="E164" s="79">
        <f>VLOOKUP(A164:A256,'СВК ПНД Фитинги'!A:H,7,FALSE)</f>
        <v>0</v>
      </c>
      <c r="F164" s="157">
        <f t="shared" si="2"/>
        <v>0</v>
      </c>
    </row>
    <row r="165" spans="1:6" x14ac:dyDescent="0.25">
      <c r="A165" s="9" t="s">
        <v>11633</v>
      </c>
      <c r="B165" s="9" t="s">
        <v>11634</v>
      </c>
      <c r="C165" s="9" t="s">
        <v>11635</v>
      </c>
      <c r="D165" s="159">
        <f>VLOOKUP(A165:A256,'СВК ПНД Фитинги'!A:H,6,FALSE)</f>
        <v>996.2790697674418</v>
      </c>
      <c r="E165" s="79">
        <f>VLOOKUP(A165:A256,'СВК ПНД Фитинги'!A:H,7,FALSE)</f>
        <v>0</v>
      </c>
      <c r="F165" s="157">
        <f t="shared" si="2"/>
        <v>0</v>
      </c>
    </row>
    <row r="166" spans="1:6" x14ac:dyDescent="0.25">
      <c r="A166" s="9" t="s">
        <v>11636</v>
      </c>
      <c r="B166" s="9" t="s">
        <v>11637</v>
      </c>
      <c r="C166" s="9" t="s">
        <v>11638</v>
      </c>
      <c r="D166" s="159">
        <f>VLOOKUP(A166:A256,'СВК ПНД Фитинги'!A:H,6,FALSE)</f>
        <v>1613.0232558139535</v>
      </c>
      <c r="E166" s="79">
        <f>VLOOKUP(A166:A256,'СВК ПНД Фитинги'!A:H,7,FALSE)</f>
        <v>0</v>
      </c>
      <c r="F166" s="157">
        <f t="shared" ref="F166:F229" si="3">D166*E166</f>
        <v>0</v>
      </c>
    </row>
    <row r="167" spans="1:6" x14ac:dyDescent="0.25">
      <c r="A167" s="9" t="s">
        <v>11639</v>
      </c>
      <c r="B167" s="9" t="s">
        <v>11640</v>
      </c>
      <c r="C167" s="9" t="s">
        <v>11641</v>
      </c>
      <c r="D167" s="159">
        <f>VLOOKUP(A167:A256,'СВК ПНД Фитинги'!A:H,6,FALSE)</f>
        <v>2609.3023255813955</v>
      </c>
      <c r="E167" s="79">
        <f>VLOOKUP(A167:A256,'СВК ПНД Фитинги'!A:H,7,FALSE)</f>
        <v>0</v>
      </c>
      <c r="F167" s="157">
        <f t="shared" si="3"/>
        <v>0</v>
      </c>
    </row>
    <row r="168" spans="1:6" x14ac:dyDescent="0.25">
      <c r="A168" s="9" t="s">
        <v>272</v>
      </c>
      <c r="B168" s="9" t="s">
        <v>273</v>
      </c>
      <c r="C168" s="9" t="s">
        <v>277</v>
      </c>
      <c r="D168" s="159">
        <f>VLOOKUP(A168:A256,'СВК ПНД Фитинги'!A:H,6,FALSE)</f>
        <v>52.186046511627907</v>
      </c>
      <c r="E168" s="79">
        <f>VLOOKUP(A168:A256,'СВК ПНД Фитинги'!A:H,7,FALSE)</f>
        <v>0</v>
      </c>
      <c r="F168" s="157">
        <f t="shared" si="3"/>
        <v>0</v>
      </c>
    </row>
    <row r="169" spans="1:6" x14ac:dyDescent="0.25">
      <c r="A169" s="9" t="s">
        <v>274</v>
      </c>
      <c r="B169" s="9" t="s">
        <v>11642</v>
      </c>
      <c r="C169" s="9" t="s">
        <v>278</v>
      </c>
      <c r="D169" s="159">
        <f>VLOOKUP(A169:A256,'СВК ПНД Фитинги'!A:H,6,FALSE)</f>
        <v>52.186046511627907</v>
      </c>
      <c r="E169" s="79">
        <f>VLOOKUP(A169:A256,'СВК ПНД Фитинги'!A:H,7,FALSE)</f>
        <v>0</v>
      </c>
      <c r="F169" s="157">
        <f t="shared" si="3"/>
        <v>0</v>
      </c>
    </row>
    <row r="170" spans="1:6" x14ac:dyDescent="0.25">
      <c r="A170" s="9" t="s">
        <v>275</v>
      </c>
      <c r="B170" s="9" t="s">
        <v>276</v>
      </c>
      <c r="C170" s="9" t="s">
        <v>279</v>
      </c>
      <c r="D170" s="159">
        <f>VLOOKUP(A170:A256,'СВК ПНД Фитинги'!A:H,6,FALSE)</f>
        <v>71.162790697674424</v>
      </c>
      <c r="E170" s="79">
        <f>VLOOKUP(A170:A256,'СВК ПНД Фитинги'!A:H,7,FALSE)</f>
        <v>0</v>
      </c>
      <c r="F170" s="157">
        <f t="shared" si="3"/>
        <v>0</v>
      </c>
    </row>
    <row r="171" spans="1:6" x14ac:dyDescent="0.25">
      <c r="A171" s="9" t="s">
        <v>11643</v>
      </c>
      <c r="B171" s="9" t="s">
        <v>11644</v>
      </c>
      <c r="C171" s="9" t="s">
        <v>11645</v>
      </c>
      <c r="D171" s="159">
        <f>VLOOKUP(A171:A256,'СВК ПНД Фитинги'!A:H,6,FALSE)</f>
        <v>71.162790697674424</v>
      </c>
      <c r="E171" s="79">
        <f>VLOOKUP(A171:A256,'СВК ПНД Фитинги'!A:H,7,FALSE)</f>
        <v>0</v>
      </c>
      <c r="F171" s="157">
        <f t="shared" si="3"/>
        <v>0</v>
      </c>
    </row>
    <row r="172" spans="1:6" x14ac:dyDescent="0.25">
      <c r="A172" s="9" t="s">
        <v>280</v>
      </c>
      <c r="B172" s="9" t="s">
        <v>284</v>
      </c>
      <c r="C172" s="9" t="s">
        <v>288</v>
      </c>
      <c r="D172" s="159">
        <f>VLOOKUP(A172:A256,'СВК ПНД Фитинги'!A:H,6,FALSE)</f>
        <v>71.162790697674424</v>
      </c>
      <c r="E172" s="79">
        <f>VLOOKUP(A172:A256,'СВК ПНД Фитинги'!A:H,7,FALSE)</f>
        <v>0</v>
      </c>
      <c r="F172" s="157">
        <f t="shared" si="3"/>
        <v>0</v>
      </c>
    </row>
    <row r="173" spans="1:6" x14ac:dyDescent="0.25">
      <c r="A173" s="9" t="s">
        <v>281</v>
      </c>
      <c r="B173" s="9" t="s">
        <v>285</v>
      </c>
      <c r="C173" s="9" t="s">
        <v>289</v>
      </c>
      <c r="D173" s="159">
        <f>VLOOKUP(A173:A256,'СВК ПНД Фитинги'!A:H,6,FALSE)</f>
        <v>111.48837209302326</v>
      </c>
      <c r="E173" s="79">
        <f>VLOOKUP(A173:A256,'СВК ПНД Фитинги'!A:H,7,FALSE)</f>
        <v>0</v>
      </c>
      <c r="F173" s="157">
        <f t="shared" si="3"/>
        <v>0</v>
      </c>
    </row>
    <row r="174" spans="1:6" x14ac:dyDescent="0.25">
      <c r="A174" s="9" t="s">
        <v>282</v>
      </c>
      <c r="B174" s="9" t="s">
        <v>286</v>
      </c>
      <c r="C174" s="9" t="s">
        <v>290</v>
      </c>
      <c r="D174" s="159">
        <f>VLOOKUP(A174:A256,'СВК ПНД Фитинги'!A:H,6,FALSE)</f>
        <v>111.48837209302326</v>
      </c>
      <c r="E174" s="79">
        <f>VLOOKUP(A174:A256,'СВК ПНД Фитинги'!A:H,7,FALSE)</f>
        <v>0</v>
      </c>
      <c r="F174" s="157">
        <f t="shared" si="3"/>
        <v>0</v>
      </c>
    </row>
    <row r="175" spans="1:6" x14ac:dyDescent="0.25">
      <c r="A175" s="9" t="s">
        <v>283</v>
      </c>
      <c r="B175" s="9" t="s">
        <v>287</v>
      </c>
      <c r="C175" s="9" t="s">
        <v>291</v>
      </c>
      <c r="D175" s="159">
        <f>VLOOKUP(A175:A256,'СВК ПНД Фитинги'!A:H,6,FALSE)</f>
        <v>111.48837209302326</v>
      </c>
      <c r="E175" s="79">
        <f>VLOOKUP(A175:A256,'СВК ПНД Фитинги'!A:H,7,FALSE)</f>
        <v>0</v>
      </c>
      <c r="F175" s="157">
        <f t="shared" si="3"/>
        <v>0</v>
      </c>
    </row>
    <row r="176" spans="1:6" x14ac:dyDescent="0.25">
      <c r="A176" s="9" t="s">
        <v>11646</v>
      </c>
      <c r="B176" s="9" t="s">
        <v>11647</v>
      </c>
      <c r="C176" s="9" t="s">
        <v>11648</v>
      </c>
      <c r="D176" s="159">
        <f>VLOOKUP(A176:A256,'СВК ПНД Фитинги'!A:H,6,FALSE)</f>
        <v>177.90697674418604</v>
      </c>
      <c r="E176" s="79">
        <f>VLOOKUP(A176:A256,'СВК ПНД Фитинги'!A:H,7,FALSE)</f>
        <v>0</v>
      </c>
      <c r="F176" s="157">
        <f t="shared" si="3"/>
        <v>0</v>
      </c>
    </row>
    <row r="177" spans="1:6" x14ac:dyDescent="0.25">
      <c r="A177" s="9" t="s">
        <v>11649</v>
      </c>
      <c r="B177" s="9" t="s">
        <v>11650</v>
      </c>
      <c r="C177" s="9" t="s">
        <v>11651</v>
      </c>
      <c r="D177" s="159">
        <f>VLOOKUP(A177:A256,'СВК ПНД Фитинги'!A:H,6,FALSE)</f>
        <v>166.04651162790699</v>
      </c>
      <c r="E177" s="79">
        <f>VLOOKUP(A177:A256,'СВК ПНД Фитинги'!A:H,7,FALSE)</f>
        <v>0</v>
      </c>
      <c r="F177" s="157">
        <f t="shared" si="3"/>
        <v>0</v>
      </c>
    </row>
    <row r="178" spans="1:6" x14ac:dyDescent="0.25">
      <c r="A178" s="9" t="s">
        <v>11652</v>
      </c>
      <c r="B178" s="9" t="s">
        <v>11653</v>
      </c>
      <c r="C178" s="9" t="s">
        <v>11654</v>
      </c>
      <c r="D178" s="159">
        <f>VLOOKUP(A178:A256,'СВК ПНД Фитинги'!A:H,6,FALSE)</f>
        <v>284.6511627906977</v>
      </c>
      <c r="E178" s="79">
        <f>VLOOKUP(A178:A256,'СВК ПНД Фитинги'!A:H,7,FALSE)</f>
        <v>0</v>
      </c>
      <c r="F178" s="157">
        <f t="shared" si="3"/>
        <v>0</v>
      </c>
    </row>
    <row r="179" spans="1:6" x14ac:dyDescent="0.25">
      <c r="A179" s="9" t="s">
        <v>11655</v>
      </c>
      <c r="B179" s="9" t="s">
        <v>11656</v>
      </c>
      <c r="C179" s="9" t="s">
        <v>11657</v>
      </c>
      <c r="D179" s="159">
        <f>VLOOKUP(A179:A256,'СВК ПНД Фитинги'!A:H,6,FALSE)</f>
        <v>284.6511627906977</v>
      </c>
      <c r="E179" s="79">
        <f>VLOOKUP(A179:A256,'СВК ПНД Фитинги'!A:H,7,FALSE)</f>
        <v>0</v>
      </c>
      <c r="F179" s="157">
        <f t="shared" si="3"/>
        <v>0</v>
      </c>
    </row>
    <row r="180" spans="1:6" x14ac:dyDescent="0.25">
      <c r="A180" s="9" t="s">
        <v>11658</v>
      </c>
      <c r="B180" s="9" t="s">
        <v>11659</v>
      </c>
      <c r="C180" s="9" t="s">
        <v>11660</v>
      </c>
      <c r="D180" s="159">
        <f>VLOOKUP(A180:A256,'СВК ПНД Фитинги'!A:H,6,FALSE)</f>
        <v>284.6511627906977</v>
      </c>
      <c r="E180" s="79">
        <f>VLOOKUP(A180:A256,'СВК ПНД Фитинги'!A:H,7,FALSE)</f>
        <v>0</v>
      </c>
      <c r="F180" s="157">
        <f t="shared" si="3"/>
        <v>0</v>
      </c>
    </row>
    <row r="181" spans="1:6" x14ac:dyDescent="0.25">
      <c r="A181" s="9" t="s">
        <v>11661</v>
      </c>
      <c r="B181" s="9" t="s">
        <v>11662</v>
      </c>
      <c r="C181" s="9" t="s">
        <v>11663</v>
      </c>
      <c r="D181" s="159">
        <f>VLOOKUP(A181:A256,'СВК ПНД Фитинги'!A:H,6,FALSE)</f>
        <v>462.55813953488376</v>
      </c>
      <c r="E181" s="79">
        <f>VLOOKUP(A181:A256,'СВК ПНД Фитинги'!A:H,7,FALSE)</f>
        <v>0</v>
      </c>
      <c r="F181" s="157">
        <f t="shared" si="3"/>
        <v>0</v>
      </c>
    </row>
    <row r="182" spans="1:6" x14ac:dyDescent="0.25">
      <c r="A182" s="9" t="s">
        <v>11664</v>
      </c>
      <c r="B182" s="9" t="s">
        <v>11665</v>
      </c>
      <c r="C182" s="9" t="s">
        <v>11666</v>
      </c>
      <c r="D182" s="159">
        <f>VLOOKUP(A182:A256,'СВК ПНД Фитинги'!A:H,6,FALSE)</f>
        <v>498.1395348837209</v>
      </c>
      <c r="E182" s="79">
        <f>VLOOKUP(A182:A256,'СВК ПНД Фитинги'!A:H,7,FALSE)</f>
        <v>0</v>
      </c>
      <c r="F182" s="157">
        <f t="shared" si="3"/>
        <v>0</v>
      </c>
    </row>
    <row r="183" spans="1:6" x14ac:dyDescent="0.25">
      <c r="A183" s="9" t="s">
        <v>293</v>
      </c>
      <c r="B183" s="9" t="s">
        <v>294</v>
      </c>
      <c r="C183" s="9" t="s">
        <v>306</v>
      </c>
      <c r="D183" s="159">
        <f>VLOOKUP(A183:A256,'СВК ПНД Фитинги'!A:H,6,FALSE)</f>
        <v>49.8139534883721</v>
      </c>
      <c r="E183" s="79">
        <f>VLOOKUP(A183:A256,'СВК ПНД Фитинги'!A:H,7,FALSE)</f>
        <v>0</v>
      </c>
      <c r="F183" s="157">
        <f t="shared" si="3"/>
        <v>0</v>
      </c>
    </row>
    <row r="184" spans="1:6" x14ac:dyDescent="0.25">
      <c r="A184" s="9" t="s">
        <v>295</v>
      </c>
      <c r="B184" s="9" t="s">
        <v>296</v>
      </c>
      <c r="C184" s="9" t="s">
        <v>307</v>
      </c>
      <c r="D184" s="159">
        <f>VLOOKUP(A184:A256,'СВК ПНД Фитинги'!A:H,6,FALSE)</f>
        <v>49.8139534883721</v>
      </c>
      <c r="E184" s="79">
        <f>VLOOKUP(A184:A256,'СВК ПНД Фитинги'!A:H,7,FALSE)</f>
        <v>0</v>
      </c>
      <c r="F184" s="157">
        <f t="shared" si="3"/>
        <v>0</v>
      </c>
    </row>
    <row r="185" spans="1:6" x14ac:dyDescent="0.25">
      <c r="A185" s="9" t="s">
        <v>297</v>
      </c>
      <c r="B185" s="9" t="s">
        <v>298</v>
      </c>
      <c r="C185" s="9" t="s">
        <v>308</v>
      </c>
      <c r="D185" s="159">
        <f>VLOOKUP(A185:A256,'СВК ПНД Фитинги'!A:H,6,FALSE)</f>
        <v>66.418604651162795</v>
      </c>
      <c r="E185" s="79">
        <f>VLOOKUP(A185:A256,'СВК ПНД Фитинги'!A:H,7,FALSE)</f>
        <v>0</v>
      </c>
      <c r="F185" s="157">
        <f t="shared" si="3"/>
        <v>0</v>
      </c>
    </row>
    <row r="186" spans="1:6" x14ac:dyDescent="0.25">
      <c r="A186" s="9" t="s">
        <v>299</v>
      </c>
      <c r="B186" s="9" t="s">
        <v>11688</v>
      </c>
      <c r="C186" s="9" t="s">
        <v>309</v>
      </c>
      <c r="D186" s="159">
        <f>VLOOKUP(A186:A256,'СВК ПНД Фитинги'!A:H,6,FALSE)</f>
        <v>66.418604651162795</v>
      </c>
      <c r="E186" s="79">
        <f>VLOOKUP(A186:A256,'СВК ПНД Фитинги'!A:H,7,FALSE)</f>
        <v>0</v>
      </c>
      <c r="F186" s="157">
        <f t="shared" si="3"/>
        <v>0</v>
      </c>
    </row>
    <row r="187" spans="1:6" x14ac:dyDescent="0.25">
      <c r="A187" s="9" t="s">
        <v>300</v>
      </c>
      <c r="B187" s="9" t="s">
        <v>301</v>
      </c>
      <c r="C187" s="9" t="s">
        <v>310</v>
      </c>
      <c r="D187" s="159">
        <f>VLOOKUP(A187:A256,'СВК ПНД Фитинги'!A:H,6,FALSE)</f>
        <v>66.418604651162795</v>
      </c>
      <c r="E187" s="79">
        <f>VLOOKUP(A187:A256,'СВК ПНД Фитинги'!A:H,7,FALSE)</f>
        <v>0</v>
      </c>
      <c r="F187" s="157">
        <f t="shared" si="3"/>
        <v>0</v>
      </c>
    </row>
    <row r="188" spans="1:6" x14ac:dyDescent="0.25">
      <c r="A188" s="9" t="s">
        <v>11667</v>
      </c>
      <c r="B188" s="9" t="s">
        <v>11668</v>
      </c>
      <c r="C188" s="9" t="s">
        <v>11669</v>
      </c>
      <c r="D188" s="159">
        <f>VLOOKUP(A188:A256,'СВК ПНД Фитинги'!A:H,6,FALSE)</f>
        <v>106.74418604651163</v>
      </c>
      <c r="E188" s="79">
        <f>VLOOKUP(A188:A256,'СВК ПНД Фитинги'!A:H,7,FALSE)</f>
        <v>0</v>
      </c>
      <c r="F188" s="157">
        <f t="shared" si="3"/>
        <v>0</v>
      </c>
    </row>
    <row r="189" spans="1:6" x14ac:dyDescent="0.25">
      <c r="A189" s="9" t="s">
        <v>302</v>
      </c>
      <c r="B189" s="9" t="s">
        <v>303</v>
      </c>
      <c r="C189" s="9" t="s">
        <v>311</v>
      </c>
      <c r="D189" s="159">
        <f>VLOOKUP(A189:A256,'СВК ПНД Фитинги'!A:H,6,FALSE)</f>
        <v>106.74418604651163</v>
      </c>
      <c r="E189" s="79">
        <f>VLOOKUP(A189:A256,'СВК ПНД Фитинги'!A:H,7,FALSE)</f>
        <v>0</v>
      </c>
      <c r="F189" s="157">
        <f t="shared" si="3"/>
        <v>0</v>
      </c>
    </row>
    <row r="190" spans="1:6" x14ac:dyDescent="0.25">
      <c r="A190" s="9" t="s">
        <v>304</v>
      </c>
      <c r="B190" s="9" t="s">
        <v>305</v>
      </c>
      <c r="C190" s="9" t="s">
        <v>312</v>
      </c>
      <c r="D190" s="159">
        <f>VLOOKUP(A190:A256,'СВК ПНД Фитинги'!A:H,6,FALSE)</f>
        <v>106.74418604651163</v>
      </c>
      <c r="E190" s="79">
        <f>VLOOKUP(A190:A256,'СВК ПНД Фитинги'!A:H,7,FALSE)</f>
        <v>0</v>
      </c>
      <c r="F190" s="157">
        <f t="shared" si="3"/>
        <v>0</v>
      </c>
    </row>
    <row r="191" spans="1:6" x14ac:dyDescent="0.25">
      <c r="A191" s="9" t="s">
        <v>11670</v>
      </c>
      <c r="B191" s="9" t="s">
        <v>11671</v>
      </c>
      <c r="C191" s="9" t="s">
        <v>11672</v>
      </c>
      <c r="D191" s="159">
        <f>VLOOKUP(A191:A256,'СВК ПНД Фитинги'!A:H,6,FALSE)</f>
        <v>161.30232558139534</v>
      </c>
      <c r="E191" s="79">
        <f>VLOOKUP(A191:A256,'СВК ПНД Фитинги'!A:H,7,FALSE)</f>
        <v>0</v>
      </c>
      <c r="F191" s="157">
        <f t="shared" si="3"/>
        <v>0</v>
      </c>
    </row>
    <row r="192" spans="1:6" x14ac:dyDescent="0.25">
      <c r="A192" s="9" t="s">
        <v>11673</v>
      </c>
      <c r="B192" s="9" t="s">
        <v>11674</v>
      </c>
      <c r="C192" s="9" t="s">
        <v>11675</v>
      </c>
      <c r="D192" s="159">
        <f>VLOOKUP(A192:A256,'СВК ПНД Фитинги'!A:H,6,FALSE)</f>
        <v>161.30232558139534</v>
      </c>
      <c r="E192" s="79">
        <f>VLOOKUP(A192:A256,'СВК ПНД Фитинги'!A:H,7,FALSE)</f>
        <v>0</v>
      </c>
      <c r="F192" s="157">
        <f t="shared" si="3"/>
        <v>0</v>
      </c>
    </row>
    <row r="193" spans="1:6" x14ac:dyDescent="0.25">
      <c r="A193" s="9" t="s">
        <v>11676</v>
      </c>
      <c r="B193" s="9" t="s">
        <v>11677</v>
      </c>
      <c r="C193" s="9" t="s">
        <v>11678</v>
      </c>
      <c r="D193" s="159">
        <f>VLOOKUP(A193:A256,'СВК ПНД Фитинги'!A:H,6,FALSE)</f>
        <v>260.93023255813955</v>
      </c>
      <c r="E193" s="79">
        <f>VLOOKUP(A193:A256,'СВК ПНД Фитинги'!A:H,7,FALSE)</f>
        <v>0</v>
      </c>
      <c r="F193" s="157">
        <f t="shared" si="3"/>
        <v>0</v>
      </c>
    </row>
    <row r="194" spans="1:6" x14ac:dyDescent="0.25">
      <c r="A194" s="9" t="s">
        <v>11679</v>
      </c>
      <c r="B194" s="9" t="s">
        <v>11680</v>
      </c>
      <c r="C194" s="9" t="s">
        <v>11681</v>
      </c>
      <c r="D194" s="159">
        <f>VLOOKUP(A194:A256,'СВК ПНД Фитинги'!A:H,6,FALSE)</f>
        <v>260.93023255813955</v>
      </c>
      <c r="E194" s="79">
        <f>VLOOKUP(A194:A256,'СВК ПНД Фитинги'!A:H,7,FALSE)</f>
        <v>0</v>
      </c>
      <c r="F194" s="157">
        <f t="shared" si="3"/>
        <v>0</v>
      </c>
    </row>
    <row r="195" spans="1:6" x14ac:dyDescent="0.25">
      <c r="A195" s="9" t="s">
        <v>11682</v>
      </c>
      <c r="B195" s="9" t="s">
        <v>11683</v>
      </c>
      <c r="C195" s="9" t="s">
        <v>11684</v>
      </c>
      <c r="D195" s="159">
        <f>VLOOKUP(A195:A256,'СВК ПНД Фитинги'!A:H,6,FALSE)</f>
        <v>260.93023255813955</v>
      </c>
      <c r="E195" s="79">
        <f>VLOOKUP(A195:A256,'СВК ПНД Фитинги'!A:H,7,FALSE)</f>
        <v>0</v>
      </c>
      <c r="F195" s="157">
        <f t="shared" si="3"/>
        <v>0</v>
      </c>
    </row>
    <row r="196" spans="1:6" x14ac:dyDescent="0.25">
      <c r="A196" s="9" t="s">
        <v>11685</v>
      </c>
      <c r="B196" s="9" t="s">
        <v>11686</v>
      </c>
      <c r="C196" s="9" t="s">
        <v>11687</v>
      </c>
      <c r="D196" s="159">
        <f>VLOOKUP(A196:A256,'СВК ПНД Фитинги'!A:H,6,FALSE)</f>
        <v>438.83720930232556</v>
      </c>
      <c r="E196" s="79">
        <f>VLOOKUP(A196:A256,'СВК ПНД Фитинги'!A:H,7,FALSE)</f>
        <v>0</v>
      </c>
      <c r="F196" s="157">
        <f t="shared" si="3"/>
        <v>0</v>
      </c>
    </row>
    <row r="197" spans="1:6" x14ac:dyDescent="0.25">
      <c r="A197" s="9" t="s">
        <v>314</v>
      </c>
      <c r="B197" s="9" t="s">
        <v>315</v>
      </c>
      <c r="C197" s="9" t="s">
        <v>11689</v>
      </c>
      <c r="D197" s="159">
        <f>VLOOKUP(A197:A256,'СВК ПНД Фитинги'!A:H,6,FALSE)</f>
        <v>83.023255813953497</v>
      </c>
      <c r="E197" s="79">
        <f>VLOOKUP(A197:A256,'СВК ПНД Фитинги'!A:H,7,FALSE)</f>
        <v>0</v>
      </c>
      <c r="F197" s="157">
        <f t="shared" si="3"/>
        <v>0</v>
      </c>
    </row>
    <row r="198" spans="1:6" x14ac:dyDescent="0.25">
      <c r="A198" s="9" t="s">
        <v>316</v>
      </c>
      <c r="B198" s="9" t="s">
        <v>317</v>
      </c>
      <c r="C198" s="9" t="s">
        <v>11690</v>
      </c>
      <c r="D198" s="159">
        <f>VLOOKUP(A198:A256,'СВК ПНД Фитинги'!A:H,6,FALSE)</f>
        <v>118.6046511627907</v>
      </c>
      <c r="E198" s="79">
        <f>VLOOKUP(A198:A256,'СВК ПНД Фитинги'!A:H,7,FALSE)</f>
        <v>0</v>
      </c>
      <c r="F198" s="157">
        <f t="shared" si="3"/>
        <v>0</v>
      </c>
    </row>
    <row r="199" spans="1:6" x14ac:dyDescent="0.25">
      <c r="A199" s="9" t="s">
        <v>318</v>
      </c>
      <c r="B199" s="9" t="s">
        <v>319</v>
      </c>
      <c r="C199" s="9" t="s">
        <v>11691</v>
      </c>
      <c r="D199" s="159">
        <f>VLOOKUP(A199:A256,'СВК ПНД Фитинги'!A:H,6,FALSE)</f>
        <v>123.34883720930233</v>
      </c>
      <c r="E199" s="79">
        <f>VLOOKUP(A199:A256,'СВК ПНД Фитинги'!A:H,7,FALSE)</f>
        <v>0</v>
      </c>
      <c r="F199" s="157">
        <f t="shared" si="3"/>
        <v>0</v>
      </c>
    </row>
    <row r="200" spans="1:6" x14ac:dyDescent="0.25">
      <c r="A200" s="9" t="s">
        <v>11692</v>
      </c>
      <c r="B200" s="9" t="s">
        <v>11693</v>
      </c>
      <c r="C200" s="9" t="s">
        <v>11694</v>
      </c>
      <c r="D200" s="159">
        <f>VLOOKUP(A200:A256,'СВК ПНД Фитинги'!A:H,6,FALSE)</f>
        <v>189.76744186046511</v>
      </c>
      <c r="E200" s="79">
        <f>VLOOKUP(A200:A256,'СВК ПНД Фитинги'!A:H,7,FALSE)</f>
        <v>0</v>
      </c>
      <c r="F200" s="157">
        <f t="shared" si="3"/>
        <v>0</v>
      </c>
    </row>
    <row r="201" spans="1:6" x14ac:dyDescent="0.25">
      <c r="A201" s="9" t="s">
        <v>11695</v>
      </c>
      <c r="B201" s="9" t="s">
        <v>11696</v>
      </c>
      <c r="C201" s="9" t="s">
        <v>11697</v>
      </c>
      <c r="D201" s="159">
        <f>VLOOKUP(A201:A256,'СВК ПНД Фитинги'!A:H,6,FALSE)</f>
        <v>204</v>
      </c>
      <c r="E201" s="79">
        <f>VLOOKUP(A201:A256,'СВК ПНД Фитинги'!A:H,7,FALSE)</f>
        <v>0</v>
      </c>
      <c r="F201" s="157">
        <f t="shared" si="3"/>
        <v>0</v>
      </c>
    </row>
    <row r="202" spans="1:6" x14ac:dyDescent="0.25">
      <c r="A202" s="9" t="s">
        <v>11698</v>
      </c>
      <c r="B202" s="9" t="s">
        <v>11699</v>
      </c>
      <c r="C202" s="9" t="s">
        <v>11700</v>
      </c>
      <c r="D202" s="159">
        <f>VLOOKUP(A202:A256,'СВК ПНД Фитинги'!A:H,6,FALSE)</f>
        <v>308.37209302325579</v>
      </c>
      <c r="E202" s="79">
        <f>VLOOKUP(A202:A256,'СВК ПНД Фитинги'!A:H,7,FALSE)</f>
        <v>0</v>
      </c>
      <c r="F202" s="157">
        <f t="shared" si="3"/>
        <v>0</v>
      </c>
    </row>
    <row r="203" spans="1:6" x14ac:dyDescent="0.25">
      <c r="A203" s="9" t="s">
        <v>11701</v>
      </c>
      <c r="B203" s="9" t="s">
        <v>11702</v>
      </c>
      <c r="C203" s="9" t="s">
        <v>11703</v>
      </c>
      <c r="D203" s="159">
        <f>VLOOKUP(A203:A256,'СВК ПНД Фитинги'!A:H,6,FALSE)</f>
        <v>308.37209302325579</v>
      </c>
      <c r="E203" s="79">
        <f>VLOOKUP(A203:A256,'СВК ПНД Фитинги'!A:H,7,FALSE)</f>
        <v>0</v>
      </c>
      <c r="F203" s="157">
        <f t="shared" si="3"/>
        <v>0</v>
      </c>
    </row>
    <row r="204" spans="1:6" x14ac:dyDescent="0.25">
      <c r="A204" s="9" t="s">
        <v>11704</v>
      </c>
      <c r="B204" s="9" t="s">
        <v>11705</v>
      </c>
      <c r="C204" s="9" t="s">
        <v>11706</v>
      </c>
      <c r="D204" s="159">
        <f>VLOOKUP(A204:A256,'СВК ПНД Фитинги'!A:H,6,FALSE)</f>
        <v>479.16279069767438</v>
      </c>
      <c r="E204" s="79">
        <f>VLOOKUP(A204:A256,'СВК ПНД Фитинги'!A:H,7,FALSE)</f>
        <v>0</v>
      </c>
      <c r="F204" s="157">
        <f t="shared" si="3"/>
        <v>0</v>
      </c>
    </row>
    <row r="205" spans="1:6" x14ac:dyDescent="0.25">
      <c r="A205" s="9" t="s">
        <v>11707</v>
      </c>
      <c r="B205" s="9" t="s">
        <v>11708</v>
      </c>
      <c r="C205" s="9" t="s">
        <v>11709</v>
      </c>
      <c r="D205" s="159">
        <f>VLOOKUP(A205:A256,'СВК ПНД Фитинги'!A:H,6,FALSE)</f>
        <v>498.1395348837209</v>
      </c>
      <c r="E205" s="79">
        <f>VLOOKUP(A205:A256,'СВК ПНД Фитинги'!A:H,7,FALSE)</f>
        <v>0</v>
      </c>
      <c r="F205" s="157">
        <f t="shared" si="3"/>
        <v>0</v>
      </c>
    </row>
    <row r="206" spans="1:6" x14ac:dyDescent="0.25">
      <c r="A206" s="9" t="s">
        <v>11710</v>
      </c>
      <c r="B206" s="9" t="s">
        <v>11711</v>
      </c>
      <c r="C206" s="9" t="s">
        <v>11712</v>
      </c>
      <c r="D206" s="159">
        <f>VLOOKUP(A206:A256,'СВК ПНД Фитинги'!A:H,6,FALSE)</f>
        <v>521.8604651162791</v>
      </c>
      <c r="E206" s="79">
        <f>VLOOKUP(A206:A256,'СВК ПНД Фитинги'!A:H,7,FALSE)</f>
        <v>0</v>
      </c>
      <c r="F206" s="157">
        <f t="shared" si="3"/>
        <v>0</v>
      </c>
    </row>
    <row r="207" spans="1:6" x14ac:dyDescent="0.25">
      <c r="A207" s="9" t="s">
        <v>11713</v>
      </c>
      <c r="B207" s="9" t="s">
        <v>11714</v>
      </c>
      <c r="C207" s="9" t="s">
        <v>11715</v>
      </c>
      <c r="D207" s="159">
        <f>VLOOKUP(A207:A256,'СВК ПНД Фитинги'!A:H,6,FALSE)</f>
        <v>818.37209302325573</v>
      </c>
      <c r="E207" s="79">
        <f>VLOOKUP(A207:A256,'СВК ПНД Фитинги'!A:H,7,FALSE)</f>
        <v>0</v>
      </c>
      <c r="F207" s="157">
        <f t="shared" si="3"/>
        <v>0</v>
      </c>
    </row>
    <row r="208" spans="1:6" x14ac:dyDescent="0.25">
      <c r="A208" s="9" t="s">
        <v>11716</v>
      </c>
      <c r="B208" s="9" t="s">
        <v>11717</v>
      </c>
      <c r="C208" s="9" t="s">
        <v>11718</v>
      </c>
      <c r="D208" s="159">
        <f>VLOOKUP(A208:A256,'СВК ПНД Фитинги'!A:H,6,FALSE)</f>
        <v>842.09302325581405</v>
      </c>
      <c r="E208" s="79">
        <f>VLOOKUP(A208:A256,'СВК ПНД Фитинги'!A:H,7,FALSE)</f>
        <v>0</v>
      </c>
      <c r="F208" s="157">
        <f t="shared" si="3"/>
        <v>0</v>
      </c>
    </row>
    <row r="209" spans="1:6" x14ac:dyDescent="0.25">
      <c r="A209" s="9" t="s">
        <v>11719</v>
      </c>
      <c r="B209" s="9" t="s">
        <v>11720</v>
      </c>
      <c r="C209" s="9" t="s">
        <v>11721</v>
      </c>
      <c r="D209" s="159">
        <f>VLOOKUP(A209:A256,'СВК ПНД Фитинги'!A:H,6,FALSE)</f>
        <v>1304.6511627906978</v>
      </c>
      <c r="E209" s="79">
        <f>VLOOKUP(A209:A256,'СВК ПНД Фитинги'!A:H,7,FALSE)</f>
        <v>0</v>
      </c>
      <c r="F209" s="157">
        <f t="shared" si="3"/>
        <v>0</v>
      </c>
    </row>
    <row r="210" spans="1:6" x14ac:dyDescent="0.25">
      <c r="A210" s="9" t="s">
        <v>11722</v>
      </c>
      <c r="B210" s="9" t="s">
        <v>11723</v>
      </c>
      <c r="C210" s="9" t="s">
        <v>11724</v>
      </c>
      <c r="D210" s="159">
        <f>VLOOKUP(A210:A256,'СВК ПНД Фитинги'!A:H,6,FALSE)</f>
        <v>2253.4883720930234</v>
      </c>
      <c r="E210" s="79">
        <f>VLOOKUP(A210:A256,'СВК ПНД Фитинги'!A:H,7,FALSE)</f>
        <v>0</v>
      </c>
      <c r="F210" s="157">
        <f t="shared" si="3"/>
        <v>0</v>
      </c>
    </row>
    <row r="211" spans="1:6" x14ac:dyDescent="0.25">
      <c r="A211" s="9" t="s">
        <v>11725</v>
      </c>
      <c r="B211" s="9" t="s">
        <v>11726</v>
      </c>
      <c r="C211" s="9" t="s">
        <v>11727</v>
      </c>
      <c r="D211" s="159">
        <f>VLOOKUP(A211:A256,'СВК ПНД Фитинги'!A:H,6,FALSE)</f>
        <v>52.186046511627907</v>
      </c>
      <c r="E211" s="79">
        <f>VLOOKUP(A211:A256,'СВК ПНД Фитинги'!A:H,7,FALSE)</f>
        <v>0</v>
      </c>
      <c r="F211" s="157">
        <f t="shared" si="3"/>
        <v>0</v>
      </c>
    </row>
    <row r="212" spans="1:6" x14ac:dyDescent="0.25">
      <c r="A212" s="9" t="s">
        <v>11728</v>
      </c>
      <c r="B212" s="9" t="s">
        <v>11729</v>
      </c>
      <c r="C212" s="9" t="s">
        <v>11730</v>
      </c>
      <c r="D212" s="159">
        <f>VLOOKUP(A212:A256,'СВК ПНД Фитинги'!A:H,6,FALSE)</f>
        <v>54.558139534883722</v>
      </c>
      <c r="E212" s="79">
        <f>VLOOKUP(A212:A256,'СВК ПНД Фитинги'!A:H,7,FALSE)</f>
        <v>0</v>
      </c>
      <c r="F212" s="157">
        <f t="shared" si="3"/>
        <v>0</v>
      </c>
    </row>
    <row r="213" spans="1:6" x14ac:dyDescent="0.25">
      <c r="A213" s="9" t="s">
        <v>11731</v>
      </c>
      <c r="B213" s="9" t="s">
        <v>11732</v>
      </c>
      <c r="C213" s="9" t="s">
        <v>11733</v>
      </c>
      <c r="D213" s="159">
        <f>VLOOKUP(A213:A256,'СВК ПНД Фитинги'!A:H,6,FALSE)</f>
        <v>59.302325581395351</v>
      </c>
      <c r="E213" s="79">
        <f>VLOOKUP(A213:A256,'СВК ПНД Фитинги'!A:H,7,FALSE)</f>
        <v>0</v>
      </c>
      <c r="F213" s="157">
        <f t="shared" si="3"/>
        <v>0</v>
      </c>
    </row>
    <row r="214" spans="1:6" x14ac:dyDescent="0.25">
      <c r="A214" s="9" t="s">
        <v>321</v>
      </c>
      <c r="B214" s="9" t="s">
        <v>322</v>
      </c>
      <c r="C214" s="9" t="s">
        <v>325</v>
      </c>
      <c r="D214" s="159">
        <f>VLOOKUP(A214:A256,'СВК ПНД Фитинги'!A:H,6,FALSE)</f>
        <v>59.302325581395351</v>
      </c>
      <c r="E214" s="79">
        <f>VLOOKUP(A214:A256,'СВК ПНД Фитинги'!A:H,7,FALSE)</f>
        <v>0</v>
      </c>
      <c r="F214" s="157">
        <f t="shared" si="3"/>
        <v>0</v>
      </c>
    </row>
    <row r="215" spans="1:6" x14ac:dyDescent="0.25">
      <c r="A215" s="9" t="s">
        <v>323</v>
      </c>
      <c r="B215" s="9" t="s">
        <v>324</v>
      </c>
      <c r="C215" s="9" t="s">
        <v>326</v>
      </c>
      <c r="D215" s="159">
        <f>VLOOKUP(A215:A256,'СВК ПНД Фитинги'!A:H,6,FALSE)</f>
        <v>59.302325581395351</v>
      </c>
      <c r="E215" s="79">
        <f>VLOOKUP(A215:A256,'СВК ПНД Фитинги'!A:H,7,FALSE)</f>
        <v>0</v>
      </c>
      <c r="F215" s="157">
        <f t="shared" si="3"/>
        <v>0</v>
      </c>
    </row>
    <row r="216" spans="1:6" x14ac:dyDescent="0.25">
      <c r="A216" s="9" t="s">
        <v>11734</v>
      </c>
      <c r="B216" s="9" t="s">
        <v>11735</v>
      </c>
      <c r="C216" s="9" t="s">
        <v>11736</v>
      </c>
      <c r="D216" s="159">
        <f>VLOOKUP(A216:A256,'СВК ПНД Фитинги'!A:H,6,FALSE)</f>
        <v>85.4</v>
      </c>
      <c r="E216" s="79">
        <f>VLOOKUP(A216:A256,'СВК ПНД Фитинги'!A:H,7,FALSE)</f>
        <v>0</v>
      </c>
      <c r="F216" s="157">
        <f t="shared" si="3"/>
        <v>0</v>
      </c>
    </row>
    <row r="217" spans="1:6" x14ac:dyDescent="0.25">
      <c r="A217" s="9" t="s">
        <v>11737</v>
      </c>
      <c r="B217" s="9" t="s">
        <v>11738</v>
      </c>
      <c r="C217" s="9" t="s">
        <v>11739</v>
      </c>
      <c r="D217" s="159">
        <f>VLOOKUP(A217:A256,'СВК ПНД Фитинги'!A:H,6,FALSE)</f>
        <v>85.395348837209298</v>
      </c>
      <c r="E217" s="79">
        <f>VLOOKUP(A217:A256,'СВК ПНД Фитинги'!A:H,7,FALSE)</f>
        <v>0</v>
      </c>
      <c r="F217" s="157">
        <f t="shared" si="3"/>
        <v>0</v>
      </c>
    </row>
    <row r="218" spans="1:6" x14ac:dyDescent="0.25">
      <c r="A218" s="9" t="s">
        <v>11740</v>
      </c>
      <c r="B218" s="9" t="s">
        <v>11741</v>
      </c>
      <c r="C218" s="9" t="s">
        <v>11742</v>
      </c>
      <c r="D218" s="159">
        <f>VLOOKUP(A218:A256,'СВК ПНД Фитинги'!A:H,6,FALSE)</f>
        <v>85.395348837209298</v>
      </c>
      <c r="E218" s="79">
        <f>VLOOKUP(A218:A256,'СВК ПНД Фитинги'!A:H,7,FALSE)</f>
        <v>0</v>
      </c>
      <c r="F218" s="157">
        <f t="shared" si="3"/>
        <v>0</v>
      </c>
    </row>
    <row r="219" spans="1:6" x14ac:dyDescent="0.25">
      <c r="A219" s="9" t="s">
        <v>11743</v>
      </c>
      <c r="B219" s="9" t="s">
        <v>11744</v>
      </c>
      <c r="C219" s="9" t="s">
        <v>11745</v>
      </c>
      <c r="D219" s="159">
        <f>VLOOKUP(A219:A256,'СВК ПНД Фитинги'!A:H,6,FALSE)</f>
        <v>99.6279069767442</v>
      </c>
      <c r="E219" s="79">
        <f>VLOOKUP(A219:A256,'СВК ПНД Фитинги'!A:H,7,FALSE)</f>
        <v>0</v>
      </c>
      <c r="F219" s="157">
        <f t="shared" si="3"/>
        <v>0</v>
      </c>
    </row>
    <row r="220" spans="1:6" x14ac:dyDescent="0.25">
      <c r="A220" s="9" t="s">
        <v>11746</v>
      </c>
      <c r="B220" s="9" t="s">
        <v>11747</v>
      </c>
      <c r="C220" s="9" t="s">
        <v>11748</v>
      </c>
      <c r="D220" s="159">
        <f>VLOOKUP(A220:A256,'СВК ПНД Фитинги'!A:H,6,FALSE)</f>
        <v>99.6279069767442</v>
      </c>
      <c r="E220" s="79">
        <f>VLOOKUP(A220:A256,'СВК ПНД Фитинги'!A:H,7,FALSE)</f>
        <v>0</v>
      </c>
      <c r="F220" s="157">
        <f t="shared" si="3"/>
        <v>0</v>
      </c>
    </row>
    <row r="221" spans="1:6" x14ac:dyDescent="0.25">
      <c r="A221" s="9" t="s">
        <v>11749</v>
      </c>
      <c r="B221" s="9" t="s">
        <v>11750</v>
      </c>
      <c r="C221" s="9" t="s">
        <v>11751</v>
      </c>
      <c r="D221" s="159">
        <f>VLOOKUP(A221:A256,'СВК ПНД Фитинги'!A:H,6,FALSE)</f>
        <v>99.6279069767442</v>
      </c>
      <c r="E221" s="79">
        <f>VLOOKUP(A221:A256,'СВК ПНД Фитинги'!A:H,7,FALSE)</f>
        <v>0</v>
      </c>
      <c r="F221" s="157">
        <f t="shared" si="3"/>
        <v>0</v>
      </c>
    </row>
    <row r="222" spans="1:6" x14ac:dyDescent="0.25">
      <c r="A222" s="9" t="s">
        <v>327</v>
      </c>
      <c r="B222" s="9" t="s">
        <v>328</v>
      </c>
      <c r="C222" s="9" t="s">
        <v>333</v>
      </c>
      <c r="D222" s="159">
        <f>VLOOKUP(A222:A256,'СВК ПНД Фитинги'!A:H,6,FALSE)</f>
        <v>130.46511627906978</v>
      </c>
      <c r="E222" s="79">
        <f>VLOOKUP(A222:A256,'СВК ПНД Фитинги'!A:H,7,FALSE)</f>
        <v>0</v>
      </c>
      <c r="F222" s="157">
        <f t="shared" si="3"/>
        <v>0</v>
      </c>
    </row>
    <row r="223" spans="1:6" x14ac:dyDescent="0.25">
      <c r="A223" s="9" t="s">
        <v>329</v>
      </c>
      <c r="B223" s="9" t="s">
        <v>330</v>
      </c>
      <c r="C223" s="9" t="s">
        <v>334</v>
      </c>
      <c r="D223" s="159">
        <f>VLOOKUP(A223:A256,'СВК ПНД Фитинги'!A:H,6,FALSE)</f>
        <v>130.46511627906978</v>
      </c>
      <c r="E223" s="79">
        <f>VLOOKUP(A223:A256,'СВК ПНД Фитинги'!A:H,7,FALSE)</f>
        <v>0</v>
      </c>
      <c r="F223" s="157">
        <f t="shared" si="3"/>
        <v>0</v>
      </c>
    </row>
    <row r="224" spans="1:6" x14ac:dyDescent="0.25">
      <c r="A224" s="9" t="s">
        <v>331</v>
      </c>
      <c r="B224" s="9" t="s">
        <v>332</v>
      </c>
      <c r="C224" s="9" t="s">
        <v>335</v>
      </c>
      <c r="D224" s="159">
        <f>VLOOKUP(A224:A256,'СВК ПНД Фитинги'!A:H,6,FALSE)</f>
        <v>130.46511627906978</v>
      </c>
      <c r="E224" s="79">
        <f>VLOOKUP(A224:A256,'СВК ПНД Фитинги'!A:H,7,FALSE)</f>
        <v>0</v>
      </c>
      <c r="F224" s="157">
        <f t="shared" si="3"/>
        <v>0</v>
      </c>
    </row>
    <row r="225" spans="1:6" x14ac:dyDescent="0.25">
      <c r="A225" s="9" t="s">
        <v>11752</v>
      </c>
      <c r="B225" s="9" t="s">
        <v>11753</v>
      </c>
      <c r="C225" s="9" t="s">
        <v>11754</v>
      </c>
      <c r="D225" s="159">
        <f>VLOOKUP(A225:A256,'СВК ПНД Фитинги'!A:H,6,FALSE)</f>
        <v>166.04651162790699</v>
      </c>
      <c r="E225" s="79">
        <f>VLOOKUP(A225:A256,'СВК ПНД Фитинги'!A:H,7,FALSE)</f>
        <v>0</v>
      </c>
      <c r="F225" s="157">
        <f t="shared" si="3"/>
        <v>0</v>
      </c>
    </row>
    <row r="226" spans="1:6" x14ac:dyDescent="0.25">
      <c r="A226" s="9" t="s">
        <v>11755</v>
      </c>
      <c r="B226" s="9" t="s">
        <v>11756</v>
      </c>
      <c r="C226" s="9" t="s">
        <v>11757</v>
      </c>
      <c r="D226" s="159">
        <f>VLOOKUP(A226:A256,'СВК ПНД Фитинги'!A:H,6,FALSE)</f>
        <v>166.05</v>
      </c>
      <c r="E226" s="79">
        <f>VLOOKUP(A226:A256,'СВК ПНД Фитинги'!A:H,7,FALSE)</f>
        <v>0</v>
      </c>
      <c r="F226" s="157">
        <f t="shared" si="3"/>
        <v>0</v>
      </c>
    </row>
    <row r="227" spans="1:6" x14ac:dyDescent="0.25">
      <c r="A227" s="9" t="s">
        <v>11758</v>
      </c>
      <c r="B227" s="9" t="s">
        <v>11759</v>
      </c>
      <c r="C227" s="9" t="s">
        <v>11760</v>
      </c>
      <c r="D227" s="159">
        <f>VLOOKUP(A227:A256,'СВК ПНД Фитинги'!A:H,6,FALSE)</f>
        <v>166.04651162790699</v>
      </c>
      <c r="E227" s="79">
        <f>VLOOKUP(A227:A256,'СВК ПНД Фитинги'!A:H,7,FALSE)</f>
        <v>0</v>
      </c>
      <c r="F227" s="157">
        <f t="shared" si="3"/>
        <v>0</v>
      </c>
    </row>
    <row r="228" spans="1:6" x14ac:dyDescent="0.25">
      <c r="A228" s="9" t="s">
        <v>11761</v>
      </c>
      <c r="B228" s="9" t="s">
        <v>11762</v>
      </c>
      <c r="C228" s="9" t="s">
        <v>11763</v>
      </c>
      <c r="D228" s="159">
        <f>VLOOKUP(A228:A256,'СВК ПНД Фитинги'!A:H,6,FALSE)</f>
        <v>166.05</v>
      </c>
      <c r="E228" s="79">
        <f>VLOOKUP(A228:A256,'СВК ПНД Фитинги'!A:H,7,FALSE)</f>
        <v>0</v>
      </c>
      <c r="F228" s="157">
        <f t="shared" si="3"/>
        <v>0</v>
      </c>
    </row>
    <row r="229" spans="1:6" x14ac:dyDescent="0.25">
      <c r="A229" s="9" t="s">
        <v>11764</v>
      </c>
      <c r="B229" s="9" t="s">
        <v>11765</v>
      </c>
      <c r="C229" s="9" t="s">
        <v>11766</v>
      </c>
      <c r="D229" s="159">
        <f>VLOOKUP(A229:A256,'СВК ПНД Фитинги'!A:H,6,FALSE)</f>
        <v>166.04651162790699</v>
      </c>
      <c r="E229" s="79">
        <f>VLOOKUP(A229:A256,'СВК ПНД Фитинги'!A:H,7,FALSE)</f>
        <v>0</v>
      </c>
      <c r="F229" s="157">
        <f t="shared" si="3"/>
        <v>0</v>
      </c>
    </row>
    <row r="230" spans="1:6" x14ac:dyDescent="0.25">
      <c r="A230" s="9" t="s">
        <v>11767</v>
      </c>
      <c r="B230" s="9" t="s">
        <v>11768</v>
      </c>
      <c r="C230" s="9" t="s">
        <v>11769</v>
      </c>
      <c r="D230" s="159">
        <f>VLOOKUP(A230:A256,'СВК ПНД Фитинги'!A:H,6,FALSE)</f>
        <v>170.7906976744186</v>
      </c>
      <c r="E230" s="79">
        <f>VLOOKUP(A230:A256,'СВК ПНД Фитинги'!A:H,7,FALSE)</f>
        <v>0</v>
      </c>
      <c r="F230" s="157">
        <f t="shared" ref="F230:F256" si="4">D230*E230</f>
        <v>0</v>
      </c>
    </row>
    <row r="231" spans="1:6" x14ac:dyDescent="0.25">
      <c r="A231" s="9" t="s">
        <v>11770</v>
      </c>
      <c r="B231" s="9" t="s">
        <v>11771</v>
      </c>
      <c r="C231" s="9" t="s">
        <v>11772</v>
      </c>
      <c r="D231" s="159">
        <f>VLOOKUP(A231:A256,'СВК ПНД Фитинги'!A:H,6,FALSE)</f>
        <v>170.79</v>
      </c>
      <c r="E231" s="79">
        <f>VLOOKUP(A231:A256,'СВК ПНД Фитинги'!A:H,7,FALSE)</f>
        <v>0</v>
      </c>
      <c r="F231" s="157">
        <f t="shared" si="4"/>
        <v>0</v>
      </c>
    </row>
    <row r="232" spans="1:6" x14ac:dyDescent="0.25">
      <c r="A232" s="9" t="s">
        <v>11773</v>
      </c>
      <c r="B232" s="9" t="s">
        <v>11774</v>
      </c>
      <c r="C232" s="9" t="s">
        <v>11775</v>
      </c>
      <c r="D232" s="159">
        <f>VLOOKUP(A232:A256,'СВК ПНД Фитинги'!A:H,6,FALSE)</f>
        <v>170.79</v>
      </c>
      <c r="E232" s="79">
        <f>VLOOKUP(A232:A256,'СВК ПНД Фитинги'!A:H,7,FALSE)</f>
        <v>0</v>
      </c>
      <c r="F232" s="157">
        <f t="shared" si="4"/>
        <v>0</v>
      </c>
    </row>
    <row r="233" spans="1:6" x14ac:dyDescent="0.25">
      <c r="A233" s="9" t="s">
        <v>11776</v>
      </c>
      <c r="B233" s="9" t="s">
        <v>11777</v>
      </c>
      <c r="C233" s="9" t="s">
        <v>11778</v>
      </c>
      <c r="D233" s="159">
        <f>VLOOKUP(A233:A256,'СВК ПНД Фитинги'!A:H,6,FALSE)</f>
        <v>213.49</v>
      </c>
      <c r="E233" s="79">
        <f>VLOOKUP(A233:A256,'СВК ПНД Фитинги'!A:H,7,FALSE)</f>
        <v>0</v>
      </c>
      <c r="F233" s="157">
        <f t="shared" si="4"/>
        <v>0</v>
      </c>
    </row>
    <row r="234" spans="1:6" x14ac:dyDescent="0.25">
      <c r="A234" s="9" t="s">
        <v>11779</v>
      </c>
      <c r="B234" s="9" t="s">
        <v>11780</v>
      </c>
      <c r="C234" s="9" t="s">
        <v>11781</v>
      </c>
      <c r="D234" s="159">
        <f>VLOOKUP(A234:A256,'СВК ПНД Фитинги'!A:H,6,FALSE)</f>
        <v>213.49</v>
      </c>
      <c r="E234" s="79">
        <f>VLOOKUP(A234:A256,'СВК ПНД Фитинги'!A:H,7,FALSE)</f>
        <v>0</v>
      </c>
      <c r="F234" s="157">
        <f t="shared" si="4"/>
        <v>0</v>
      </c>
    </row>
    <row r="235" spans="1:6" x14ac:dyDescent="0.25">
      <c r="A235" s="9" t="s">
        <v>11782</v>
      </c>
      <c r="B235" s="9" t="s">
        <v>11783</v>
      </c>
      <c r="C235" s="9" t="s">
        <v>11784</v>
      </c>
      <c r="D235" s="159">
        <f>VLOOKUP(A235:A256,'СВК ПНД Фитинги'!A:H,6,FALSE)</f>
        <v>213.48837209302326</v>
      </c>
      <c r="E235" s="79">
        <f>VLOOKUP(A235:A256,'СВК ПНД Фитинги'!A:H,7,FALSE)</f>
        <v>0</v>
      </c>
      <c r="F235" s="157">
        <f t="shared" si="4"/>
        <v>0</v>
      </c>
    </row>
    <row r="236" spans="1:6" x14ac:dyDescent="0.25">
      <c r="A236" s="9" t="s">
        <v>11785</v>
      </c>
      <c r="B236" s="9" t="s">
        <v>11786</v>
      </c>
      <c r="C236" s="9" t="s">
        <v>11787</v>
      </c>
      <c r="D236" s="159">
        <f>VLOOKUP(A236:A256,'СВК ПНД Фитинги'!A:H,6,FALSE)</f>
        <v>213.48837209302326</v>
      </c>
      <c r="E236" s="79">
        <f>VLOOKUP(A236:A256,'СВК ПНД Фитинги'!A:H,7,FALSE)</f>
        <v>0</v>
      </c>
      <c r="F236" s="157">
        <f t="shared" si="4"/>
        <v>0</v>
      </c>
    </row>
    <row r="237" spans="1:6" x14ac:dyDescent="0.25">
      <c r="A237" s="9" t="s">
        <v>11788</v>
      </c>
      <c r="B237" s="9" t="s">
        <v>11789</v>
      </c>
      <c r="C237" s="9" t="s">
        <v>11790</v>
      </c>
      <c r="D237" s="159">
        <f>VLOOKUP(A237:A256,'СВК ПНД Фитинги'!A:H,6,FALSE)</f>
        <v>308.37209302325579</v>
      </c>
      <c r="E237" s="79">
        <f>VLOOKUP(A237:A256,'СВК ПНД Фитинги'!A:H,7,FALSE)</f>
        <v>0</v>
      </c>
      <c r="F237" s="157">
        <f t="shared" si="4"/>
        <v>0</v>
      </c>
    </row>
    <row r="238" spans="1:6" x14ac:dyDescent="0.25">
      <c r="A238" s="9" t="s">
        <v>11791</v>
      </c>
      <c r="B238" s="9" t="s">
        <v>11792</v>
      </c>
      <c r="C238" s="9" t="s">
        <v>11793</v>
      </c>
      <c r="D238" s="159">
        <f>VLOOKUP(A238:A256,'СВК ПНД Фитинги'!A:H,6,FALSE)</f>
        <v>308.37</v>
      </c>
      <c r="E238" s="79">
        <f>VLOOKUP(A238:A256,'СВК ПНД Фитинги'!A:H,7,FALSE)</f>
        <v>0</v>
      </c>
      <c r="F238" s="157">
        <f t="shared" si="4"/>
        <v>0</v>
      </c>
    </row>
    <row r="239" spans="1:6" x14ac:dyDescent="0.25">
      <c r="A239" s="9" t="s">
        <v>11794</v>
      </c>
      <c r="B239" s="9" t="s">
        <v>11795</v>
      </c>
      <c r="C239" s="9" t="s">
        <v>11796</v>
      </c>
      <c r="D239" s="159">
        <f>VLOOKUP(A239:A256,'СВК ПНД Фитинги'!A:H,6,FALSE)</f>
        <v>323.89999999999998</v>
      </c>
      <c r="E239" s="79">
        <f>VLOOKUP(A239:A256,'СВК ПНД Фитинги'!A:H,7,FALSE)</f>
        <v>0</v>
      </c>
      <c r="F239" s="157">
        <f t="shared" si="4"/>
        <v>0</v>
      </c>
    </row>
    <row r="240" spans="1:6" x14ac:dyDescent="0.25">
      <c r="A240" s="9" t="s">
        <v>337</v>
      </c>
      <c r="B240" s="9" t="s">
        <v>338</v>
      </c>
      <c r="C240" s="9" t="s">
        <v>343</v>
      </c>
      <c r="D240" s="159">
        <f>VLOOKUP(A240:A256,'СВК ПНД Фитинги'!A:H,6,FALSE)</f>
        <v>133.5</v>
      </c>
      <c r="E240" s="79">
        <f>VLOOKUP(A240:A256,'СВК ПНД Фитинги'!A:H,7,FALSE)</f>
        <v>0</v>
      </c>
      <c r="F240" s="157">
        <f t="shared" si="4"/>
        <v>0</v>
      </c>
    </row>
    <row r="241" spans="1:6" x14ac:dyDescent="0.25">
      <c r="A241" s="9" t="s">
        <v>339</v>
      </c>
      <c r="B241" s="9" t="s">
        <v>340</v>
      </c>
      <c r="C241" s="9" t="s">
        <v>344</v>
      </c>
      <c r="D241" s="159">
        <f>VLOOKUP(A241:A256,'СВК ПНД Фитинги'!A:H,6,FALSE)</f>
        <v>193.8</v>
      </c>
      <c r="E241" s="79">
        <f>VLOOKUP(A241:A256,'СВК ПНД Фитинги'!A:H,7,FALSE)</f>
        <v>0</v>
      </c>
      <c r="F241" s="157">
        <f t="shared" si="4"/>
        <v>0</v>
      </c>
    </row>
    <row r="242" spans="1:6" x14ac:dyDescent="0.25">
      <c r="A242" s="9" t="s">
        <v>341</v>
      </c>
      <c r="B242" s="9" t="s">
        <v>342</v>
      </c>
      <c r="C242" s="9" t="s">
        <v>345</v>
      </c>
      <c r="D242" s="159">
        <f>VLOOKUP(A242:A256,'СВК ПНД Фитинги'!A:H,6,FALSE)</f>
        <v>289.25</v>
      </c>
      <c r="E242" s="79">
        <f>VLOOKUP(A242:A256,'СВК ПНД Фитинги'!A:H,7,FALSE)</f>
        <v>0</v>
      </c>
      <c r="F242" s="157">
        <f t="shared" si="4"/>
        <v>0</v>
      </c>
    </row>
    <row r="243" spans="1:6" x14ac:dyDescent="0.25">
      <c r="A243" s="9" t="s">
        <v>11797</v>
      </c>
      <c r="B243" s="9" t="s">
        <v>11798</v>
      </c>
      <c r="C243" s="9" t="s">
        <v>11799</v>
      </c>
      <c r="D243" s="159">
        <f>VLOOKUP(A243:A256,'СВК ПНД Фитинги'!A:H,6,FALSE)</f>
        <v>664.18604651162798</v>
      </c>
      <c r="E243" s="79">
        <f>VLOOKUP(A243:A256,'СВК ПНД Фитинги'!A:H,7,FALSE)</f>
        <v>0</v>
      </c>
      <c r="F243" s="157">
        <f t="shared" si="4"/>
        <v>0</v>
      </c>
    </row>
    <row r="244" spans="1:6" x14ac:dyDescent="0.25">
      <c r="A244" s="9" t="s">
        <v>11800</v>
      </c>
      <c r="B244" s="9" t="s">
        <v>11801</v>
      </c>
      <c r="C244" s="9" t="s">
        <v>11802</v>
      </c>
      <c r="D244" s="159">
        <f>VLOOKUP(A244:A256,'СВК ПНД Фитинги'!A:H,6,FALSE)</f>
        <v>996.2790697674418</v>
      </c>
      <c r="E244" s="79">
        <f>VLOOKUP(A244:A256,'СВК ПНД Фитинги'!A:H,7,FALSE)</f>
        <v>0</v>
      </c>
      <c r="F244" s="157">
        <f t="shared" si="4"/>
        <v>0</v>
      </c>
    </row>
    <row r="245" spans="1:6" x14ac:dyDescent="0.25">
      <c r="A245" s="9" t="s">
        <v>346</v>
      </c>
      <c r="B245" s="9" t="s">
        <v>347</v>
      </c>
      <c r="C245" s="9" t="s">
        <v>350</v>
      </c>
      <c r="D245" s="159">
        <f>VLOOKUP(A245:A256,'СВК ПНД Фитинги'!A:H,6,FALSE)</f>
        <v>106.74418604651163</v>
      </c>
      <c r="E245" s="79">
        <f>VLOOKUP(A245:A256,'СВК ПНД Фитинги'!A:H,7,FALSE)</f>
        <v>0</v>
      </c>
      <c r="F245" s="157">
        <f t="shared" si="4"/>
        <v>0</v>
      </c>
    </row>
    <row r="246" spans="1:6" x14ac:dyDescent="0.25">
      <c r="A246" s="9" t="s">
        <v>348</v>
      </c>
      <c r="B246" s="9" t="s">
        <v>349</v>
      </c>
      <c r="C246" s="9" t="s">
        <v>351</v>
      </c>
      <c r="D246" s="159">
        <f>VLOOKUP(A246:A256,'СВК ПНД Фитинги'!A:H,6,FALSE)</f>
        <v>154.18604651162789</v>
      </c>
      <c r="E246" s="79">
        <f>VLOOKUP(A246:A256,'СВК ПНД Фитинги'!A:H,7,FALSE)</f>
        <v>0</v>
      </c>
      <c r="F246" s="157">
        <f t="shared" si="4"/>
        <v>0</v>
      </c>
    </row>
    <row r="247" spans="1:6" x14ac:dyDescent="0.25">
      <c r="A247" s="9" t="s">
        <v>352</v>
      </c>
      <c r="B247" s="9" t="s">
        <v>353</v>
      </c>
      <c r="C247" s="9" t="s">
        <v>354</v>
      </c>
      <c r="D247" s="159">
        <f>VLOOKUP(A247:A256,'СВК ПНД Фитинги'!A:H,6,FALSE)</f>
        <v>241.95348837209303</v>
      </c>
      <c r="E247" s="79">
        <f>VLOOKUP(A247:A256,'СВК ПНД Фитинги'!A:H,7,FALSE)</f>
        <v>0</v>
      </c>
      <c r="F247" s="157">
        <f t="shared" si="4"/>
        <v>0</v>
      </c>
    </row>
    <row r="248" spans="1:6" x14ac:dyDescent="0.25">
      <c r="A248" s="9" t="s">
        <v>355</v>
      </c>
      <c r="B248" s="9" t="s">
        <v>356</v>
      </c>
      <c r="C248" s="9" t="s">
        <v>361</v>
      </c>
      <c r="D248" s="159">
        <f>VLOOKUP(A248:A256,'СВК ПНД Фитинги'!A:H,6,FALSE)</f>
        <v>113.86046511627907</v>
      </c>
      <c r="E248" s="79">
        <f>VLOOKUP(A248:A256,'СВК ПНД Фитинги'!A:H,7,FALSE)</f>
        <v>0</v>
      </c>
      <c r="F248" s="157">
        <f t="shared" si="4"/>
        <v>0</v>
      </c>
    </row>
    <row r="249" spans="1:6" x14ac:dyDescent="0.25">
      <c r="A249" s="9" t="s">
        <v>357</v>
      </c>
      <c r="B249" s="9" t="s">
        <v>358</v>
      </c>
      <c r="C249" s="9" t="s">
        <v>362</v>
      </c>
      <c r="D249" s="159">
        <f>VLOOKUP(A249:A256,'СВК ПНД Фитинги'!A:H,6,FALSE)</f>
        <v>166.04651162790699</v>
      </c>
      <c r="E249" s="79">
        <f>VLOOKUP(A249:A256,'СВК ПНД Фитинги'!A:H,7,FALSE)</f>
        <v>0</v>
      </c>
      <c r="F249" s="157">
        <f t="shared" si="4"/>
        <v>0</v>
      </c>
    </row>
    <row r="250" spans="1:6" x14ac:dyDescent="0.25">
      <c r="A250" s="9" t="s">
        <v>359</v>
      </c>
      <c r="B250" s="9" t="s">
        <v>360</v>
      </c>
      <c r="C250" s="9" t="s">
        <v>363</v>
      </c>
      <c r="D250" s="159">
        <f>VLOOKUP(A250:A256,'СВК ПНД Фитинги'!A:H,6,FALSE)</f>
        <v>246.69767441860466</v>
      </c>
      <c r="E250" s="79">
        <f>VLOOKUP(A250:A256,'СВК ПНД Фитинги'!A:H,7,FALSE)</f>
        <v>0</v>
      </c>
      <c r="F250" s="157">
        <f t="shared" si="4"/>
        <v>0</v>
      </c>
    </row>
    <row r="251" spans="1:6" x14ac:dyDescent="0.25">
      <c r="A251" s="9" t="s">
        <v>11803</v>
      </c>
      <c r="B251" s="9" t="s">
        <v>11804</v>
      </c>
      <c r="C251" s="9" t="s">
        <v>11805</v>
      </c>
      <c r="D251" s="159">
        <f>VLOOKUP(A251:A256,'СВК ПНД Фитинги'!A:H,6,FALSE)</f>
        <v>94.883720930232556</v>
      </c>
      <c r="E251" s="79">
        <f>VLOOKUP(A251:A256,'СВК ПНД Фитинги'!A:H,7,FALSE)</f>
        <v>0</v>
      </c>
      <c r="F251" s="157">
        <f t="shared" si="4"/>
        <v>0</v>
      </c>
    </row>
    <row r="252" spans="1:6" x14ac:dyDescent="0.25">
      <c r="A252" s="9" t="s">
        <v>11806</v>
      </c>
      <c r="B252" s="9" t="s">
        <v>11807</v>
      </c>
      <c r="C252" s="9" t="s">
        <v>11808</v>
      </c>
      <c r="D252" s="159">
        <f>VLOOKUP(A252:A256,'СВК ПНД Фитинги'!A:H,6,FALSE)</f>
        <v>137.58139534883719</v>
      </c>
      <c r="E252" s="79">
        <f>VLOOKUP(A252:A256,'СВК ПНД Фитинги'!A:H,7,FALSE)</f>
        <v>0</v>
      </c>
      <c r="F252" s="157">
        <f t="shared" si="4"/>
        <v>0</v>
      </c>
    </row>
    <row r="253" spans="1:6" x14ac:dyDescent="0.25">
      <c r="A253" s="9" t="s">
        <v>11809</v>
      </c>
      <c r="B253" s="9" t="s">
        <v>11810</v>
      </c>
      <c r="C253" s="9" t="s">
        <v>11811</v>
      </c>
      <c r="D253" s="159">
        <f>VLOOKUP(A253:A256,'СВК ПНД Фитинги'!A:H,6,FALSE)</f>
        <v>177.90697674418604</v>
      </c>
      <c r="E253" s="79">
        <f>VLOOKUP(A253:A256,'СВК ПНД Фитинги'!A:H,7,FALSE)</f>
        <v>0</v>
      </c>
      <c r="F253" s="157">
        <f t="shared" si="4"/>
        <v>0</v>
      </c>
    </row>
    <row r="254" spans="1:6" x14ac:dyDescent="0.25">
      <c r="A254" s="9" t="s">
        <v>11812</v>
      </c>
      <c r="B254" s="9" t="s">
        <v>11813</v>
      </c>
      <c r="C254" s="9" t="s">
        <v>11814</v>
      </c>
      <c r="D254" s="159">
        <f>VLOOKUP(A254:A256,'СВК ПНД Фитинги'!A:H,6,FALSE)</f>
        <v>94.883720930232556</v>
      </c>
      <c r="E254" s="79">
        <f>VLOOKUP(A254:A256,'СВК ПНД Фитинги'!A:H,7,FALSE)</f>
        <v>0</v>
      </c>
      <c r="F254" s="157">
        <f t="shared" si="4"/>
        <v>0</v>
      </c>
    </row>
    <row r="255" spans="1:6" x14ac:dyDescent="0.25">
      <c r="A255" s="9" t="s">
        <v>11815</v>
      </c>
      <c r="B255" s="9" t="s">
        <v>11816</v>
      </c>
      <c r="C255" s="9" t="s">
        <v>11817</v>
      </c>
      <c r="D255" s="159">
        <f>VLOOKUP(A255:A256,'СВК ПНД Фитинги'!A:H,6,FALSE)</f>
        <v>147.06976744186048</v>
      </c>
      <c r="E255" s="79">
        <f>VLOOKUP(A255:A256,'СВК ПНД Фитинги'!A:H,7,FALSE)</f>
        <v>0</v>
      </c>
      <c r="F255" s="157">
        <f t="shared" si="4"/>
        <v>0</v>
      </c>
    </row>
    <row r="256" spans="1:6" x14ac:dyDescent="0.25">
      <c r="A256" s="9" t="s">
        <v>11818</v>
      </c>
      <c r="B256" s="9" t="s">
        <v>11819</v>
      </c>
      <c r="C256" s="9" t="s">
        <v>11820</v>
      </c>
      <c r="D256" s="159">
        <f>VLOOKUP(A256:A256,'СВК ПНД Фитинги'!A:H,6,FALSE)</f>
        <v>177.90697674418604</v>
      </c>
      <c r="E256" s="79">
        <f>VLOOKUP(A256:A256,'СВК ПНД Фитинги'!A:H,7,FALSE)</f>
        <v>0</v>
      </c>
      <c r="F256" s="157">
        <f t="shared" si="4"/>
        <v>0</v>
      </c>
    </row>
    <row r="257" spans="1:6" x14ac:dyDescent="0.25">
      <c r="A257" s="7" t="s">
        <v>10233</v>
      </c>
      <c r="B257" s="7" t="s">
        <v>10232</v>
      </c>
      <c r="C257" s="208" t="s">
        <v>10231</v>
      </c>
      <c r="D257" s="159">
        <f>VLOOKUP(A:A,'Дозаторы и дымоходы'!A:G,6,FALSE)</f>
        <v>2193</v>
      </c>
      <c r="E257" s="209">
        <f>VLOOKUP(A:A,'Дозаторы и дымоходы'!A:G,7,FALSE)</f>
        <v>0</v>
      </c>
      <c r="F257" s="157">
        <f t="shared" ref="F257" si="5">D257*E257</f>
        <v>0</v>
      </c>
    </row>
    <row r="258" spans="1:6" x14ac:dyDescent="0.25">
      <c r="A258" s="9" t="s">
        <v>369</v>
      </c>
      <c r="B258" s="9" t="s">
        <v>364</v>
      </c>
      <c r="C258" s="9" t="s">
        <v>365</v>
      </c>
      <c r="D258" s="159">
        <f>VLOOKUP(A258:A268,'Дозаторы и дымоходы'!A:H,6,FALSE)</f>
        <v>738.56873999999993</v>
      </c>
      <c r="E258" s="79">
        <f>VLOOKUP(A258:A268,'Дозаторы и дымоходы'!A:H,7,FALSE)</f>
        <v>0</v>
      </c>
      <c r="F258" s="157">
        <f t="shared" ref="F258:F268" si="6">D258*E258</f>
        <v>0</v>
      </c>
    </row>
    <row r="259" spans="1:6" x14ac:dyDescent="0.25">
      <c r="A259" s="9" t="s">
        <v>371</v>
      </c>
      <c r="B259" s="9" t="s">
        <v>372</v>
      </c>
      <c r="C259" s="9" t="s">
        <v>373</v>
      </c>
      <c r="D259" s="159">
        <f>VLOOKUP(A259:A269,'Дозаторы и дымоходы'!A:H,6,FALSE)</f>
        <v>3165.2945999999997</v>
      </c>
      <c r="E259" s="79">
        <f>VLOOKUP(A259:A269,'Дозаторы и дымоходы'!A:H,7,FALSE)</f>
        <v>0</v>
      </c>
      <c r="F259" s="157">
        <f t="shared" si="6"/>
        <v>0</v>
      </c>
    </row>
    <row r="260" spans="1:6" x14ac:dyDescent="0.25">
      <c r="A260" s="9" t="s">
        <v>370</v>
      </c>
      <c r="B260" s="9" t="s">
        <v>367</v>
      </c>
      <c r="C260" s="9" t="s">
        <v>368</v>
      </c>
      <c r="D260" s="159">
        <f>VLOOKUP(A260:A270,'Дозаторы и дымоходы'!A:H,6,FALSE)</f>
        <v>1014.5174999999999</v>
      </c>
      <c r="E260" s="79">
        <f>VLOOKUP(A260:A270,'Дозаторы и дымоходы'!A:H,7,FALSE)</f>
        <v>0</v>
      </c>
      <c r="F260" s="157">
        <f t="shared" si="6"/>
        <v>0</v>
      </c>
    </row>
    <row r="261" spans="1:6" x14ac:dyDescent="0.25">
      <c r="A261" s="9" t="s">
        <v>375</v>
      </c>
      <c r="B261" s="9">
        <v>10452030</v>
      </c>
      <c r="C261" s="9" t="s">
        <v>374</v>
      </c>
      <c r="D261" s="159">
        <f>VLOOKUP(A261:A271,'Дозаторы и дымоходы'!A:H,6,FALSE)</f>
        <v>3650.6397719999995</v>
      </c>
      <c r="E261" s="79">
        <f>VLOOKUP(A261:A271,'Дозаторы и дымоходы'!A:H,7,FALSE)</f>
        <v>0</v>
      </c>
      <c r="F261" s="157">
        <f t="shared" si="6"/>
        <v>0</v>
      </c>
    </row>
    <row r="262" spans="1:6" x14ac:dyDescent="0.25">
      <c r="A262" s="9" t="s">
        <v>389</v>
      </c>
      <c r="B262" s="9" t="s">
        <v>393</v>
      </c>
      <c r="C262" s="9" t="s">
        <v>377</v>
      </c>
      <c r="D262" s="159">
        <f>VLOOKUP(A262:A272,'Дозаторы и дымоходы'!A:H,6,FALSE)</f>
        <v>1376.55</v>
      </c>
      <c r="E262" s="79">
        <f>VLOOKUP(A262:A272,'Дозаторы и дымоходы'!A:H,7,FALSE)</f>
        <v>0</v>
      </c>
      <c r="F262" s="157">
        <f t="shared" si="6"/>
        <v>0</v>
      </c>
    </row>
    <row r="263" spans="1:6" x14ac:dyDescent="0.25">
      <c r="A263" s="9" t="s">
        <v>386</v>
      </c>
      <c r="B263" s="9" t="s">
        <v>394</v>
      </c>
      <c r="C263" s="9" t="s">
        <v>378</v>
      </c>
      <c r="D263" s="159">
        <f>VLOOKUP(A263:A273,'Дозаторы и дымоходы'!A:H,6,FALSE)</f>
        <v>833.17499999999995</v>
      </c>
      <c r="E263" s="79">
        <f>VLOOKUP(A263:A273,'Дозаторы и дымоходы'!A:H,7,FALSE)</f>
        <v>0</v>
      </c>
      <c r="F263" s="157">
        <f t="shared" si="6"/>
        <v>0</v>
      </c>
    </row>
    <row r="264" spans="1:6" x14ac:dyDescent="0.25">
      <c r="A264" s="9" t="s">
        <v>387</v>
      </c>
      <c r="B264" s="9" t="s">
        <v>395</v>
      </c>
      <c r="C264" s="9" t="s">
        <v>379</v>
      </c>
      <c r="D264" s="159">
        <f>VLOOKUP(A264:A274,'Дозаторы и дымоходы'!A:H,6,FALSE)</f>
        <v>636.52499999999998</v>
      </c>
      <c r="E264" s="79">
        <f>VLOOKUP(A264:A274,'Дозаторы и дымоходы'!A:H,7,FALSE)</f>
        <v>0</v>
      </c>
      <c r="F264" s="157">
        <f t="shared" si="6"/>
        <v>0</v>
      </c>
    </row>
    <row r="265" spans="1:6" x14ac:dyDescent="0.25">
      <c r="A265" s="9" t="s">
        <v>388</v>
      </c>
      <c r="B265" s="9" t="s">
        <v>396</v>
      </c>
      <c r="C265" s="9" t="s">
        <v>380</v>
      </c>
      <c r="D265" s="159">
        <f>VLOOKUP(A265:A275,'Дозаторы и дымоходы'!A:H,6,FALSE)</f>
        <v>636.52499999999998</v>
      </c>
      <c r="E265" s="79">
        <f>VLOOKUP(A265:A275,'Дозаторы и дымоходы'!A:H,7,FALSE)</f>
        <v>0</v>
      </c>
      <c r="F265" s="157">
        <f t="shared" si="6"/>
        <v>0</v>
      </c>
    </row>
    <row r="266" spans="1:6" x14ac:dyDescent="0.25">
      <c r="A266" s="9" t="s">
        <v>390</v>
      </c>
      <c r="B266" s="9" t="s">
        <v>397</v>
      </c>
      <c r="C266" s="9" t="s">
        <v>381</v>
      </c>
      <c r="D266" s="159">
        <f>VLOOKUP(A266:A276,'Дозаторы и дымоходы'!A:H,6,FALSE)</f>
        <v>200</v>
      </c>
      <c r="E266" s="79">
        <f>VLOOKUP(A266:A276,'Дозаторы и дымоходы'!A:H,7,FALSE)</f>
        <v>0</v>
      </c>
      <c r="F266" s="157">
        <f t="shared" si="6"/>
        <v>0</v>
      </c>
    </row>
    <row r="267" spans="1:6" x14ac:dyDescent="0.25">
      <c r="A267" s="9" t="s">
        <v>391</v>
      </c>
      <c r="B267" s="9" t="s">
        <v>398</v>
      </c>
      <c r="C267" s="9" t="s">
        <v>382</v>
      </c>
      <c r="D267" s="159">
        <f>VLOOKUP(A267:A277,'Дозаторы и дымоходы'!A:H,6,FALSE)</f>
        <v>8280</v>
      </c>
      <c r="E267" s="79">
        <f>VLOOKUP(A267:A277,'Дозаторы и дымоходы'!A:H,7,FALSE)</f>
        <v>0</v>
      </c>
      <c r="F267" s="157">
        <f t="shared" si="6"/>
        <v>0</v>
      </c>
    </row>
    <row r="268" spans="1:6" x14ac:dyDescent="0.25">
      <c r="A268" s="9" t="s">
        <v>385</v>
      </c>
      <c r="B268" s="9" t="s">
        <v>384</v>
      </c>
      <c r="C268" s="9" t="s">
        <v>383</v>
      </c>
      <c r="D268" s="159">
        <f>VLOOKUP(A268:A277,'Дозаторы и дымоходы'!A:H,6,FALSE)</f>
        <v>2070</v>
      </c>
      <c r="E268" s="79">
        <f>VLOOKUP(A268:A277,'Дозаторы и дымоходы'!A:H,7,FALSE)</f>
        <v>0</v>
      </c>
      <c r="F268" s="157">
        <f t="shared" si="6"/>
        <v>0</v>
      </c>
    </row>
    <row r="269" spans="1:6" x14ac:dyDescent="0.25">
      <c r="A269" s="9" t="s">
        <v>1305</v>
      </c>
      <c r="B269" s="9" t="s">
        <v>399</v>
      </c>
      <c r="C269" s="9" t="s">
        <v>400</v>
      </c>
      <c r="D269" s="159">
        <f>VLOOKUP(A269:A650,'PP_R ProAqua'!A:I,6,FALSE)</f>
        <v>86.29</v>
      </c>
      <c r="E269" s="79">
        <f>VLOOKUP(A269:A650,'PP_R ProAqua'!A:I,7,FALSE)</f>
        <v>86.29</v>
      </c>
      <c r="F269" s="157">
        <f>D269*E269</f>
        <v>7445.9641000000011</v>
      </c>
    </row>
    <row r="270" spans="1:6" x14ac:dyDescent="0.25">
      <c r="A270" s="9" t="s">
        <v>1306</v>
      </c>
      <c r="B270" s="9" t="s">
        <v>401</v>
      </c>
      <c r="C270" s="9" t="s">
        <v>402</v>
      </c>
      <c r="D270" s="159">
        <f>VLOOKUP(A270:A650,'PP_R ProAqua'!A:I,6,FALSE)</f>
        <v>97.15</v>
      </c>
      <c r="E270" s="79">
        <f>VLOOKUP(A270:A650,'PP_R ProAqua'!A:I,7,FALSE)</f>
        <v>97.15</v>
      </c>
      <c r="F270" s="157">
        <f t="shared" ref="F270:F333" si="7">D270*E270</f>
        <v>9438.1225000000013</v>
      </c>
    </row>
    <row r="271" spans="1:6" x14ac:dyDescent="0.25">
      <c r="A271" s="9" t="s">
        <v>1307</v>
      </c>
      <c r="B271" s="9" t="s">
        <v>403</v>
      </c>
      <c r="C271" s="9" t="s">
        <v>404</v>
      </c>
      <c r="D271" s="159">
        <f>VLOOKUP(A271:A651,'PP_R ProAqua'!A:I,6,FALSE)</f>
        <v>114.55999999999999</v>
      </c>
      <c r="E271" s="79">
        <f>VLOOKUP(A271:A651,'PP_R ProAqua'!A:I,7,FALSE)</f>
        <v>114.55999999999999</v>
      </c>
      <c r="F271" s="157">
        <f t="shared" si="7"/>
        <v>13123.993599999998</v>
      </c>
    </row>
    <row r="272" spans="1:6" x14ac:dyDescent="0.25">
      <c r="A272" s="9" t="s">
        <v>1308</v>
      </c>
      <c r="B272" s="9" t="s">
        <v>1594</v>
      </c>
      <c r="C272" s="9" t="s">
        <v>405</v>
      </c>
      <c r="D272" s="159">
        <f>VLOOKUP(A272:A652,'PP_R ProAqua'!A:I,6,FALSE)</f>
        <v>114.67</v>
      </c>
      <c r="E272" s="79">
        <f>VLOOKUP(A272:A652,'PP_R ProAqua'!A:I,7,FALSE)</f>
        <v>114.67</v>
      </c>
      <c r="F272" s="157">
        <f t="shared" si="7"/>
        <v>13149.2089</v>
      </c>
    </row>
    <row r="273" spans="1:6" x14ac:dyDescent="0.25">
      <c r="A273" s="9" t="s">
        <v>1309</v>
      </c>
      <c r="B273" s="9" t="s">
        <v>1595</v>
      </c>
      <c r="C273" s="9" t="s">
        <v>406</v>
      </c>
      <c r="D273" s="159">
        <f>VLOOKUP(A273:A653,'PP_R ProAqua'!A:I,6,FALSE)</f>
        <v>114.67</v>
      </c>
      <c r="E273" s="79">
        <f>VLOOKUP(A273:A653,'PP_R ProAqua'!A:I,7,FALSE)</f>
        <v>114.67</v>
      </c>
      <c r="F273" s="157">
        <f t="shared" si="7"/>
        <v>13149.2089</v>
      </c>
    </row>
    <row r="274" spans="1:6" x14ac:dyDescent="0.25">
      <c r="A274" s="9" t="s">
        <v>1310</v>
      </c>
      <c r="B274" s="9" t="s">
        <v>407</v>
      </c>
      <c r="C274" s="9" t="s">
        <v>408</v>
      </c>
      <c r="D274" s="159">
        <f>VLOOKUP(A274:A654,'PP_R ProAqua'!A:I,6,FALSE)</f>
        <v>114.67</v>
      </c>
      <c r="E274" s="79">
        <f>VLOOKUP(A274:A654,'PP_R ProAqua'!A:I,7,FALSE)</f>
        <v>114.67</v>
      </c>
      <c r="F274" s="157">
        <f t="shared" si="7"/>
        <v>13149.2089</v>
      </c>
    </row>
    <row r="275" spans="1:6" x14ac:dyDescent="0.25">
      <c r="A275" s="9" t="s">
        <v>1311</v>
      </c>
      <c r="B275" s="9" t="s">
        <v>409</v>
      </c>
      <c r="C275" s="9" t="s">
        <v>410</v>
      </c>
      <c r="D275" s="159">
        <f>VLOOKUP(A275:A655,'PP_R ProAqua'!A:I,6,FALSE)</f>
        <v>133.57999999999998</v>
      </c>
      <c r="E275" s="79">
        <f>VLOOKUP(A275:A655,'PP_R ProAqua'!A:I,7,FALSE)</f>
        <v>133.57999999999998</v>
      </c>
      <c r="F275" s="157">
        <f t="shared" si="7"/>
        <v>17843.616399999995</v>
      </c>
    </row>
    <row r="276" spans="1:6" x14ac:dyDescent="0.25">
      <c r="A276" s="9" t="s">
        <v>1312</v>
      </c>
      <c r="B276" s="9" t="s">
        <v>411</v>
      </c>
      <c r="C276" s="9" t="s">
        <v>412</v>
      </c>
      <c r="D276" s="159">
        <f>VLOOKUP(A276:A656,'PP_R ProAqua'!A:I,6,FALSE)</f>
        <v>241.74</v>
      </c>
      <c r="E276" s="79">
        <f>VLOOKUP(A276:A656,'PP_R ProAqua'!A:I,7,FALSE)</f>
        <v>241.74</v>
      </c>
      <c r="F276" s="157">
        <f t="shared" si="7"/>
        <v>58438.227600000006</v>
      </c>
    </row>
    <row r="277" spans="1:6" x14ac:dyDescent="0.25">
      <c r="A277" s="9" t="s">
        <v>1313</v>
      </c>
      <c r="B277" s="9" t="s">
        <v>413</v>
      </c>
      <c r="C277" s="9" t="s">
        <v>414</v>
      </c>
      <c r="D277" s="159">
        <f>VLOOKUP(A277:A657,'PP_R ProAqua'!A:I,6,FALSE)</f>
        <v>299.06</v>
      </c>
      <c r="E277" s="79">
        <f>VLOOKUP(A277:A657,'PP_R ProAqua'!A:I,7,FALSE)</f>
        <v>299.06</v>
      </c>
      <c r="F277" s="157">
        <f t="shared" si="7"/>
        <v>89436.883600000001</v>
      </c>
    </row>
    <row r="278" spans="1:6" x14ac:dyDescent="0.25">
      <c r="A278" s="9" t="s">
        <v>1314</v>
      </c>
      <c r="B278" s="9" t="s">
        <v>415</v>
      </c>
      <c r="C278" s="9" t="s">
        <v>416</v>
      </c>
      <c r="D278" s="159">
        <f>VLOOKUP(A278:A658,'PP_R ProAqua'!A:I,6,FALSE)</f>
        <v>371.56</v>
      </c>
      <c r="E278" s="79">
        <f>VLOOKUP(A278:A658,'PP_R ProAqua'!A:I,7,FALSE)</f>
        <v>371.56</v>
      </c>
      <c r="F278" s="157">
        <f t="shared" si="7"/>
        <v>138056.83360000001</v>
      </c>
    </row>
    <row r="279" spans="1:6" x14ac:dyDescent="0.25">
      <c r="A279" s="9" t="s">
        <v>1315</v>
      </c>
      <c r="B279" s="9" t="s">
        <v>417</v>
      </c>
      <c r="C279" s="9" t="s">
        <v>418</v>
      </c>
      <c r="D279" s="159">
        <f>VLOOKUP(A279:A659,'PP_R ProAqua'!A:I,6,FALSE)</f>
        <v>287.78000000000003</v>
      </c>
      <c r="E279" s="79">
        <f>VLOOKUP(A279:A659,'PP_R ProAqua'!A:I,7,FALSE)</f>
        <v>287.78000000000003</v>
      </c>
      <c r="F279" s="157">
        <f t="shared" si="7"/>
        <v>82817.328400000013</v>
      </c>
    </row>
    <row r="280" spans="1:6" x14ac:dyDescent="0.25">
      <c r="A280" s="9" t="s">
        <v>1316</v>
      </c>
      <c r="B280" s="9" t="s">
        <v>419</v>
      </c>
      <c r="C280" s="9" t="s">
        <v>420</v>
      </c>
      <c r="D280" s="159">
        <f>VLOOKUP(A280:A660,'PP_R ProAqua'!A:I,6,FALSE)</f>
        <v>487.75</v>
      </c>
      <c r="E280" s="79">
        <f>VLOOKUP(A280:A660,'PP_R ProAqua'!A:I,7,FALSE)</f>
        <v>487.75</v>
      </c>
      <c r="F280" s="157">
        <f t="shared" si="7"/>
        <v>237900.0625</v>
      </c>
    </row>
    <row r="281" spans="1:6" x14ac:dyDescent="0.25">
      <c r="A281" s="9" t="s">
        <v>1317</v>
      </c>
      <c r="B281" s="9" t="s">
        <v>421</v>
      </c>
      <c r="C281" s="9" t="s">
        <v>422</v>
      </c>
      <c r="D281" s="159">
        <f>VLOOKUP(A281:A661,'PP_R ProAqua'!A:I,6,FALSE)</f>
        <v>329.75</v>
      </c>
      <c r="E281" s="79">
        <f>VLOOKUP(A281:A661,'PP_R ProAqua'!A:I,7,FALSE)</f>
        <v>329.75</v>
      </c>
      <c r="F281" s="157">
        <f t="shared" si="7"/>
        <v>108735.0625</v>
      </c>
    </row>
    <row r="282" spans="1:6" x14ac:dyDescent="0.25">
      <c r="A282" s="9" t="s">
        <v>1318</v>
      </c>
      <c r="B282" s="9" t="s">
        <v>423</v>
      </c>
      <c r="C282" s="9" t="s">
        <v>424</v>
      </c>
      <c r="D282" s="159">
        <f>VLOOKUP(A282:A661,'PP_R ProAqua'!A:I,6,FALSE)</f>
        <v>765.64</v>
      </c>
      <c r="E282" s="79">
        <f>VLOOKUP(A282:A661,'PP_R ProAqua'!A:I,7,FALSE)</f>
        <v>765.64</v>
      </c>
      <c r="F282" s="157">
        <f t="shared" si="7"/>
        <v>586204.60959999997</v>
      </c>
    </row>
    <row r="283" spans="1:6" x14ac:dyDescent="0.25">
      <c r="A283" s="9" t="s">
        <v>1319</v>
      </c>
      <c r="B283" s="9" t="s">
        <v>425</v>
      </c>
      <c r="C283" s="9" t="s">
        <v>426</v>
      </c>
      <c r="D283" s="159">
        <f>VLOOKUP(A283:A662,'PP_R ProAqua'!A:I,6,FALSE)</f>
        <v>506.21999999999997</v>
      </c>
      <c r="E283" s="79">
        <f>VLOOKUP(A283:A662,'PP_R ProAqua'!A:I,7,FALSE)</f>
        <v>506.21999999999997</v>
      </c>
      <c r="F283" s="157">
        <f t="shared" si="7"/>
        <v>256258.68839999998</v>
      </c>
    </row>
    <row r="284" spans="1:6" x14ac:dyDescent="0.25">
      <c r="A284" s="9" t="s">
        <v>1320</v>
      </c>
      <c r="B284" s="9" t="s">
        <v>429</v>
      </c>
      <c r="C284" s="9" t="s">
        <v>430</v>
      </c>
      <c r="D284" s="159">
        <f>VLOOKUP(A284:A663,'PP_R ProAqua'!A:I,6,FALSE)</f>
        <v>438.16</v>
      </c>
      <c r="E284" s="79">
        <f>VLOOKUP(A284:A663,'PP_R ProAqua'!A:I,7,FALSE)</f>
        <v>438.16</v>
      </c>
      <c r="F284" s="157">
        <f t="shared" si="7"/>
        <v>191984.18560000003</v>
      </c>
    </row>
    <row r="285" spans="1:6" x14ac:dyDescent="0.25">
      <c r="A285" s="9" t="s">
        <v>1321</v>
      </c>
      <c r="B285" s="9" t="s">
        <v>431</v>
      </c>
      <c r="C285" s="9" t="s">
        <v>432</v>
      </c>
      <c r="D285" s="159">
        <f>VLOOKUP(A285:A664,'PP_R ProAqua'!A:I,6,FALSE)</f>
        <v>541.72</v>
      </c>
      <c r="E285" s="79">
        <f>VLOOKUP(A285:A664,'PP_R ProAqua'!A:I,7,FALSE)</f>
        <v>541.72</v>
      </c>
      <c r="F285" s="157">
        <f t="shared" si="7"/>
        <v>293460.55840000004</v>
      </c>
    </row>
    <row r="286" spans="1:6" x14ac:dyDescent="0.25">
      <c r="A286" s="9" t="s">
        <v>1322</v>
      </c>
      <c r="B286" s="9" t="s">
        <v>433</v>
      </c>
      <c r="C286" s="9" t="s">
        <v>434</v>
      </c>
      <c r="D286" s="159">
        <f>VLOOKUP(A286:A665,'PP_R ProAqua'!A:I,6,FALSE)</f>
        <v>400.38</v>
      </c>
      <c r="E286" s="79">
        <f>VLOOKUP(A286:A665,'PP_R ProAqua'!A:I,7,FALSE)</f>
        <v>400.38</v>
      </c>
      <c r="F286" s="157">
        <f t="shared" si="7"/>
        <v>160304.14439999999</v>
      </c>
    </row>
    <row r="287" spans="1:6" x14ac:dyDescent="0.25">
      <c r="A287" s="9" t="s">
        <v>1323</v>
      </c>
      <c r="B287" s="9" t="s">
        <v>435</v>
      </c>
      <c r="C287" s="9" t="s">
        <v>436</v>
      </c>
      <c r="D287" s="159">
        <f>VLOOKUP(A287:A666,'PP_R ProAqua'!A:I,6,FALSE)</f>
        <v>4.5200000000000005</v>
      </c>
      <c r="E287" s="79">
        <f>VLOOKUP(A287:A666,'PP_R ProAqua'!A:I,7,FALSE)</f>
        <v>4.5200000000000005</v>
      </c>
      <c r="F287" s="157">
        <f t="shared" si="7"/>
        <v>20.430400000000006</v>
      </c>
    </row>
    <row r="288" spans="1:6" x14ac:dyDescent="0.25">
      <c r="A288" s="9" t="s">
        <v>1324</v>
      </c>
      <c r="B288" s="9" t="s">
        <v>437</v>
      </c>
      <c r="C288" s="9" t="s">
        <v>438</v>
      </c>
      <c r="D288" s="159">
        <f>VLOOKUP(A288:A667,'PP_R ProAqua'!A:I,6,FALSE)</f>
        <v>6.62</v>
      </c>
      <c r="E288" s="79">
        <f>VLOOKUP(A288:A667,'PP_R ProAqua'!A:I,7,FALSE)</f>
        <v>6.62</v>
      </c>
      <c r="F288" s="157">
        <f t="shared" si="7"/>
        <v>43.824400000000004</v>
      </c>
    </row>
    <row r="289" spans="1:6" x14ac:dyDescent="0.25">
      <c r="A289" s="9" t="s">
        <v>1325</v>
      </c>
      <c r="B289" s="9" t="s">
        <v>439</v>
      </c>
      <c r="C289" s="9" t="s">
        <v>440</v>
      </c>
      <c r="D289" s="159">
        <f>VLOOKUP(A289:A668,'PP_R ProAqua'!A:I,6,FALSE)</f>
        <v>10.63</v>
      </c>
      <c r="E289" s="79">
        <f>VLOOKUP(A289:A668,'PP_R ProAqua'!A:I,7,FALSE)</f>
        <v>10.63</v>
      </c>
      <c r="F289" s="157">
        <f t="shared" si="7"/>
        <v>112.99690000000001</v>
      </c>
    </row>
    <row r="290" spans="1:6" x14ac:dyDescent="0.25">
      <c r="A290" s="9" t="s">
        <v>1326</v>
      </c>
      <c r="B290" s="9" t="s">
        <v>441</v>
      </c>
      <c r="C290" s="9" t="s">
        <v>442</v>
      </c>
      <c r="D290" s="159">
        <f>VLOOKUP(A290:A669,'PP_R ProAqua'!A:I,6,FALSE)</f>
        <v>21.25</v>
      </c>
      <c r="E290" s="79">
        <f>VLOOKUP(A290:A669,'PP_R ProAqua'!A:I,7,FALSE)</f>
        <v>21.25</v>
      </c>
      <c r="F290" s="157">
        <f t="shared" si="7"/>
        <v>451.5625</v>
      </c>
    </row>
    <row r="291" spans="1:6" x14ac:dyDescent="0.25">
      <c r="A291" s="9" t="s">
        <v>1327</v>
      </c>
      <c r="B291" s="9" t="s">
        <v>443</v>
      </c>
      <c r="C291" s="9" t="s">
        <v>444</v>
      </c>
      <c r="D291" s="159">
        <f>VLOOKUP(A291:A670,'PP_R ProAqua'!A:I,6,FALSE)</f>
        <v>34.869999999999997</v>
      </c>
      <c r="E291" s="79">
        <f>VLOOKUP(A291:A670,'PP_R ProAqua'!A:I,7,FALSE)</f>
        <v>34.869999999999997</v>
      </c>
      <c r="F291" s="157">
        <f t="shared" si="7"/>
        <v>1215.9168999999997</v>
      </c>
    </row>
    <row r="292" spans="1:6" x14ac:dyDescent="0.25">
      <c r="A292" s="9" t="s">
        <v>1328</v>
      </c>
      <c r="B292" s="9" t="s">
        <v>445</v>
      </c>
      <c r="C292" s="9" t="s">
        <v>446</v>
      </c>
      <c r="D292" s="159">
        <f>VLOOKUP(A292:A671,'PP_R ProAqua'!A:I,6,FALSE)</f>
        <v>56.89</v>
      </c>
      <c r="E292" s="79">
        <f>VLOOKUP(A292:A671,'PP_R ProAqua'!A:I,7,FALSE)</f>
        <v>56.89</v>
      </c>
      <c r="F292" s="157">
        <f t="shared" si="7"/>
        <v>3236.4721</v>
      </c>
    </row>
    <row r="293" spans="1:6" x14ac:dyDescent="0.25">
      <c r="A293" s="9" t="s">
        <v>1329</v>
      </c>
      <c r="B293" s="9" t="s">
        <v>447</v>
      </c>
      <c r="C293" s="9" t="s">
        <v>448</v>
      </c>
      <c r="D293" s="159">
        <f>VLOOKUP(A293:A672,'PP_R ProAqua'!A:I,6,FALSE)</f>
        <v>127.17999999999999</v>
      </c>
      <c r="E293" s="79">
        <f>VLOOKUP(A293:A672,'PP_R ProAqua'!A:I,7,FALSE)</f>
        <v>127.17999999999999</v>
      </c>
      <c r="F293" s="157">
        <f t="shared" si="7"/>
        <v>16174.752399999998</v>
      </c>
    </row>
    <row r="294" spans="1:6" x14ac:dyDescent="0.25">
      <c r="A294" s="9" t="s">
        <v>1330</v>
      </c>
      <c r="B294" s="9" t="s">
        <v>449</v>
      </c>
      <c r="C294" s="9" t="s">
        <v>450</v>
      </c>
      <c r="D294" s="159">
        <f>VLOOKUP(A294:A672,'PP_R ProAqua'!A:I,6,FALSE)</f>
        <v>204.7</v>
      </c>
      <c r="E294" s="79">
        <f>VLOOKUP(A294:A672,'PP_R ProAqua'!A:I,7,FALSE)</f>
        <v>204.7</v>
      </c>
      <c r="F294" s="157">
        <f t="shared" si="7"/>
        <v>41902.089999999997</v>
      </c>
    </row>
    <row r="295" spans="1:6" x14ac:dyDescent="0.25">
      <c r="A295" s="9" t="s">
        <v>1331</v>
      </c>
      <c r="B295" s="9" t="s">
        <v>451</v>
      </c>
      <c r="C295" s="9" t="s">
        <v>452</v>
      </c>
      <c r="D295" s="159">
        <f>VLOOKUP(A295:A673,'PP_R ProAqua'!A:I,6,FALSE)</f>
        <v>567.58999999999992</v>
      </c>
      <c r="E295" s="79">
        <f>VLOOKUP(A295:A673,'PP_R ProAqua'!A:I,7,FALSE)</f>
        <v>567.58999999999992</v>
      </c>
      <c r="F295" s="157">
        <f t="shared" si="7"/>
        <v>322158.40809999988</v>
      </c>
    </row>
    <row r="296" spans="1:6" x14ac:dyDescent="0.25">
      <c r="A296" s="9" t="s">
        <v>1332</v>
      </c>
      <c r="B296" s="9" t="s">
        <v>453</v>
      </c>
      <c r="C296" s="9" t="s">
        <v>454</v>
      </c>
      <c r="D296" s="159">
        <f>VLOOKUP(A296:A674,'PP_R ProAqua'!A:I,6,FALSE)</f>
        <v>3.54</v>
      </c>
      <c r="E296" s="79">
        <f>VLOOKUP(A296:A674,'PP_R ProAqua'!A:I,7,FALSE)</f>
        <v>3.54</v>
      </c>
      <c r="F296" s="157">
        <f t="shared" si="7"/>
        <v>12.531600000000001</v>
      </c>
    </row>
    <row r="297" spans="1:6" x14ac:dyDescent="0.25">
      <c r="A297" s="9" t="s">
        <v>1333</v>
      </c>
      <c r="B297" s="9" t="s">
        <v>455</v>
      </c>
      <c r="C297" s="9" t="s">
        <v>456</v>
      </c>
      <c r="D297" s="159">
        <f>VLOOKUP(A297:A675,'PP_R ProAqua'!A:I,6,FALSE)</f>
        <v>4.7200000000000006</v>
      </c>
      <c r="E297" s="79">
        <f>VLOOKUP(A297:A675,'PP_R ProAqua'!A:I,7,FALSE)</f>
        <v>4.7200000000000006</v>
      </c>
      <c r="F297" s="157">
        <f t="shared" si="7"/>
        <v>22.278400000000005</v>
      </c>
    </row>
    <row r="298" spans="1:6" x14ac:dyDescent="0.25">
      <c r="A298" s="9" t="s">
        <v>1334</v>
      </c>
      <c r="B298" s="9" t="s">
        <v>457</v>
      </c>
      <c r="C298" s="9" t="s">
        <v>458</v>
      </c>
      <c r="D298" s="159">
        <f>VLOOKUP(A298:A676,'PP_R ProAqua'!A:I,6,FALSE)</f>
        <v>95.18</v>
      </c>
      <c r="E298" s="79">
        <f>VLOOKUP(A298:A676,'PP_R ProAqua'!A:I,7,FALSE)</f>
        <v>95.18</v>
      </c>
      <c r="F298" s="157">
        <f t="shared" si="7"/>
        <v>9059.2324000000008</v>
      </c>
    </row>
    <row r="299" spans="1:6" x14ac:dyDescent="0.25">
      <c r="A299" s="9" t="s">
        <v>1335</v>
      </c>
      <c r="B299" s="9" t="s">
        <v>459</v>
      </c>
      <c r="C299" s="9" t="s">
        <v>460</v>
      </c>
      <c r="D299" s="159">
        <f>VLOOKUP(A299:A677,'PP_R ProAqua'!A:I,6,FALSE)</f>
        <v>156.22999999999999</v>
      </c>
      <c r="E299" s="79">
        <f>VLOOKUP(A299:A677,'PP_R ProAqua'!A:I,7,FALSE)</f>
        <v>156.22999999999999</v>
      </c>
      <c r="F299" s="157">
        <f t="shared" si="7"/>
        <v>24407.812899999997</v>
      </c>
    </row>
    <row r="300" spans="1:6" x14ac:dyDescent="0.25">
      <c r="A300" s="9" t="s">
        <v>1336</v>
      </c>
      <c r="B300" s="9" t="s">
        <v>461</v>
      </c>
      <c r="C300" s="9" t="s">
        <v>462</v>
      </c>
      <c r="D300" s="159">
        <f>VLOOKUP(A300:A678,'PP_R ProAqua'!A:I,6,FALSE)</f>
        <v>287.46999999999997</v>
      </c>
      <c r="E300" s="79">
        <f>VLOOKUP(A300:A678,'PP_R ProAqua'!A:I,7,FALSE)</f>
        <v>287.46999999999997</v>
      </c>
      <c r="F300" s="157">
        <f t="shared" si="7"/>
        <v>82639.000899999985</v>
      </c>
    </row>
    <row r="301" spans="1:6" x14ac:dyDescent="0.25">
      <c r="A301" s="9" t="s">
        <v>1337</v>
      </c>
      <c r="B301" s="9" t="s">
        <v>463</v>
      </c>
      <c r="C301" s="9" t="s">
        <v>464</v>
      </c>
      <c r="D301" s="159">
        <f>VLOOKUP(A301:A679,'PP_R ProAqua'!A:I,6,FALSE)</f>
        <v>547.29999999999995</v>
      </c>
      <c r="E301" s="79">
        <f>VLOOKUP(A301:A679,'PP_R ProAqua'!A:I,7,FALSE)</f>
        <v>547.29999999999995</v>
      </c>
      <c r="F301" s="157">
        <f t="shared" si="7"/>
        <v>299537.28999999998</v>
      </c>
    </row>
    <row r="302" spans="1:6" x14ac:dyDescent="0.25">
      <c r="A302" s="9" t="s">
        <v>1338</v>
      </c>
      <c r="B302" s="9" t="s">
        <v>465</v>
      </c>
      <c r="C302" s="9" t="s">
        <v>466</v>
      </c>
      <c r="D302" s="159">
        <f>VLOOKUP(A302:A680,'PP_R ProAqua'!A:I,6,FALSE)</f>
        <v>15.65</v>
      </c>
      <c r="E302" s="79">
        <f>VLOOKUP(A302:A680,'PP_R ProAqua'!A:I,7,FALSE)</f>
        <v>15.65</v>
      </c>
      <c r="F302" s="157">
        <f t="shared" si="7"/>
        <v>244.92250000000001</v>
      </c>
    </row>
    <row r="303" spans="1:6" x14ac:dyDescent="0.25">
      <c r="A303" s="9" t="s">
        <v>1339</v>
      </c>
      <c r="B303" s="9" t="s">
        <v>467</v>
      </c>
      <c r="C303" s="9" t="s">
        <v>468</v>
      </c>
      <c r="D303" s="159">
        <f>VLOOKUP(A303:A681,'PP_R ProAqua'!A:I,6,FALSE)</f>
        <v>20.56</v>
      </c>
      <c r="E303" s="79">
        <f>VLOOKUP(A303:A681,'PP_R ProAqua'!A:I,7,FALSE)</f>
        <v>20.56</v>
      </c>
      <c r="F303" s="157">
        <f t="shared" si="7"/>
        <v>422.71359999999993</v>
      </c>
    </row>
    <row r="304" spans="1:6" x14ac:dyDescent="0.25">
      <c r="A304" s="9" t="s">
        <v>1340</v>
      </c>
      <c r="B304" s="9" t="s">
        <v>469</v>
      </c>
      <c r="C304" s="9" t="s">
        <v>470</v>
      </c>
      <c r="D304" s="159">
        <f>VLOOKUP(A304:A681,'PP_R ProAqua'!A:I,6,FALSE)</f>
        <v>34.619999999999997</v>
      </c>
      <c r="E304" s="79">
        <f>VLOOKUP(A304:A681,'PP_R ProAqua'!A:I,7,FALSE)</f>
        <v>34.619999999999997</v>
      </c>
      <c r="F304" s="157">
        <f t="shared" si="7"/>
        <v>1198.5443999999998</v>
      </c>
    </row>
    <row r="305" spans="1:6" x14ac:dyDescent="0.25">
      <c r="A305" s="9" t="s">
        <v>1341</v>
      </c>
      <c r="B305" s="9" t="s">
        <v>471</v>
      </c>
      <c r="C305" s="9" t="s">
        <v>472</v>
      </c>
      <c r="D305" s="159">
        <f>VLOOKUP(A305:A682,'PP_R ProAqua'!A:I,6,FALSE)</f>
        <v>106.3</v>
      </c>
      <c r="E305" s="79">
        <f>VLOOKUP(A305:A682,'PP_R ProAqua'!A:I,7,FALSE)</f>
        <v>106.3</v>
      </c>
      <c r="F305" s="157">
        <f t="shared" si="7"/>
        <v>11299.689999999999</v>
      </c>
    </row>
    <row r="306" spans="1:6" x14ac:dyDescent="0.25">
      <c r="A306" s="9" t="s">
        <v>1302</v>
      </c>
      <c r="B306" s="9" t="s">
        <v>473</v>
      </c>
      <c r="C306" s="9" t="s">
        <v>474</v>
      </c>
      <c r="D306" s="159">
        <f>VLOOKUP(A306:A683,'PP_R ProAqua'!A:I,6,FALSE)</f>
        <v>23.32</v>
      </c>
      <c r="E306" s="79">
        <f>VLOOKUP(A306:A683,'PP_R ProAqua'!A:I,7,FALSE)</f>
        <v>23.32</v>
      </c>
      <c r="F306" s="157">
        <f t="shared" si="7"/>
        <v>543.82240000000002</v>
      </c>
    </row>
    <row r="307" spans="1:6" x14ac:dyDescent="0.25">
      <c r="A307" s="9" t="s">
        <v>1303</v>
      </c>
      <c r="B307" s="9" t="s">
        <v>475</v>
      </c>
      <c r="C307" s="9" t="s">
        <v>476</v>
      </c>
      <c r="D307" s="159">
        <f>VLOOKUP(A307:A684,'PP_R ProAqua'!A:I,6,FALSE)</f>
        <v>61.36</v>
      </c>
      <c r="E307" s="79">
        <f>VLOOKUP(A307:A684,'PP_R ProAqua'!A:I,7,FALSE)</f>
        <v>61.36</v>
      </c>
      <c r="F307" s="157">
        <f t="shared" si="7"/>
        <v>3765.0495999999998</v>
      </c>
    </row>
    <row r="308" spans="1:6" x14ac:dyDescent="0.25">
      <c r="A308" s="9" t="s">
        <v>1304</v>
      </c>
      <c r="B308" s="9" t="s">
        <v>477</v>
      </c>
      <c r="C308" s="9" t="s">
        <v>478</v>
      </c>
      <c r="D308" s="159">
        <f>VLOOKUP(A308:A685,'PP_R ProAqua'!A:I,6,FALSE)</f>
        <v>91.5</v>
      </c>
      <c r="E308" s="79">
        <f>VLOOKUP(A308:A685,'PP_R ProAqua'!A:I,7,FALSE)</f>
        <v>91.5</v>
      </c>
      <c r="F308" s="157">
        <f t="shared" si="7"/>
        <v>8372.25</v>
      </c>
    </row>
    <row r="309" spans="1:6" x14ac:dyDescent="0.25">
      <c r="A309" s="9" t="s">
        <v>1342</v>
      </c>
      <c r="B309" s="9" t="s">
        <v>479</v>
      </c>
      <c r="C309" s="9" t="s">
        <v>480</v>
      </c>
      <c r="D309" s="159">
        <f>VLOOKUP(A309:A686,'PP_R ProAqua'!A:I,6,FALSE)</f>
        <v>3.94</v>
      </c>
      <c r="E309" s="79">
        <f>VLOOKUP(A309:A686,'PP_R ProAqua'!A:I,7,FALSE)</f>
        <v>3.94</v>
      </c>
      <c r="F309" s="157">
        <f t="shared" si="7"/>
        <v>15.5236</v>
      </c>
    </row>
    <row r="310" spans="1:6" x14ac:dyDescent="0.25">
      <c r="A310" s="9" t="s">
        <v>1343</v>
      </c>
      <c r="B310" s="9" t="s">
        <v>481</v>
      </c>
      <c r="C310" s="9" t="s">
        <v>482</v>
      </c>
      <c r="D310" s="159">
        <f>VLOOKUP(A310:A687,'PP_R ProAqua'!A:I,6,FALSE)</f>
        <v>5.99</v>
      </c>
      <c r="E310" s="79">
        <f>VLOOKUP(A310:A687,'PP_R ProAqua'!A:I,7,FALSE)</f>
        <v>5.99</v>
      </c>
      <c r="F310" s="157">
        <f t="shared" si="7"/>
        <v>35.880100000000006</v>
      </c>
    </row>
    <row r="311" spans="1:6" x14ac:dyDescent="0.25">
      <c r="A311" s="9" t="s">
        <v>1344</v>
      </c>
      <c r="B311" s="9" t="s">
        <v>483</v>
      </c>
      <c r="C311" s="9" t="s">
        <v>484</v>
      </c>
      <c r="D311" s="159">
        <f>VLOOKUP(A311:A688,'PP_R ProAqua'!A:I,6,FALSE)</f>
        <v>10.73</v>
      </c>
      <c r="E311" s="79">
        <f>VLOOKUP(A311:A688,'PP_R ProAqua'!A:I,7,FALSE)</f>
        <v>10.73</v>
      </c>
      <c r="F311" s="157">
        <f t="shared" si="7"/>
        <v>115.13290000000001</v>
      </c>
    </row>
    <row r="312" spans="1:6" x14ac:dyDescent="0.25">
      <c r="A312" s="9" t="s">
        <v>1345</v>
      </c>
      <c r="B312" s="9" t="s">
        <v>485</v>
      </c>
      <c r="C312" s="9" t="s">
        <v>486</v>
      </c>
      <c r="D312" s="159">
        <f>VLOOKUP(A312:A689,'PP_R ProAqua'!A:I,6,FALSE)</f>
        <v>17.12</v>
      </c>
      <c r="E312" s="79">
        <f>VLOOKUP(A312:A689,'PP_R ProAqua'!A:I,7,FALSE)</f>
        <v>17.12</v>
      </c>
      <c r="F312" s="157">
        <f t="shared" si="7"/>
        <v>293.09440000000001</v>
      </c>
    </row>
    <row r="313" spans="1:6" x14ac:dyDescent="0.25">
      <c r="A313" s="9" t="s">
        <v>1346</v>
      </c>
      <c r="B313" s="9" t="s">
        <v>487</v>
      </c>
      <c r="C313" s="9" t="s">
        <v>488</v>
      </c>
      <c r="D313" s="159">
        <f>VLOOKUP(A313:A690,'PP_R ProAqua'!A:I,6,FALSE)</f>
        <v>28.75</v>
      </c>
      <c r="E313" s="79">
        <f>VLOOKUP(A313:A690,'PP_R ProAqua'!A:I,7,FALSE)</f>
        <v>28.75</v>
      </c>
      <c r="F313" s="157">
        <f t="shared" si="7"/>
        <v>826.5625</v>
      </c>
    </row>
    <row r="314" spans="1:6" x14ac:dyDescent="0.25">
      <c r="A314" s="9" t="s">
        <v>1347</v>
      </c>
      <c r="B314" s="9" t="s">
        <v>489</v>
      </c>
      <c r="C314" s="9" t="s">
        <v>490</v>
      </c>
      <c r="D314" s="159">
        <f>VLOOKUP(A314:A690,'PP_R ProAqua'!A:I,6,FALSE)</f>
        <v>54.72</v>
      </c>
      <c r="E314" s="79">
        <f>VLOOKUP(A314:A690,'PP_R ProAqua'!A:I,7,FALSE)</f>
        <v>54.72</v>
      </c>
      <c r="F314" s="157">
        <f t="shared" si="7"/>
        <v>2994.2783999999997</v>
      </c>
    </row>
    <row r="315" spans="1:6" x14ac:dyDescent="0.25">
      <c r="A315" s="9" t="s">
        <v>1348</v>
      </c>
      <c r="B315" s="9" t="s">
        <v>491</v>
      </c>
      <c r="C315" s="9" t="s">
        <v>492</v>
      </c>
      <c r="D315" s="159">
        <f>VLOOKUP(A315:A691,'PP_R ProAqua'!A:I,6,FALSE)</f>
        <v>103.88</v>
      </c>
      <c r="E315" s="79">
        <f>VLOOKUP(A315:A691,'PP_R ProAqua'!A:I,7,FALSE)</f>
        <v>103.88</v>
      </c>
      <c r="F315" s="157">
        <f t="shared" si="7"/>
        <v>10791.054399999999</v>
      </c>
    </row>
    <row r="316" spans="1:6" x14ac:dyDescent="0.25">
      <c r="A316" s="9" t="s">
        <v>1349</v>
      </c>
      <c r="B316" s="9" t="s">
        <v>493</v>
      </c>
      <c r="C316" s="9" t="s">
        <v>494</v>
      </c>
      <c r="D316" s="159">
        <f>VLOOKUP(A316:A692,'PP_R ProAqua'!A:I,6,FALSE)</f>
        <v>162.76</v>
      </c>
      <c r="E316" s="79">
        <f>VLOOKUP(A316:A692,'PP_R ProAqua'!A:I,7,FALSE)</f>
        <v>162.76</v>
      </c>
      <c r="F316" s="157">
        <f t="shared" si="7"/>
        <v>26490.817599999998</v>
      </c>
    </row>
    <row r="317" spans="1:6" x14ac:dyDescent="0.25">
      <c r="A317" s="9" t="s">
        <v>1350</v>
      </c>
      <c r="B317" s="9" t="s">
        <v>495</v>
      </c>
      <c r="C317" s="9" t="s">
        <v>496</v>
      </c>
      <c r="D317" s="159">
        <f>VLOOKUP(A317:A693,'PP_R ProAqua'!A:I,6,FALSE)</f>
        <v>325.08000000000004</v>
      </c>
      <c r="E317" s="79">
        <f>VLOOKUP(A317:A693,'PP_R ProAqua'!A:I,7,FALSE)</f>
        <v>325.08000000000004</v>
      </c>
      <c r="F317" s="157">
        <f t="shared" si="7"/>
        <v>105677.00640000003</v>
      </c>
    </row>
    <row r="318" spans="1:6" x14ac:dyDescent="0.25">
      <c r="A318" s="9" t="s">
        <v>1351</v>
      </c>
      <c r="B318" s="9" t="s">
        <v>497</v>
      </c>
      <c r="C318" s="9" t="s">
        <v>498</v>
      </c>
      <c r="D318" s="159">
        <f>VLOOKUP(A318:A694,'PP_R ProAqua'!A:I,6,FALSE)</f>
        <v>521.48</v>
      </c>
      <c r="E318" s="79">
        <f>VLOOKUP(A318:A694,'PP_R ProAqua'!A:I,7,FALSE)</f>
        <v>521.48</v>
      </c>
      <c r="F318" s="157">
        <f t="shared" si="7"/>
        <v>271941.39040000003</v>
      </c>
    </row>
    <row r="319" spans="1:6" x14ac:dyDescent="0.25">
      <c r="A319" s="9" t="s">
        <v>1352</v>
      </c>
      <c r="B319" s="9" t="s">
        <v>499</v>
      </c>
      <c r="C319" s="9" t="s">
        <v>500</v>
      </c>
      <c r="D319" s="159">
        <f>VLOOKUP(A319:A695,'PP_R ProAqua'!A:I,6,FALSE)</f>
        <v>40.520000000000003</v>
      </c>
      <c r="E319" s="79">
        <f>VLOOKUP(A319:A695,'PP_R ProAqua'!A:I,7,FALSE)</f>
        <v>40.520000000000003</v>
      </c>
      <c r="F319" s="157">
        <f t="shared" si="7"/>
        <v>1641.8704000000002</v>
      </c>
    </row>
    <row r="320" spans="1:6" x14ac:dyDescent="0.25">
      <c r="A320" s="9" t="s">
        <v>1353</v>
      </c>
      <c r="B320" s="9" t="s">
        <v>501</v>
      </c>
      <c r="C320" s="9" t="s">
        <v>502</v>
      </c>
      <c r="D320" s="159">
        <f>VLOOKUP(A320:A696,'PP_R ProAqua'!A:I,6,FALSE)</f>
        <v>58.02</v>
      </c>
      <c r="E320" s="79">
        <f>VLOOKUP(A320:A696,'PP_R ProAqua'!A:I,7,FALSE)</f>
        <v>58.02</v>
      </c>
      <c r="F320" s="157">
        <f t="shared" si="7"/>
        <v>3366.3204000000005</v>
      </c>
    </row>
    <row r="321" spans="1:6" x14ac:dyDescent="0.25">
      <c r="A321" s="9" t="s">
        <v>1300</v>
      </c>
      <c r="B321" s="9" t="s">
        <v>503</v>
      </c>
      <c r="C321" s="9" t="s">
        <v>504</v>
      </c>
      <c r="D321" s="159">
        <f>VLOOKUP(A321:A697,'PP_R ProAqua'!A:I,6,FALSE)</f>
        <v>42.3</v>
      </c>
      <c r="E321" s="79">
        <f>VLOOKUP(A321:A697,'PP_R ProAqua'!A:I,7,FALSE)</f>
        <v>42.3</v>
      </c>
      <c r="F321" s="157">
        <f t="shared" si="7"/>
        <v>1789.2899999999997</v>
      </c>
    </row>
    <row r="322" spans="1:6" x14ac:dyDescent="0.25">
      <c r="A322" s="9" t="s">
        <v>1301</v>
      </c>
      <c r="B322" s="9" t="s">
        <v>505</v>
      </c>
      <c r="C322" s="9" t="s">
        <v>506</v>
      </c>
      <c r="D322" s="159">
        <f>VLOOKUP(A322:A698,'PP_R ProAqua'!A:I,6,FALSE)</f>
        <v>56.96</v>
      </c>
      <c r="E322" s="79">
        <f>VLOOKUP(A322:A698,'PP_R ProAqua'!A:I,7,FALSE)</f>
        <v>56.96</v>
      </c>
      <c r="F322" s="157">
        <f t="shared" si="7"/>
        <v>3244.4416000000001</v>
      </c>
    </row>
    <row r="323" spans="1:6" x14ac:dyDescent="0.25">
      <c r="A323" s="9" t="s">
        <v>1354</v>
      </c>
      <c r="B323" s="9" t="s">
        <v>507</v>
      </c>
      <c r="C323" s="9" t="s">
        <v>508</v>
      </c>
      <c r="D323" s="159">
        <f>VLOOKUP(A323:A699,'PP_R ProAqua'!A:I,6,FALSE)</f>
        <v>62</v>
      </c>
      <c r="E323" s="79">
        <f>VLOOKUP(A323:A699,'PP_R ProAqua'!A:I,7,FALSE)</f>
        <v>62</v>
      </c>
      <c r="F323" s="157">
        <f t="shared" si="7"/>
        <v>3844</v>
      </c>
    </row>
    <row r="324" spans="1:6" x14ac:dyDescent="0.25">
      <c r="A324" s="9" t="s">
        <v>1355</v>
      </c>
      <c r="B324" s="9" t="s">
        <v>509</v>
      </c>
      <c r="C324" s="9" t="s">
        <v>510</v>
      </c>
      <c r="D324" s="159">
        <f>VLOOKUP(A324:A699,'PP_R ProAqua'!A:I,6,FALSE)</f>
        <v>104.08</v>
      </c>
      <c r="E324" s="79">
        <f>VLOOKUP(A324:A699,'PP_R ProAqua'!A:I,7,FALSE)</f>
        <v>104.08</v>
      </c>
      <c r="F324" s="157">
        <f t="shared" si="7"/>
        <v>10832.6464</v>
      </c>
    </row>
    <row r="325" spans="1:6" x14ac:dyDescent="0.25">
      <c r="A325" s="9" t="s">
        <v>1356</v>
      </c>
      <c r="B325" s="9" t="s">
        <v>511</v>
      </c>
      <c r="C325" s="9" t="s">
        <v>512</v>
      </c>
      <c r="D325" s="159">
        <f>VLOOKUP(A325:A700,'PP_R ProAqua'!A:I,6,FALSE)</f>
        <v>199.35999999999999</v>
      </c>
      <c r="E325" s="79">
        <f>VLOOKUP(A325:A700,'PP_R ProAqua'!A:I,7,FALSE)</f>
        <v>199.35999999999999</v>
      </c>
      <c r="F325" s="157">
        <f t="shared" si="7"/>
        <v>39744.409599999992</v>
      </c>
    </row>
    <row r="326" spans="1:6" x14ac:dyDescent="0.25">
      <c r="A326" s="9" t="s">
        <v>1357</v>
      </c>
      <c r="B326" s="9" t="s">
        <v>513</v>
      </c>
      <c r="C326" s="9" t="s">
        <v>514</v>
      </c>
      <c r="D326" s="159">
        <f>VLOOKUP(A326:A701,'PP_R ProAqua'!A:I,6,FALSE)</f>
        <v>296.77</v>
      </c>
      <c r="E326" s="79">
        <f>VLOOKUP(A326:A701,'PP_R ProAqua'!A:I,7,FALSE)</f>
        <v>296.77</v>
      </c>
      <c r="F326" s="157">
        <f t="shared" si="7"/>
        <v>88072.432899999985</v>
      </c>
    </row>
    <row r="327" spans="1:6" x14ac:dyDescent="0.25">
      <c r="A327" s="9" t="s">
        <v>1358</v>
      </c>
      <c r="B327" s="9" t="s">
        <v>515</v>
      </c>
      <c r="C327" s="9" t="s">
        <v>516</v>
      </c>
      <c r="D327" s="159">
        <f>VLOOKUP(A327:A702,'PP_R ProAqua'!A:I,6,FALSE)</f>
        <v>354.4</v>
      </c>
      <c r="E327" s="79">
        <f>VLOOKUP(A327:A702,'PP_R ProAqua'!A:I,7,FALSE)</f>
        <v>354.4</v>
      </c>
      <c r="F327" s="157">
        <f t="shared" si="7"/>
        <v>125599.35999999999</v>
      </c>
    </row>
    <row r="328" spans="1:6" x14ac:dyDescent="0.25">
      <c r="A328" s="9" t="s">
        <v>1359</v>
      </c>
      <c r="B328" s="9" t="s">
        <v>517</v>
      </c>
      <c r="C328" s="9" t="s">
        <v>518</v>
      </c>
      <c r="D328" s="159">
        <f>VLOOKUP(A328:A703,'PP_R ProAqua'!A:I,6,FALSE)</f>
        <v>572.88</v>
      </c>
      <c r="E328" s="79">
        <f>VLOOKUP(A328:A703,'PP_R ProAqua'!A:I,7,FALSE)</f>
        <v>572.88</v>
      </c>
      <c r="F328" s="157">
        <f t="shared" si="7"/>
        <v>328191.49439999997</v>
      </c>
    </row>
    <row r="329" spans="1:6" x14ac:dyDescent="0.25">
      <c r="A329" s="9" t="s">
        <v>1299</v>
      </c>
      <c r="B329" s="9" t="s">
        <v>519</v>
      </c>
      <c r="C329" s="9" t="s">
        <v>520</v>
      </c>
      <c r="D329" s="159">
        <f>VLOOKUP(A329:A704,'PP_R ProAqua'!A:I,6,FALSE)</f>
        <v>1131.5999999999999</v>
      </c>
      <c r="E329" s="79">
        <f>VLOOKUP(A329:A704,'PP_R ProAqua'!A:I,7,FALSE)</f>
        <v>1131.5999999999999</v>
      </c>
      <c r="F329" s="157">
        <f t="shared" si="7"/>
        <v>1280518.5599999998</v>
      </c>
    </row>
    <row r="330" spans="1:6" x14ac:dyDescent="0.25">
      <c r="A330" s="9" t="s">
        <v>1360</v>
      </c>
      <c r="B330" s="9" t="s">
        <v>521</v>
      </c>
      <c r="C330" s="9" t="s">
        <v>522</v>
      </c>
      <c r="D330" s="159">
        <f>VLOOKUP(A330:A705,'PP_R ProAqua'!A:I,6,FALSE)</f>
        <v>2097.3000000000002</v>
      </c>
      <c r="E330" s="79">
        <f>VLOOKUP(A330:A705,'PP_R ProAqua'!A:I,7,FALSE)</f>
        <v>2097.3000000000002</v>
      </c>
      <c r="F330" s="157">
        <f t="shared" si="7"/>
        <v>4398667.290000001</v>
      </c>
    </row>
    <row r="331" spans="1:6" x14ac:dyDescent="0.25">
      <c r="A331" s="9" t="s">
        <v>1361</v>
      </c>
      <c r="B331" s="9" t="s">
        <v>523</v>
      </c>
      <c r="C331" s="9" t="s">
        <v>524</v>
      </c>
      <c r="D331" s="159">
        <f>VLOOKUP(A331:A706,'PP_R ProAqua'!A:I,6,FALSE)</f>
        <v>53.24</v>
      </c>
      <c r="E331" s="79">
        <f>VLOOKUP(A331:A706,'PP_R ProAqua'!A:I,7,FALSE)</f>
        <v>53.24</v>
      </c>
      <c r="F331" s="157">
        <f t="shared" si="7"/>
        <v>2834.4976000000001</v>
      </c>
    </row>
    <row r="332" spans="1:6" x14ac:dyDescent="0.25">
      <c r="A332" s="9" t="s">
        <v>1362</v>
      </c>
      <c r="B332" s="9" t="s">
        <v>525</v>
      </c>
      <c r="C332" s="9" t="s">
        <v>526</v>
      </c>
      <c r="D332" s="159">
        <f>VLOOKUP(A332:A707,'PP_R ProAqua'!A:I,6,FALSE)</f>
        <v>80.099999999999994</v>
      </c>
      <c r="E332" s="79">
        <f>VLOOKUP(A332:A707,'PP_R ProAqua'!A:I,7,FALSE)</f>
        <v>80.099999999999994</v>
      </c>
      <c r="F332" s="157">
        <f t="shared" si="7"/>
        <v>6416.0099999999993</v>
      </c>
    </row>
    <row r="333" spans="1:6" x14ac:dyDescent="0.25">
      <c r="A333" s="9" t="s">
        <v>1363</v>
      </c>
      <c r="B333" s="9" t="s">
        <v>527</v>
      </c>
      <c r="C333" s="9" t="s">
        <v>528</v>
      </c>
      <c r="D333" s="159">
        <f>VLOOKUP(A333:A708,'PP_R ProAqua'!A:I,6,FALSE)</f>
        <v>55.91</v>
      </c>
      <c r="E333" s="79">
        <f>VLOOKUP(A333:A708,'PP_R ProAqua'!A:I,7,FALSE)</f>
        <v>55.91</v>
      </c>
      <c r="F333" s="157">
        <f t="shared" si="7"/>
        <v>3125.9280999999996</v>
      </c>
    </row>
    <row r="334" spans="1:6" x14ac:dyDescent="0.25">
      <c r="A334" s="9" t="s">
        <v>1364</v>
      </c>
      <c r="B334" s="9" t="s">
        <v>529</v>
      </c>
      <c r="C334" s="9" t="s">
        <v>530</v>
      </c>
      <c r="D334" s="159">
        <f>VLOOKUP(A334:A708,'PP_R ProAqua'!A:I,6,FALSE)</f>
        <v>77.77</v>
      </c>
      <c r="E334" s="79">
        <f>VLOOKUP(A334:A708,'PP_R ProAqua'!A:I,7,FALSE)</f>
        <v>77.77</v>
      </c>
      <c r="F334" s="157">
        <f t="shared" ref="F334:F397" si="8">D334*E334</f>
        <v>6048.1728999999996</v>
      </c>
    </row>
    <row r="335" spans="1:6" x14ac:dyDescent="0.25">
      <c r="A335" s="9" t="s">
        <v>1365</v>
      </c>
      <c r="B335" s="9" t="s">
        <v>531</v>
      </c>
      <c r="C335" s="9" t="s">
        <v>532</v>
      </c>
      <c r="D335" s="159">
        <f>VLOOKUP(A335:A709,'PP_R ProAqua'!A:I,6,FALSE)</f>
        <v>86.44</v>
      </c>
      <c r="E335" s="79">
        <f>VLOOKUP(A335:A709,'PP_R ProAqua'!A:I,7,FALSE)</f>
        <v>86.44</v>
      </c>
      <c r="F335" s="157">
        <f t="shared" si="8"/>
        <v>7471.8735999999999</v>
      </c>
    </row>
    <row r="336" spans="1:6" x14ac:dyDescent="0.25">
      <c r="A336" s="9" t="s">
        <v>1366</v>
      </c>
      <c r="B336" s="9" t="s">
        <v>533</v>
      </c>
      <c r="C336" s="9" t="s">
        <v>534</v>
      </c>
      <c r="D336" s="159">
        <f>VLOOKUP(A336:A710,'PP_R ProAqua'!A:I,6,FALSE)</f>
        <v>159.1</v>
      </c>
      <c r="E336" s="79">
        <f>VLOOKUP(A336:A710,'PP_R ProAqua'!A:I,7,FALSE)</f>
        <v>159.1</v>
      </c>
      <c r="F336" s="157">
        <f t="shared" si="8"/>
        <v>25312.809999999998</v>
      </c>
    </row>
    <row r="337" spans="1:6" x14ac:dyDescent="0.25">
      <c r="A337" s="9" t="s">
        <v>1367</v>
      </c>
      <c r="B337" s="9" t="s">
        <v>535</v>
      </c>
      <c r="C337" s="9" t="s">
        <v>536</v>
      </c>
      <c r="D337" s="159">
        <f>VLOOKUP(A337:A711,'PP_R ProAqua'!A:I,6,FALSE)</f>
        <v>265.44</v>
      </c>
      <c r="E337" s="79">
        <f>VLOOKUP(A337:A711,'PP_R ProAqua'!A:I,7,FALSE)</f>
        <v>265.44</v>
      </c>
      <c r="F337" s="157">
        <f t="shared" si="8"/>
        <v>70458.393599999996</v>
      </c>
    </row>
    <row r="338" spans="1:6" x14ac:dyDescent="0.25">
      <c r="A338" s="9" t="s">
        <v>1368</v>
      </c>
      <c r="B338" s="9" t="s">
        <v>537</v>
      </c>
      <c r="C338" s="9" t="s">
        <v>538</v>
      </c>
      <c r="D338" s="159">
        <f>VLOOKUP(A338:A712,'PP_R ProAqua'!A:I,6,FALSE)</f>
        <v>409.9</v>
      </c>
      <c r="E338" s="79">
        <f>VLOOKUP(A338:A712,'PP_R ProAqua'!A:I,7,FALSE)</f>
        <v>409.9</v>
      </c>
      <c r="F338" s="157">
        <f t="shared" si="8"/>
        <v>168018.00999999998</v>
      </c>
    </row>
    <row r="339" spans="1:6" x14ac:dyDescent="0.25">
      <c r="A339" s="9" t="s">
        <v>1369</v>
      </c>
      <c r="B339" s="9" t="s">
        <v>539</v>
      </c>
      <c r="C339" s="9" t="s">
        <v>540</v>
      </c>
      <c r="D339" s="159">
        <f>VLOOKUP(A339:A713,'PP_R ProAqua'!A:I,6,FALSE)</f>
        <v>493.43</v>
      </c>
      <c r="E339" s="79">
        <f>VLOOKUP(A339:A713,'PP_R ProAqua'!A:I,7,FALSE)</f>
        <v>493.43</v>
      </c>
      <c r="F339" s="157">
        <f t="shared" si="8"/>
        <v>243473.1649</v>
      </c>
    </row>
    <row r="340" spans="1:6" x14ac:dyDescent="0.25">
      <c r="A340" s="9" t="s">
        <v>1370</v>
      </c>
      <c r="B340" s="9" t="s">
        <v>541</v>
      </c>
      <c r="C340" s="9" t="s">
        <v>542</v>
      </c>
      <c r="D340" s="159">
        <f>VLOOKUP(A340:A714,'PP_R ProAqua'!A:I,6,FALSE)</f>
        <v>825.93999999999994</v>
      </c>
      <c r="E340" s="79">
        <f>VLOOKUP(A340:A714,'PP_R ProAqua'!A:I,7,FALSE)</f>
        <v>825.93999999999994</v>
      </c>
      <c r="F340" s="157">
        <f t="shared" si="8"/>
        <v>682176.88359999994</v>
      </c>
    </row>
    <row r="341" spans="1:6" x14ac:dyDescent="0.25">
      <c r="A341" s="9" t="s">
        <v>1371</v>
      </c>
      <c r="B341" s="9" t="s">
        <v>543</v>
      </c>
      <c r="C341" s="9" t="s">
        <v>544</v>
      </c>
      <c r="D341" s="159">
        <f>VLOOKUP(A341:A715,'PP_R ProAqua'!A:I,6,FALSE)</f>
        <v>3090.74</v>
      </c>
      <c r="E341" s="79">
        <f>VLOOKUP(A341:A715,'PP_R ProAqua'!A:I,7,FALSE)</f>
        <v>3090.74</v>
      </c>
      <c r="F341" s="157">
        <f t="shared" si="8"/>
        <v>9552673.7475999985</v>
      </c>
    </row>
    <row r="342" spans="1:6" x14ac:dyDescent="0.25">
      <c r="A342" s="9" t="s">
        <v>1372</v>
      </c>
      <c r="B342" s="9" t="s">
        <v>545</v>
      </c>
      <c r="C342" s="9" t="s">
        <v>546</v>
      </c>
      <c r="D342" s="159">
        <f>VLOOKUP(A342:A716,'PP_R ProAqua'!A:I,6,FALSE)</f>
        <v>98.93</v>
      </c>
      <c r="E342" s="79">
        <f>VLOOKUP(A342:A716,'PP_R ProAqua'!A:I,7,FALSE)</f>
        <v>98.93</v>
      </c>
      <c r="F342" s="157">
        <f t="shared" si="8"/>
        <v>9787.1449000000011</v>
      </c>
    </row>
    <row r="343" spans="1:6" x14ac:dyDescent="0.25">
      <c r="A343" s="9" t="s">
        <v>1373</v>
      </c>
      <c r="B343" s="9" t="s">
        <v>547</v>
      </c>
      <c r="C343" s="9" t="s">
        <v>548</v>
      </c>
      <c r="D343" s="159">
        <f>VLOOKUP(A343:A717,'PP_R ProAqua'!A:I,6,FALSE)</f>
        <v>104.92999999999999</v>
      </c>
      <c r="E343" s="79">
        <f>VLOOKUP(A343:A717,'PP_R ProAqua'!A:I,7,FALSE)</f>
        <v>104.92999999999999</v>
      </c>
      <c r="F343" s="157">
        <f t="shared" si="8"/>
        <v>11010.304899999999</v>
      </c>
    </row>
    <row r="344" spans="1:6" x14ac:dyDescent="0.25">
      <c r="A344" s="9" t="s">
        <v>1374</v>
      </c>
      <c r="B344" s="9" t="s">
        <v>549</v>
      </c>
      <c r="C344" s="9" t="s">
        <v>550</v>
      </c>
      <c r="D344" s="159">
        <f>VLOOKUP(A344:A718,'PP_R ProAqua'!A:I,6,FALSE)</f>
        <v>199.49</v>
      </c>
      <c r="E344" s="79">
        <f>VLOOKUP(A344:A718,'PP_R ProAqua'!A:I,7,FALSE)</f>
        <v>199.49</v>
      </c>
      <c r="F344" s="157">
        <f t="shared" si="8"/>
        <v>39796.260100000007</v>
      </c>
    </row>
    <row r="345" spans="1:6" x14ac:dyDescent="0.25">
      <c r="A345" s="9" t="s">
        <v>1375</v>
      </c>
      <c r="B345" s="9" t="s">
        <v>551</v>
      </c>
      <c r="C345" s="9" t="s">
        <v>552</v>
      </c>
      <c r="D345" s="159">
        <f>VLOOKUP(A345:A719,'PP_R ProAqua'!A:I,6,FALSE)</f>
        <v>155.05000000000001</v>
      </c>
      <c r="E345" s="79">
        <f>VLOOKUP(A345:A719,'PP_R ProAqua'!A:I,7,FALSE)</f>
        <v>155.05000000000001</v>
      </c>
      <c r="F345" s="157">
        <f t="shared" si="8"/>
        <v>24040.502500000002</v>
      </c>
    </row>
    <row r="346" spans="1:6" x14ac:dyDescent="0.25">
      <c r="A346" s="9" t="s">
        <v>1376</v>
      </c>
      <c r="B346" s="9" t="s">
        <v>553</v>
      </c>
      <c r="C346" s="9" t="s">
        <v>554</v>
      </c>
      <c r="D346" s="159">
        <f>VLOOKUP(A346:A719,'PP_R ProAqua'!A:I,6,FALSE)</f>
        <v>152.19999999999999</v>
      </c>
      <c r="E346" s="79">
        <f>VLOOKUP(A346:A719,'PP_R ProAqua'!A:I,7,FALSE)</f>
        <v>152.19999999999999</v>
      </c>
      <c r="F346" s="157">
        <f t="shared" si="8"/>
        <v>23164.839999999997</v>
      </c>
    </row>
    <row r="347" spans="1:6" x14ac:dyDescent="0.25">
      <c r="A347" s="9" t="s">
        <v>1377</v>
      </c>
      <c r="B347" s="9" t="s">
        <v>555</v>
      </c>
      <c r="C347" s="9" t="s">
        <v>556</v>
      </c>
      <c r="D347" s="159">
        <f>VLOOKUP(A347:A720,'PP_R ProAqua'!A:I,6,FALSE)</f>
        <v>169.18</v>
      </c>
      <c r="E347" s="79">
        <f>VLOOKUP(A347:A720,'PP_R ProAqua'!A:I,7,FALSE)</f>
        <v>169.18</v>
      </c>
      <c r="F347" s="157">
        <f t="shared" si="8"/>
        <v>28621.872400000004</v>
      </c>
    </row>
    <row r="348" spans="1:6" x14ac:dyDescent="0.25">
      <c r="A348" s="9" t="s">
        <v>1378</v>
      </c>
      <c r="B348" s="9" t="s">
        <v>557</v>
      </c>
      <c r="C348" s="9" t="s">
        <v>558</v>
      </c>
      <c r="D348" s="159">
        <f>VLOOKUP(A348:A721,'PP_R ProAqua'!A:I,6,FALSE)</f>
        <v>193.9</v>
      </c>
      <c r="E348" s="79">
        <f>VLOOKUP(A348:A721,'PP_R ProAqua'!A:I,7,FALSE)</f>
        <v>193.9</v>
      </c>
      <c r="F348" s="157">
        <f t="shared" si="8"/>
        <v>37597.21</v>
      </c>
    </row>
    <row r="349" spans="1:6" x14ac:dyDescent="0.25">
      <c r="A349" s="9" t="s">
        <v>1379</v>
      </c>
      <c r="B349" s="9" t="s">
        <v>559</v>
      </c>
      <c r="C349" s="9" t="s">
        <v>560</v>
      </c>
      <c r="D349" s="159">
        <f>VLOOKUP(A349:A722,'PP_R ProAqua'!A:I,6,FALSE)</f>
        <v>199.92000000000002</v>
      </c>
      <c r="E349" s="79">
        <f>VLOOKUP(A349:A722,'PP_R ProAqua'!A:I,7,FALSE)</f>
        <v>199.92000000000002</v>
      </c>
      <c r="F349" s="157">
        <f t="shared" si="8"/>
        <v>39968.006400000006</v>
      </c>
    </row>
    <row r="350" spans="1:6" x14ac:dyDescent="0.25">
      <c r="A350" s="9" t="s">
        <v>1380</v>
      </c>
      <c r="B350" s="9" t="s">
        <v>561</v>
      </c>
      <c r="C350" s="9" t="s">
        <v>562</v>
      </c>
      <c r="D350" s="159">
        <f>VLOOKUP(A350:A723,'PP_R ProAqua'!A:I,6,FALSE)</f>
        <v>242.56</v>
      </c>
      <c r="E350" s="79">
        <f>VLOOKUP(A350:A723,'PP_R ProAqua'!A:I,7,FALSE)</f>
        <v>242.56</v>
      </c>
      <c r="F350" s="157">
        <f t="shared" si="8"/>
        <v>58835.353600000002</v>
      </c>
    </row>
    <row r="351" spans="1:6" x14ac:dyDescent="0.25">
      <c r="A351" s="9" t="s">
        <v>1381</v>
      </c>
      <c r="B351" s="9" t="s">
        <v>563</v>
      </c>
      <c r="C351" s="9" t="s">
        <v>564</v>
      </c>
      <c r="D351" s="159">
        <f>VLOOKUP(A351:A724,'PP_R ProAqua'!A:I,6,FALSE)</f>
        <v>351.31</v>
      </c>
      <c r="E351" s="79">
        <f>VLOOKUP(A351:A724,'PP_R ProAqua'!A:I,7,FALSE)</f>
        <v>351.31</v>
      </c>
      <c r="F351" s="157">
        <f t="shared" si="8"/>
        <v>123418.71610000001</v>
      </c>
    </row>
    <row r="352" spans="1:6" x14ac:dyDescent="0.25">
      <c r="A352" s="9" t="s">
        <v>1596</v>
      </c>
      <c r="B352" s="9" t="s">
        <v>565</v>
      </c>
      <c r="C352" s="9" t="s">
        <v>566</v>
      </c>
      <c r="D352" s="159">
        <f>VLOOKUP(A352:A725,'PP_R ProAqua'!A:I,6,FALSE)</f>
        <v>655.03</v>
      </c>
      <c r="E352" s="79">
        <f>VLOOKUP(A352:A725,'PP_R ProAqua'!A:I,7,FALSE)</f>
        <v>655.03</v>
      </c>
      <c r="F352" s="157">
        <f t="shared" si="8"/>
        <v>429064.30089999997</v>
      </c>
    </row>
    <row r="353" spans="1:6" x14ac:dyDescent="0.25">
      <c r="A353" s="9" t="s">
        <v>1382</v>
      </c>
      <c r="B353" s="9" t="s">
        <v>567</v>
      </c>
      <c r="C353" s="9" t="s">
        <v>568</v>
      </c>
      <c r="D353" s="159">
        <f>VLOOKUP(A353:A726,'PP_R ProAqua'!A:I,6,FALSE)</f>
        <v>632.66000000000008</v>
      </c>
      <c r="E353" s="79">
        <f>VLOOKUP(A353:A726,'PP_R ProAqua'!A:I,7,FALSE)</f>
        <v>632.66000000000008</v>
      </c>
      <c r="F353" s="157">
        <f t="shared" si="8"/>
        <v>400258.67560000008</v>
      </c>
    </row>
    <row r="354" spans="1:6" x14ac:dyDescent="0.25">
      <c r="A354" s="9" t="s">
        <v>1298</v>
      </c>
      <c r="B354" s="9" t="s">
        <v>569</v>
      </c>
      <c r="C354" s="9" t="s">
        <v>570</v>
      </c>
      <c r="D354" s="159">
        <f>VLOOKUP(A354:A727,'PP_R ProAqua'!A:I,6,FALSE)</f>
        <v>895.49</v>
      </c>
      <c r="E354" s="79">
        <f>VLOOKUP(A354:A727,'PP_R ProAqua'!A:I,7,FALSE)</f>
        <v>895.49</v>
      </c>
      <c r="F354" s="157">
        <f t="shared" si="8"/>
        <v>801902.34010000003</v>
      </c>
    </row>
    <row r="355" spans="1:6" x14ac:dyDescent="0.25">
      <c r="A355" s="9" t="s">
        <v>1383</v>
      </c>
      <c r="B355" s="9" t="s">
        <v>571</v>
      </c>
      <c r="C355" s="9" t="s">
        <v>572</v>
      </c>
      <c r="D355" s="159">
        <f>VLOOKUP(A355:A728,'PP_R ProAqua'!A:I,6,FALSE)</f>
        <v>1007.72</v>
      </c>
      <c r="E355" s="79">
        <f>VLOOKUP(A355:A728,'PP_R ProAqua'!A:I,7,FALSE)</f>
        <v>1007.72</v>
      </c>
      <c r="F355" s="157">
        <f t="shared" si="8"/>
        <v>1015499.5984</v>
      </c>
    </row>
    <row r="356" spans="1:6" x14ac:dyDescent="0.25">
      <c r="A356" s="9" t="s">
        <v>1384</v>
      </c>
      <c r="B356" s="9" t="s">
        <v>573</v>
      </c>
      <c r="C356" s="9" t="s">
        <v>574</v>
      </c>
      <c r="D356" s="159">
        <f>VLOOKUP(A356:A729,'PP_R ProAqua'!A:I,6,FALSE)</f>
        <v>2692.61</v>
      </c>
      <c r="E356" s="79">
        <f>VLOOKUP(A356:A729,'PP_R ProAqua'!A:I,7,FALSE)</f>
        <v>2692.61</v>
      </c>
      <c r="F356" s="157">
        <f t="shared" si="8"/>
        <v>7250148.6121000005</v>
      </c>
    </row>
    <row r="357" spans="1:6" x14ac:dyDescent="0.25">
      <c r="A357" s="9" t="s">
        <v>1385</v>
      </c>
      <c r="B357" s="9" t="s">
        <v>575</v>
      </c>
      <c r="C357" s="9" t="s">
        <v>576</v>
      </c>
      <c r="D357" s="159">
        <f>VLOOKUP(A357:A730,'PP_R ProAqua'!A:I,6,FALSE)</f>
        <v>104.92999999999999</v>
      </c>
      <c r="E357" s="79">
        <f>VLOOKUP(A357:A730,'PP_R ProAqua'!A:I,7,FALSE)</f>
        <v>104.92999999999999</v>
      </c>
      <c r="F357" s="157">
        <f t="shared" si="8"/>
        <v>11010.304899999999</v>
      </c>
    </row>
    <row r="358" spans="1:6" x14ac:dyDescent="0.25">
      <c r="A358" s="9" t="s">
        <v>1386</v>
      </c>
      <c r="B358" s="9" t="s">
        <v>577</v>
      </c>
      <c r="C358" s="9" t="s">
        <v>578</v>
      </c>
      <c r="D358" s="159">
        <f>VLOOKUP(A358:A731,'PP_R ProAqua'!A:I,6,FALSE)</f>
        <v>124.91</v>
      </c>
      <c r="E358" s="79">
        <f>VLOOKUP(A358:A731,'PP_R ProAqua'!A:I,7,FALSE)</f>
        <v>124.91</v>
      </c>
      <c r="F358" s="157">
        <f t="shared" si="8"/>
        <v>15602.508099999999</v>
      </c>
    </row>
    <row r="359" spans="1:6" x14ac:dyDescent="0.25">
      <c r="A359" s="9" t="s">
        <v>1387</v>
      </c>
      <c r="B359" s="9" t="s">
        <v>579</v>
      </c>
      <c r="C359" s="9" t="s">
        <v>580</v>
      </c>
      <c r="D359" s="159">
        <f>VLOOKUP(A359:A732,'PP_R ProAqua'!A:I,6,FALSE)</f>
        <v>229.66</v>
      </c>
      <c r="E359" s="79">
        <f>VLOOKUP(A359:A732,'PP_R ProAqua'!A:I,7,FALSE)</f>
        <v>229.66</v>
      </c>
      <c r="F359" s="157">
        <f t="shared" si="8"/>
        <v>52743.715599999996</v>
      </c>
    </row>
    <row r="360" spans="1:6" x14ac:dyDescent="0.25">
      <c r="A360" s="9" t="s">
        <v>1297</v>
      </c>
      <c r="B360" s="9" t="s">
        <v>581</v>
      </c>
      <c r="C360" s="9" t="s">
        <v>582</v>
      </c>
      <c r="D360" s="159">
        <f>VLOOKUP(A360:A733,'PP_R ProAqua'!A:I,6,FALSE)</f>
        <v>162.25</v>
      </c>
      <c r="E360" s="79">
        <f>VLOOKUP(A360:A733,'PP_R ProAqua'!A:I,7,FALSE)</f>
        <v>162.25</v>
      </c>
      <c r="F360" s="157">
        <f t="shared" si="8"/>
        <v>26325.0625</v>
      </c>
    </row>
    <row r="361" spans="1:6" x14ac:dyDescent="0.25">
      <c r="A361" s="9" t="s">
        <v>1388</v>
      </c>
      <c r="B361" s="9" t="s">
        <v>583</v>
      </c>
      <c r="C361" s="9" t="s">
        <v>584</v>
      </c>
      <c r="D361" s="159">
        <f>VLOOKUP(A361:A734,'PP_R ProAqua'!A:I,6,FALSE)</f>
        <v>196.85</v>
      </c>
      <c r="E361" s="79">
        <f>VLOOKUP(A361:A734,'PP_R ProAqua'!A:I,7,FALSE)</f>
        <v>196.85</v>
      </c>
      <c r="F361" s="157">
        <f t="shared" si="8"/>
        <v>38749.922500000001</v>
      </c>
    </row>
    <row r="362" spans="1:6" x14ac:dyDescent="0.25">
      <c r="A362" s="9" t="s">
        <v>1389</v>
      </c>
      <c r="B362" s="9" t="s">
        <v>585</v>
      </c>
      <c r="C362" s="9" t="s">
        <v>586</v>
      </c>
      <c r="D362" s="159">
        <f>VLOOKUP(A362:A735,'PP_R ProAqua'!A:I,6,FALSE)</f>
        <v>209.26999999999998</v>
      </c>
      <c r="E362" s="79">
        <f>VLOOKUP(A362:A735,'PP_R ProAqua'!A:I,7,FALSE)</f>
        <v>209.26999999999998</v>
      </c>
      <c r="F362" s="157">
        <f t="shared" si="8"/>
        <v>43793.932899999993</v>
      </c>
    </row>
    <row r="363" spans="1:6" x14ac:dyDescent="0.25">
      <c r="A363" s="9" t="s">
        <v>1390</v>
      </c>
      <c r="B363" s="9" t="s">
        <v>587</v>
      </c>
      <c r="C363" s="9" t="s">
        <v>588</v>
      </c>
      <c r="D363" s="159">
        <f>VLOOKUP(A363:A736,'PP_R ProAqua'!A:I,6,FALSE)</f>
        <v>222.48000000000002</v>
      </c>
      <c r="E363" s="79">
        <f>VLOOKUP(A363:A736,'PP_R ProAqua'!A:I,7,FALSE)</f>
        <v>222.48000000000002</v>
      </c>
      <c r="F363" s="157">
        <f t="shared" si="8"/>
        <v>49497.35040000001</v>
      </c>
    </row>
    <row r="364" spans="1:6" x14ac:dyDescent="0.25">
      <c r="A364" s="9" t="s">
        <v>1391</v>
      </c>
      <c r="B364" s="9" t="s">
        <v>589</v>
      </c>
      <c r="C364" s="9" t="s">
        <v>590</v>
      </c>
      <c r="D364" s="159">
        <f>VLOOKUP(A364:A737,'PP_R ProAqua'!A:I,6,FALSE)</f>
        <v>308.56</v>
      </c>
      <c r="E364" s="79">
        <f>VLOOKUP(A364:A737,'PP_R ProAqua'!A:I,7,FALSE)</f>
        <v>308.56</v>
      </c>
      <c r="F364" s="157">
        <f t="shared" si="8"/>
        <v>95209.2736</v>
      </c>
    </row>
    <row r="365" spans="1:6" x14ac:dyDescent="0.25">
      <c r="A365" s="9" t="s">
        <v>1392</v>
      </c>
      <c r="B365" s="9" t="s">
        <v>591</v>
      </c>
      <c r="C365" s="9" t="s">
        <v>592</v>
      </c>
      <c r="D365" s="159">
        <f>VLOOKUP(A365:A738,'PP_R ProAqua'!A:I,6,FALSE)</f>
        <v>414.43999999999994</v>
      </c>
      <c r="E365" s="79">
        <f>VLOOKUP(A365:A738,'PP_R ProAqua'!A:I,7,FALSE)</f>
        <v>414.43999999999994</v>
      </c>
      <c r="F365" s="157">
        <f t="shared" si="8"/>
        <v>171760.51359999995</v>
      </c>
    </row>
    <row r="366" spans="1:6" x14ac:dyDescent="0.25">
      <c r="A366" s="9" t="s">
        <v>1393</v>
      </c>
      <c r="B366" s="9" t="s">
        <v>593</v>
      </c>
      <c r="C366" s="9" t="s">
        <v>594</v>
      </c>
      <c r="D366" s="159">
        <f>VLOOKUP(A366:A739,'PP_R ProAqua'!A:I,6,FALSE)</f>
        <v>715.7</v>
      </c>
      <c r="E366" s="79">
        <f>VLOOKUP(A366:A739,'PP_R ProAqua'!A:I,7,FALSE)</f>
        <v>715.7</v>
      </c>
      <c r="F366" s="157">
        <f t="shared" si="8"/>
        <v>512226.49000000005</v>
      </c>
    </row>
    <row r="367" spans="1:6" x14ac:dyDescent="0.25">
      <c r="A367" s="9" t="s">
        <v>1394</v>
      </c>
      <c r="B367" s="9" t="s">
        <v>595</v>
      </c>
      <c r="C367" s="9" t="s">
        <v>596</v>
      </c>
      <c r="D367" s="159">
        <f>VLOOKUP(A367:A740,'PP_R ProAqua'!A:I,6,FALSE)</f>
        <v>708.92</v>
      </c>
      <c r="E367" s="79">
        <f>VLOOKUP(A367:A740,'PP_R ProAqua'!A:I,7,FALSE)</f>
        <v>708.92</v>
      </c>
      <c r="F367" s="157">
        <f t="shared" si="8"/>
        <v>502567.56639999995</v>
      </c>
    </row>
    <row r="368" spans="1:6" x14ac:dyDescent="0.25">
      <c r="A368" s="9" t="s">
        <v>1597</v>
      </c>
      <c r="B368" s="9" t="s">
        <v>597</v>
      </c>
      <c r="C368" s="9" t="s">
        <v>598</v>
      </c>
      <c r="D368" s="159">
        <f>VLOOKUP(A368:A741,'PP_R ProAqua'!A:I,6,FALSE)</f>
        <v>1062.49</v>
      </c>
      <c r="E368" s="79">
        <f>VLOOKUP(A368:A741,'PP_R ProAqua'!A:I,7,FALSE)</f>
        <v>1062.49</v>
      </c>
      <c r="F368" s="157">
        <f t="shared" si="8"/>
        <v>1128885.0001000001</v>
      </c>
    </row>
    <row r="369" spans="1:6" x14ac:dyDescent="0.25">
      <c r="A369" s="9" t="s">
        <v>1395</v>
      </c>
      <c r="B369" s="9" t="s">
        <v>599</v>
      </c>
      <c r="C369" s="9" t="s">
        <v>600</v>
      </c>
      <c r="D369" s="159">
        <f>VLOOKUP(A369:A742,'PP_R ProAqua'!A:I,6,FALSE)</f>
        <v>1197.74</v>
      </c>
      <c r="E369" s="79">
        <f>VLOOKUP(A369:A742,'PP_R ProAqua'!A:I,7,FALSE)</f>
        <v>1197.74</v>
      </c>
      <c r="F369" s="157">
        <f t="shared" si="8"/>
        <v>1434581.1076</v>
      </c>
    </row>
    <row r="370" spans="1:6" x14ac:dyDescent="0.25">
      <c r="A370" s="9" t="s">
        <v>1296</v>
      </c>
      <c r="B370" s="9" t="s">
        <v>601</v>
      </c>
      <c r="C370" s="9" t="s">
        <v>602</v>
      </c>
      <c r="D370" s="159">
        <f>VLOOKUP(A370:A743,'PP_R ProAqua'!A:I,6,FALSE)</f>
        <v>2752.64</v>
      </c>
      <c r="E370" s="79">
        <f>VLOOKUP(A370:A743,'PP_R ProAqua'!A:I,7,FALSE)</f>
        <v>2752.64</v>
      </c>
      <c r="F370" s="157">
        <f t="shared" si="8"/>
        <v>7577026.9695999995</v>
      </c>
    </row>
    <row r="371" spans="1:6" x14ac:dyDescent="0.25">
      <c r="A371" s="9" t="s">
        <v>1396</v>
      </c>
      <c r="B371" s="9" t="s">
        <v>603</v>
      </c>
      <c r="C371" s="9" t="s">
        <v>604</v>
      </c>
      <c r="D371" s="159">
        <f>VLOOKUP(A371:A744,'PP_R ProAqua'!A:I,6,FALSE)</f>
        <v>9.370000000000001</v>
      </c>
      <c r="E371" s="79">
        <f>VLOOKUP(A371:A744,'PP_R ProAqua'!A:I,7,FALSE)</f>
        <v>9.370000000000001</v>
      </c>
      <c r="F371" s="157">
        <f t="shared" si="8"/>
        <v>87.796900000000022</v>
      </c>
    </row>
    <row r="372" spans="1:6" x14ac:dyDescent="0.25">
      <c r="A372" s="9" t="s">
        <v>1397</v>
      </c>
      <c r="B372" s="9" t="s">
        <v>605</v>
      </c>
      <c r="C372" s="9" t="s">
        <v>606</v>
      </c>
      <c r="D372" s="159">
        <f>VLOOKUP(A372:A745,'PP_R ProAqua'!A:I,6,FALSE)</f>
        <v>13.37</v>
      </c>
      <c r="E372" s="79">
        <f>VLOOKUP(A372:A745,'PP_R ProAqua'!A:I,7,FALSE)</f>
        <v>13.37</v>
      </c>
      <c r="F372" s="157">
        <f t="shared" si="8"/>
        <v>178.75689999999997</v>
      </c>
    </row>
    <row r="373" spans="1:6" x14ac:dyDescent="0.25">
      <c r="A373" s="9" t="s">
        <v>1398</v>
      </c>
      <c r="B373" s="9" t="s">
        <v>607</v>
      </c>
      <c r="C373" s="9" t="s">
        <v>608</v>
      </c>
      <c r="D373" s="159">
        <f>VLOOKUP(A373:A746,'PP_R ProAqua'!A:I,6,FALSE)</f>
        <v>14.58</v>
      </c>
      <c r="E373" s="79">
        <f>VLOOKUP(A373:A746,'PP_R ProAqua'!A:I,7,FALSE)</f>
        <v>14.58</v>
      </c>
      <c r="F373" s="157">
        <f t="shared" si="8"/>
        <v>212.57640000000001</v>
      </c>
    </row>
    <row r="374" spans="1:6" x14ac:dyDescent="0.25">
      <c r="A374" s="9" t="s">
        <v>1294</v>
      </c>
      <c r="B374" s="9" t="s">
        <v>609</v>
      </c>
      <c r="C374" s="9" t="s">
        <v>610</v>
      </c>
      <c r="D374" s="159">
        <f>VLOOKUP(A374:A747,'PP_R ProAqua'!A:I,6,FALSE)</f>
        <v>25.04</v>
      </c>
      <c r="E374" s="79">
        <f>VLOOKUP(A374:A747,'PP_R ProAqua'!A:I,7,FALSE)</f>
        <v>25.04</v>
      </c>
      <c r="F374" s="157">
        <f t="shared" si="8"/>
        <v>627.00159999999994</v>
      </c>
    </row>
    <row r="375" spans="1:6" x14ac:dyDescent="0.25">
      <c r="A375" s="9" t="s">
        <v>1295</v>
      </c>
      <c r="B375" s="9" t="s">
        <v>611</v>
      </c>
      <c r="C375" s="9" t="s">
        <v>612</v>
      </c>
      <c r="D375" s="159">
        <f>VLOOKUP(A375:A748,'PP_R ProAqua'!A:I,6,FALSE)</f>
        <v>25.04</v>
      </c>
      <c r="E375" s="79">
        <f>VLOOKUP(A375:A748,'PP_R ProAqua'!A:I,7,FALSE)</f>
        <v>25.04</v>
      </c>
      <c r="F375" s="157">
        <f t="shared" si="8"/>
        <v>627.00159999999994</v>
      </c>
    </row>
    <row r="376" spans="1:6" x14ac:dyDescent="0.25">
      <c r="A376" s="9" t="s">
        <v>1399</v>
      </c>
      <c r="B376" s="9" t="s">
        <v>613</v>
      </c>
      <c r="C376" s="9" t="s">
        <v>614</v>
      </c>
      <c r="D376" s="159">
        <f>VLOOKUP(A376:A749,'PP_R ProAqua'!A:I,6,FALSE)</f>
        <v>25.99</v>
      </c>
      <c r="E376" s="79">
        <f>VLOOKUP(A376:A749,'PP_R ProAqua'!A:I,7,FALSE)</f>
        <v>25.99</v>
      </c>
      <c r="F376" s="157">
        <f t="shared" si="8"/>
        <v>675.48009999999988</v>
      </c>
    </row>
    <row r="377" spans="1:6" x14ac:dyDescent="0.25">
      <c r="A377" s="9" t="s">
        <v>1291</v>
      </c>
      <c r="B377" s="9" t="s">
        <v>615</v>
      </c>
      <c r="C377" s="9" t="s">
        <v>616</v>
      </c>
      <c r="D377" s="159">
        <f>VLOOKUP(A377:A749,'PP_R ProAqua'!A:I,6,FALSE)</f>
        <v>43.92</v>
      </c>
      <c r="E377" s="79">
        <f>VLOOKUP(A377:A749,'PP_R ProAqua'!A:I,7,FALSE)</f>
        <v>43.92</v>
      </c>
      <c r="F377" s="157">
        <f t="shared" si="8"/>
        <v>1928.9664000000002</v>
      </c>
    </row>
    <row r="378" spans="1:6" x14ac:dyDescent="0.25">
      <c r="A378" s="9" t="s">
        <v>1292</v>
      </c>
      <c r="B378" s="9" t="s">
        <v>617</v>
      </c>
      <c r="C378" s="9" t="s">
        <v>618</v>
      </c>
      <c r="D378" s="159">
        <f>VLOOKUP(A378:A750,'PP_R ProAqua'!A:I,6,FALSE)</f>
        <v>42.74</v>
      </c>
      <c r="E378" s="79">
        <f>VLOOKUP(A378:A750,'PP_R ProAqua'!A:I,7,FALSE)</f>
        <v>42.74</v>
      </c>
      <c r="F378" s="157">
        <f t="shared" si="8"/>
        <v>1826.7076000000002</v>
      </c>
    </row>
    <row r="379" spans="1:6" x14ac:dyDescent="0.25">
      <c r="A379" s="9" t="s">
        <v>1293</v>
      </c>
      <c r="B379" s="9" t="s">
        <v>619</v>
      </c>
      <c r="C379" s="9" t="s">
        <v>620</v>
      </c>
      <c r="D379" s="159">
        <f>VLOOKUP(A379:A751,'PP_R ProAqua'!A:I,6,FALSE)</f>
        <v>42.74</v>
      </c>
      <c r="E379" s="79">
        <f>VLOOKUP(A379:A751,'PP_R ProAqua'!A:I,7,FALSE)</f>
        <v>42.74</v>
      </c>
      <c r="F379" s="157">
        <f t="shared" si="8"/>
        <v>1826.7076000000002</v>
      </c>
    </row>
    <row r="380" spans="1:6" x14ac:dyDescent="0.25">
      <c r="A380" s="9" t="s">
        <v>1400</v>
      </c>
      <c r="B380" s="9" t="s">
        <v>621</v>
      </c>
      <c r="C380" s="9" t="s">
        <v>622</v>
      </c>
      <c r="D380" s="159">
        <f>VLOOKUP(A380:A752,'PP_R ProAqua'!A:I,6,FALSE)</f>
        <v>46.3</v>
      </c>
      <c r="E380" s="79">
        <f>VLOOKUP(A380:A752,'PP_R ProAqua'!A:I,7,FALSE)</f>
        <v>46.3</v>
      </c>
      <c r="F380" s="157">
        <f t="shared" si="8"/>
        <v>2143.6899999999996</v>
      </c>
    </row>
    <row r="381" spans="1:6" x14ac:dyDescent="0.25">
      <c r="A381" s="9" t="s">
        <v>1401</v>
      </c>
      <c r="B381" s="9" t="s">
        <v>623</v>
      </c>
      <c r="C381" s="9" t="s">
        <v>624</v>
      </c>
      <c r="D381" s="159">
        <f>VLOOKUP(A381:A753,'PP_R ProAqua'!A:I,6,FALSE)</f>
        <v>5.16</v>
      </c>
      <c r="E381" s="79">
        <f>VLOOKUP(A381:A753,'PP_R ProAqua'!A:I,7,FALSE)</f>
        <v>5.16</v>
      </c>
      <c r="F381" s="157">
        <f t="shared" si="8"/>
        <v>26.625600000000002</v>
      </c>
    </row>
    <row r="382" spans="1:6" x14ac:dyDescent="0.25">
      <c r="A382" s="9" t="s">
        <v>1402</v>
      </c>
      <c r="B382" s="9" t="s">
        <v>625</v>
      </c>
      <c r="C382" s="9" t="s">
        <v>626</v>
      </c>
      <c r="D382" s="159">
        <f>VLOOKUP(A382:A754,'PP_R ProAqua'!A:I,6,FALSE)</f>
        <v>7.7299999999999995</v>
      </c>
      <c r="E382" s="79">
        <f>VLOOKUP(A382:A754,'PP_R ProAqua'!A:I,7,FALSE)</f>
        <v>7.7299999999999995</v>
      </c>
      <c r="F382" s="157">
        <f t="shared" si="8"/>
        <v>59.75289999999999</v>
      </c>
    </row>
    <row r="383" spans="1:6" x14ac:dyDescent="0.25">
      <c r="A383" s="9" t="s">
        <v>1403</v>
      </c>
      <c r="B383" s="9" t="s">
        <v>627</v>
      </c>
      <c r="C383" s="9" t="s">
        <v>628</v>
      </c>
      <c r="D383" s="159">
        <f>VLOOKUP(A383:A755,'PP_R ProAqua'!A:I,6,FALSE)</f>
        <v>7.9599999999999991</v>
      </c>
      <c r="E383" s="79">
        <f>VLOOKUP(A383:A755,'PP_R ProAqua'!A:I,7,FALSE)</f>
        <v>7.9599999999999991</v>
      </c>
      <c r="F383" s="157">
        <f t="shared" si="8"/>
        <v>63.361599999999989</v>
      </c>
    </row>
    <row r="384" spans="1:6" x14ac:dyDescent="0.25">
      <c r="A384" s="9" t="s">
        <v>1404</v>
      </c>
      <c r="B384" s="9" t="s">
        <v>629</v>
      </c>
      <c r="C384" s="9" t="s">
        <v>630</v>
      </c>
      <c r="D384" s="159">
        <f>VLOOKUP(A384:A756,'PP_R ProAqua'!A:I,6,FALSE)</f>
        <v>12.76</v>
      </c>
      <c r="E384" s="79">
        <f>VLOOKUP(A384:A756,'PP_R ProAqua'!A:I,7,FALSE)</f>
        <v>12.76</v>
      </c>
      <c r="F384" s="157">
        <f t="shared" si="8"/>
        <v>162.8176</v>
      </c>
    </row>
    <row r="385" spans="1:6" x14ac:dyDescent="0.25">
      <c r="A385" s="9" t="s">
        <v>1405</v>
      </c>
      <c r="B385" s="9" t="s">
        <v>631</v>
      </c>
      <c r="C385" s="9" t="s">
        <v>632</v>
      </c>
      <c r="D385" s="159">
        <f>VLOOKUP(A385:A757,'PP_R ProAqua'!A:I,6,FALSE)</f>
        <v>13.37</v>
      </c>
      <c r="E385" s="79">
        <f>VLOOKUP(A385:A757,'PP_R ProAqua'!A:I,7,FALSE)</f>
        <v>13.37</v>
      </c>
      <c r="F385" s="157">
        <f t="shared" si="8"/>
        <v>178.75689999999997</v>
      </c>
    </row>
    <row r="386" spans="1:6" x14ac:dyDescent="0.25">
      <c r="A386" s="9" t="s">
        <v>1406</v>
      </c>
      <c r="B386" s="9" t="s">
        <v>633</v>
      </c>
      <c r="C386" s="9" t="s">
        <v>634</v>
      </c>
      <c r="D386" s="159">
        <f>VLOOKUP(A386:A758,'PP_R ProAqua'!A:I,6,FALSE)</f>
        <v>13.5</v>
      </c>
      <c r="E386" s="79">
        <f>VLOOKUP(A386:A758,'PP_R ProAqua'!A:I,7,FALSE)</f>
        <v>13.5</v>
      </c>
      <c r="F386" s="157">
        <f t="shared" si="8"/>
        <v>182.25</v>
      </c>
    </row>
    <row r="387" spans="1:6" x14ac:dyDescent="0.25">
      <c r="A387" s="9" t="s">
        <v>1407</v>
      </c>
      <c r="B387" s="9" t="s">
        <v>635</v>
      </c>
      <c r="C387" s="9" t="s">
        <v>636</v>
      </c>
      <c r="D387" s="159">
        <f>VLOOKUP(A387:A759,'PP_R ProAqua'!A:I,6,FALSE)</f>
        <v>20.92</v>
      </c>
      <c r="E387" s="79">
        <f>VLOOKUP(A387:A759,'PP_R ProAqua'!A:I,7,FALSE)</f>
        <v>20.92</v>
      </c>
      <c r="F387" s="157">
        <f t="shared" si="8"/>
        <v>437.64640000000009</v>
      </c>
    </row>
    <row r="388" spans="1:6" x14ac:dyDescent="0.25">
      <c r="A388" s="9" t="s">
        <v>1408</v>
      </c>
      <c r="B388" s="9" t="s">
        <v>637</v>
      </c>
      <c r="C388" s="9" t="s">
        <v>638</v>
      </c>
      <c r="D388" s="159">
        <f>VLOOKUP(A388:A760,'PP_R ProAqua'!A:I,6,FALSE)</f>
        <v>21.89</v>
      </c>
      <c r="E388" s="79">
        <f>VLOOKUP(A388:A760,'PP_R ProAqua'!A:I,7,FALSE)</f>
        <v>21.89</v>
      </c>
      <c r="F388" s="157">
        <f t="shared" si="8"/>
        <v>479.1721</v>
      </c>
    </row>
    <row r="389" spans="1:6" x14ac:dyDescent="0.25">
      <c r="A389" s="9" t="s">
        <v>1409</v>
      </c>
      <c r="B389" s="9" t="s">
        <v>639</v>
      </c>
      <c r="C389" s="9" t="s">
        <v>640</v>
      </c>
      <c r="D389" s="159">
        <f>VLOOKUP(A389:A761,'PP_R ProAqua'!A:I,6,FALSE)</f>
        <v>23.56</v>
      </c>
      <c r="E389" s="79">
        <f>VLOOKUP(A389:A761,'PP_R ProAqua'!A:I,7,FALSE)</f>
        <v>23.56</v>
      </c>
      <c r="F389" s="157">
        <f t="shared" si="8"/>
        <v>555.07359999999994</v>
      </c>
    </row>
    <row r="390" spans="1:6" x14ac:dyDescent="0.25">
      <c r="A390" s="9" t="s">
        <v>1410</v>
      </c>
      <c r="B390" s="9" t="s">
        <v>641</v>
      </c>
      <c r="C390" s="9" t="s">
        <v>642</v>
      </c>
      <c r="D390" s="159">
        <f>VLOOKUP(A390:A762,'PP_R ProAqua'!A:I,6,FALSE)</f>
        <v>26.3</v>
      </c>
      <c r="E390" s="79">
        <f>VLOOKUP(A390:A762,'PP_R ProAqua'!A:I,7,FALSE)</f>
        <v>26.3</v>
      </c>
      <c r="F390" s="157">
        <f t="shared" si="8"/>
        <v>691.69</v>
      </c>
    </row>
    <row r="391" spans="1:6" x14ac:dyDescent="0.25">
      <c r="A391" s="9" t="s">
        <v>1411</v>
      </c>
      <c r="B391" s="9" t="s">
        <v>643</v>
      </c>
      <c r="C391" s="9" t="s">
        <v>644</v>
      </c>
      <c r="D391" s="159">
        <f>VLOOKUP(A391:A763,'PP_R ProAqua'!A:I,6,FALSE)</f>
        <v>40.630000000000003</v>
      </c>
      <c r="E391" s="79">
        <f>VLOOKUP(A391:A763,'PP_R ProAqua'!A:I,7,FALSE)</f>
        <v>40.630000000000003</v>
      </c>
      <c r="F391" s="157">
        <f t="shared" si="8"/>
        <v>1650.7969000000003</v>
      </c>
    </row>
    <row r="392" spans="1:6" x14ac:dyDescent="0.25">
      <c r="A392" s="9" t="s">
        <v>1412</v>
      </c>
      <c r="B392" s="9" t="s">
        <v>645</v>
      </c>
      <c r="C392" s="9" t="s">
        <v>646</v>
      </c>
      <c r="D392" s="159">
        <f>VLOOKUP(A392:A764,'PP_R ProAqua'!A:I,6,FALSE)</f>
        <v>41.23</v>
      </c>
      <c r="E392" s="79">
        <f>VLOOKUP(A392:A764,'PP_R ProAqua'!A:I,7,FALSE)</f>
        <v>41.23</v>
      </c>
      <c r="F392" s="157">
        <f t="shared" si="8"/>
        <v>1699.9128999999998</v>
      </c>
    </row>
    <row r="393" spans="1:6" x14ac:dyDescent="0.25">
      <c r="A393" s="9" t="s">
        <v>1413</v>
      </c>
      <c r="B393" s="9" t="s">
        <v>647</v>
      </c>
      <c r="C393" s="9" t="s">
        <v>648</v>
      </c>
      <c r="D393" s="159">
        <f>VLOOKUP(A393:A765,'PP_R ProAqua'!A:I,6,FALSE)</f>
        <v>41.5</v>
      </c>
      <c r="E393" s="79">
        <f>VLOOKUP(A393:A765,'PP_R ProAqua'!A:I,7,FALSE)</f>
        <v>41.5</v>
      </c>
      <c r="F393" s="157">
        <f t="shared" si="8"/>
        <v>1722.25</v>
      </c>
    </row>
    <row r="394" spans="1:6" x14ac:dyDescent="0.25">
      <c r="A394" s="9" t="s">
        <v>1414</v>
      </c>
      <c r="B394" s="9" t="s">
        <v>649</v>
      </c>
      <c r="C394" s="9" t="s">
        <v>650</v>
      </c>
      <c r="D394" s="159">
        <f>VLOOKUP(A394:A766,'PP_R ProAqua'!A:I,6,FALSE)</f>
        <v>46.24</v>
      </c>
      <c r="E394" s="79">
        <f>VLOOKUP(A394:A766,'PP_R ProAqua'!A:I,7,FALSE)</f>
        <v>46.24</v>
      </c>
      <c r="F394" s="157">
        <f t="shared" si="8"/>
        <v>2138.1376</v>
      </c>
    </row>
    <row r="395" spans="1:6" x14ac:dyDescent="0.25">
      <c r="A395" s="9" t="s">
        <v>1415</v>
      </c>
      <c r="B395" s="9" t="s">
        <v>651</v>
      </c>
      <c r="C395" s="9" t="s">
        <v>652</v>
      </c>
      <c r="D395" s="159">
        <f>VLOOKUP(A395:A767,'PP_R ProAqua'!A:I,6,FALSE)</f>
        <v>106.09</v>
      </c>
      <c r="E395" s="79">
        <f>VLOOKUP(A395:A767,'PP_R ProAqua'!A:I,7,FALSE)</f>
        <v>106.09</v>
      </c>
      <c r="F395" s="157">
        <f t="shared" si="8"/>
        <v>11255.088100000001</v>
      </c>
    </row>
    <row r="396" spans="1:6" x14ac:dyDescent="0.25">
      <c r="A396" s="9" t="s">
        <v>1416</v>
      </c>
      <c r="B396" s="9" t="s">
        <v>653</v>
      </c>
      <c r="C396" s="9" t="s">
        <v>654</v>
      </c>
      <c r="D396" s="159">
        <f>VLOOKUP(A396:A768,'PP_R ProAqua'!A:I,6,FALSE)</f>
        <v>110.63</v>
      </c>
      <c r="E396" s="79">
        <f>VLOOKUP(A396:A768,'PP_R ProAqua'!A:I,7,FALSE)</f>
        <v>110.63</v>
      </c>
      <c r="F396" s="157">
        <f t="shared" si="8"/>
        <v>12238.996899999998</v>
      </c>
    </row>
    <row r="397" spans="1:6" x14ac:dyDescent="0.25">
      <c r="A397" s="9" t="s">
        <v>1417</v>
      </c>
      <c r="B397" s="9" t="s">
        <v>655</v>
      </c>
      <c r="C397" s="9" t="s">
        <v>656</v>
      </c>
      <c r="D397" s="159">
        <f>VLOOKUP(A397:A768,'PP_R ProAqua'!A:I,6,FALSE)</f>
        <v>121.63</v>
      </c>
      <c r="E397" s="79">
        <f>VLOOKUP(A397:A768,'PP_R ProAqua'!A:I,7,FALSE)</f>
        <v>121.63</v>
      </c>
      <c r="F397" s="157">
        <f t="shared" si="8"/>
        <v>14793.856899999999</v>
      </c>
    </row>
    <row r="398" spans="1:6" x14ac:dyDescent="0.25">
      <c r="A398" s="9" t="s">
        <v>1418</v>
      </c>
      <c r="B398" s="9" t="s">
        <v>657</v>
      </c>
      <c r="C398" s="9" t="s">
        <v>658</v>
      </c>
      <c r="D398" s="159">
        <f>VLOOKUP(A398:A769,'PP_R ProAqua'!A:I,6,FALSE)</f>
        <v>172.5</v>
      </c>
      <c r="E398" s="79">
        <f>VLOOKUP(A398:A769,'PP_R ProAqua'!A:I,7,FALSE)</f>
        <v>172.5</v>
      </c>
      <c r="F398" s="157">
        <f t="shared" ref="F398:F461" si="9">D398*E398</f>
        <v>29756.25</v>
      </c>
    </row>
    <row r="399" spans="1:6" x14ac:dyDescent="0.25">
      <c r="A399" s="9" t="s">
        <v>1419</v>
      </c>
      <c r="B399" s="9" t="s">
        <v>659</v>
      </c>
      <c r="C399" s="9" t="s">
        <v>660</v>
      </c>
      <c r="D399" s="159">
        <f>VLOOKUP(A399:A770,'PP_R ProAqua'!A:I,6,FALSE)</f>
        <v>217.64000000000001</v>
      </c>
      <c r="E399" s="79">
        <f>VLOOKUP(A399:A770,'PP_R ProAqua'!A:I,7,FALSE)</f>
        <v>217.64000000000001</v>
      </c>
      <c r="F399" s="157">
        <f t="shared" si="9"/>
        <v>47367.169600000008</v>
      </c>
    </row>
    <row r="400" spans="1:6" x14ac:dyDescent="0.25">
      <c r="A400" s="9" t="s">
        <v>1290</v>
      </c>
      <c r="B400" s="9" t="s">
        <v>661</v>
      </c>
      <c r="C400" s="9" t="s">
        <v>662</v>
      </c>
      <c r="D400" s="159">
        <f>VLOOKUP(A400:A771,'PP_R ProAqua'!A:I,6,FALSE)</f>
        <v>522.38</v>
      </c>
      <c r="E400" s="79">
        <f>VLOOKUP(A400:A771,'PP_R ProAqua'!A:I,7,FALSE)</f>
        <v>522.38</v>
      </c>
      <c r="F400" s="157">
        <f t="shared" si="9"/>
        <v>272880.86440000002</v>
      </c>
    </row>
    <row r="401" spans="1:6" x14ac:dyDescent="0.25">
      <c r="A401" s="9" t="s">
        <v>1420</v>
      </c>
      <c r="B401" s="9" t="s">
        <v>663</v>
      </c>
      <c r="C401" s="9" t="s">
        <v>664</v>
      </c>
      <c r="D401" s="159">
        <f>VLOOKUP(A401:A772,'PP_R ProAqua'!A:I,6,FALSE)</f>
        <v>45.36</v>
      </c>
      <c r="E401" s="79">
        <f>VLOOKUP(A401:A772,'PP_R ProAqua'!A:I,7,FALSE)</f>
        <v>45.36</v>
      </c>
      <c r="F401" s="157">
        <f t="shared" si="9"/>
        <v>2057.5295999999998</v>
      </c>
    </row>
    <row r="402" spans="1:6" x14ac:dyDescent="0.25">
      <c r="A402" s="9" t="s">
        <v>1421</v>
      </c>
      <c r="B402" s="9" t="s">
        <v>665</v>
      </c>
      <c r="C402" s="9" t="s">
        <v>666</v>
      </c>
      <c r="D402" s="159">
        <f>VLOOKUP(A402:A772,'PP_R ProAqua'!A:I,6,FALSE)</f>
        <v>76.48</v>
      </c>
      <c r="E402" s="79">
        <f>VLOOKUP(A402:A772,'PP_R ProAqua'!A:I,7,FALSE)</f>
        <v>76.48</v>
      </c>
      <c r="F402" s="157">
        <f t="shared" si="9"/>
        <v>5849.1904000000004</v>
      </c>
    </row>
    <row r="403" spans="1:6" x14ac:dyDescent="0.25">
      <c r="A403" s="9" t="s">
        <v>1422</v>
      </c>
      <c r="B403" s="9" t="s">
        <v>667</v>
      </c>
      <c r="C403" s="9" t="s">
        <v>668</v>
      </c>
      <c r="D403" s="159">
        <f>VLOOKUP(A403:A773,'PP_R ProAqua'!A:I,6,FALSE)</f>
        <v>128.32</v>
      </c>
      <c r="E403" s="79">
        <f>VLOOKUP(A403:A773,'PP_R ProAqua'!A:I,7,FALSE)</f>
        <v>128.32</v>
      </c>
      <c r="F403" s="157">
        <f t="shared" si="9"/>
        <v>16466.022399999998</v>
      </c>
    </row>
    <row r="404" spans="1:6" x14ac:dyDescent="0.25">
      <c r="A404" s="9" t="s">
        <v>1423</v>
      </c>
      <c r="B404" s="9" t="s">
        <v>669</v>
      </c>
      <c r="C404" s="9" t="s">
        <v>670</v>
      </c>
      <c r="D404" s="159">
        <f>VLOOKUP(A404:A774,'PP_R ProAqua'!A:I,6,FALSE)</f>
        <v>206.1</v>
      </c>
      <c r="E404" s="79">
        <f>VLOOKUP(A404:A774,'PP_R ProAqua'!A:I,7,FALSE)</f>
        <v>206.1</v>
      </c>
      <c r="F404" s="157">
        <f t="shared" si="9"/>
        <v>42477.21</v>
      </c>
    </row>
    <row r="405" spans="1:6" x14ac:dyDescent="0.25">
      <c r="A405" s="9" t="s">
        <v>1289</v>
      </c>
      <c r="B405" s="9" t="s">
        <v>671</v>
      </c>
      <c r="C405" s="9" t="s">
        <v>672</v>
      </c>
      <c r="D405" s="159">
        <f>VLOOKUP(A405:A775,'PP_R ProAqua'!A:I,6,FALSE)</f>
        <v>499.1</v>
      </c>
      <c r="E405" s="79">
        <f>VLOOKUP(A405:A775,'PP_R ProAqua'!A:I,7,FALSE)</f>
        <v>499.1</v>
      </c>
      <c r="F405" s="157">
        <f t="shared" si="9"/>
        <v>249100.81000000003</v>
      </c>
    </row>
    <row r="406" spans="1:6" x14ac:dyDescent="0.25">
      <c r="A406" s="9" t="s">
        <v>1424</v>
      </c>
      <c r="B406" s="9" t="s">
        <v>673</v>
      </c>
      <c r="C406" s="9" t="s">
        <v>674</v>
      </c>
      <c r="D406" s="159">
        <f>VLOOKUP(A406:A775,'PP_R ProAqua'!A:I,6,FALSE)</f>
        <v>90.23</v>
      </c>
      <c r="E406" s="79">
        <f>VLOOKUP(A406:A775,'PP_R ProAqua'!A:I,7,FALSE)</f>
        <v>90.23</v>
      </c>
      <c r="F406" s="157">
        <f t="shared" si="9"/>
        <v>8141.4529000000011</v>
      </c>
    </row>
    <row r="407" spans="1:6" x14ac:dyDescent="0.25">
      <c r="A407" s="9" t="s">
        <v>1425</v>
      </c>
      <c r="B407" s="9" t="s">
        <v>675</v>
      </c>
      <c r="C407" s="9" t="s">
        <v>676</v>
      </c>
      <c r="D407" s="159">
        <f>VLOOKUP(A407:A776,'PP_R ProAqua'!A:I,6,FALSE)</f>
        <v>132.6</v>
      </c>
      <c r="E407" s="79">
        <f>VLOOKUP(A407:A776,'PP_R ProAqua'!A:I,7,FALSE)</f>
        <v>132.6</v>
      </c>
      <c r="F407" s="157">
        <f t="shared" si="9"/>
        <v>17582.759999999998</v>
      </c>
    </row>
    <row r="408" spans="1:6" x14ac:dyDescent="0.25">
      <c r="A408" s="9" t="s">
        <v>1426</v>
      </c>
      <c r="B408" s="9" t="s">
        <v>677</v>
      </c>
      <c r="C408" s="9" t="s">
        <v>678</v>
      </c>
      <c r="D408" s="159">
        <f>VLOOKUP(A408:A777,'PP_R ProAqua'!A:I,6,FALSE)</f>
        <v>130.14000000000001</v>
      </c>
      <c r="E408" s="79">
        <f>VLOOKUP(A408:A777,'PP_R ProAqua'!A:I,7,FALSE)</f>
        <v>130.14000000000001</v>
      </c>
      <c r="F408" s="157">
        <f t="shared" si="9"/>
        <v>16936.419600000005</v>
      </c>
    </row>
    <row r="409" spans="1:6" x14ac:dyDescent="0.25">
      <c r="A409" s="9" t="s">
        <v>1427</v>
      </c>
      <c r="B409" s="9" t="s">
        <v>679</v>
      </c>
      <c r="C409" s="9" t="s">
        <v>680</v>
      </c>
      <c r="D409" s="159">
        <f>VLOOKUP(A409:A778,'PP_R ProAqua'!A:I,6,FALSE)</f>
        <v>263.94</v>
      </c>
      <c r="E409" s="79">
        <f>VLOOKUP(A409:A778,'PP_R ProAqua'!A:I,7,FALSE)</f>
        <v>263.94</v>
      </c>
      <c r="F409" s="157">
        <f t="shared" si="9"/>
        <v>69664.323600000003</v>
      </c>
    </row>
    <row r="410" spans="1:6" x14ac:dyDescent="0.25">
      <c r="A410" s="9" t="s">
        <v>1428</v>
      </c>
      <c r="B410" s="9" t="s">
        <v>681</v>
      </c>
      <c r="C410" s="9" t="s">
        <v>682</v>
      </c>
      <c r="D410" s="159">
        <f>VLOOKUP(A410:A779,'PP_R ProAqua'!A:I,6,FALSE)</f>
        <v>269.8</v>
      </c>
      <c r="E410" s="79">
        <f>VLOOKUP(A410:A779,'PP_R ProAqua'!A:I,7,FALSE)</f>
        <v>269.8</v>
      </c>
      <c r="F410" s="157">
        <f t="shared" si="9"/>
        <v>72792.040000000008</v>
      </c>
    </row>
    <row r="411" spans="1:6" x14ac:dyDescent="0.25">
      <c r="A411" s="9" t="s">
        <v>1429</v>
      </c>
      <c r="B411" s="9" t="s">
        <v>683</v>
      </c>
      <c r="C411" s="9" t="s">
        <v>684</v>
      </c>
      <c r="D411" s="159">
        <f>VLOOKUP(A411:A780,'PP_R ProAqua'!A:I,6,FALSE)</f>
        <v>383.14</v>
      </c>
      <c r="E411" s="79">
        <f>VLOOKUP(A411:A780,'PP_R ProAqua'!A:I,7,FALSE)</f>
        <v>383.14</v>
      </c>
      <c r="F411" s="157">
        <f t="shared" si="9"/>
        <v>146796.25959999999</v>
      </c>
    </row>
    <row r="412" spans="1:6" x14ac:dyDescent="0.25">
      <c r="A412" s="9" t="s">
        <v>1430</v>
      </c>
      <c r="B412" s="9" t="s">
        <v>685</v>
      </c>
      <c r="C412" s="9" t="s">
        <v>686</v>
      </c>
      <c r="D412" s="159">
        <f>VLOOKUP(A412:A781,'PP_R ProAqua'!A:I,6,FALSE)</f>
        <v>24.18</v>
      </c>
      <c r="E412" s="79">
        <f>VLOOKUP(A412:A781,'PP_R ProAqua'!A:I,7,FALSE)</f>
        <v>24.18</v>
      </c>
      <c r="F412" s="157">
        <f t="shared" si="9"/>
        <v>584.67240000000004</v>
      </c>
    </row>
    <row r="413" spans="1:6" x14ac:dyDescent="0.25">
      <c r="A413" s="9" t="s">
        <v>1431</v>
      </c>
      <c r="B413" s="9" t="s">
        <v>687</v>
      </c>
      <c r="C413" s="9" t="s">
        <v>688</v>
      </c>
      <c r="D413" s="159">
        <f>VLOOKUP(A413:A782,'PP_R ProAqua'!A:I,6,FALSE)</f>
        <v>37.21</v>
      </c>
      <c r="E413" s="79">
        <f>VLOOKUP(A413:A782,'PP_R ProAqua'!A:I,7,FALSE)</f>
        <v>37.21</v>
      </c>
      <c r="F413" s="157">
        <f t="shared" si="9"/>
        <v>1384.5841</v>
      </c>
    </row>
    <row r="414" spans="1:6" x14ac:dyDescent="0.25">
      <c r="A414" s="9" t="s">
        <v>1432</v>
      </c>
      <c r="B414" s="9" t="s">
        <v>689</v>
      </c>
      <c r="C414" s="9" t="s">
        <v>690</v>
      </c>
      <c r="D414" s="159">
        <f>VLOOKUP(A414:A783,'PP_R ProAqua'!A:I,6,FALSE)</f>
        <v>63.64</v>
      </c>
      <c r="E414" s="79">
        <f>VLOOKUP(A414:A783,'PP_R ProAqua'!A:I,7,FALSE)</f>
        <v>63.64</v>
      </c>
      <c r="F414" s="157">
        <f t="shared" si="9"/>
        <v>4050.0496000000003</v>
      </c>
    </row>
    <row r="415" spans="1:6" x14ac:dyDescent="0.25">
      <c r="A415" s="9" t="s">
        <v>1433</v>
      </c>
      <c r="B415" s="9" t="s">
        <v>691</v>
      </c>
      <c r="C415" s="9" t="s">
        <v>692</v>
      </c>
      <c r="D415" s="159">
        <f>VLOOKUP(A415:A784,'PP_R ProAqua'!A:I,6,FALSE)</f>
        <v>162.45999999999998</v>
      </c>
      <c r="E415" s="79">
        <f>VLOOKUP(A415:A784,'PP_R ProAqua'!A:I,7,FALSE)</f>
        <v>162.45999999999998</v>
      </c>
      <c r="F415" s="157">
        <f t="shared" si="9"/>
        <v>26393.251599999992</v>
      </c>
    </row>
    <row r="416" spans="1:6" x14ac:dyDescent="0.25">
      <c r="A416" s="9" t="s">
        <v>1286</v>
      </c>
      <c r="B416" s="9" t="s">
        <v>693</v>
      </c>
      <c r="C416" s="9" t="s">
        <v>694</v>
      </c>
      <c r="D416" s="159">
        <f>VLOOKUP(A416:A785,'PP_R ProAqua'!A:I,6,FALSE)</f>
        <v>14.09</v>
      </c>
      <c r="E416" s="79">
        <f>VLOOKUP(A416:A785,'PP_R ProAqua'!A:I,7,FALSE)</f>
        <v>14.09</v>
      </c>
      <c r="F416" s="157">
        <f t="shared" si="9"/>
        <v>198.52809999999999</v>
      </c>
    </row>
    <row r="417" spans="1:6" x14ac:dyDescent="0.25">
      <c r="A417" s="9" t="s">
        <v>1287</v>
      </c>
      <c r="B417" s="9" t="s">
        <v>695</v>
      </c>
      <c r="C417" s="9" t="s">
        <v>696</v>
      </c>
      <c r="D417" s="159">
        <f>VLOOKUP(A417:A786,'PP_R ProAqua'!A:I,6,FALSE)</f>
        <v>21.56</v>
      </c>
      <c r="E417" s="79">
        <f>VLOOKUP(A417:A786,'PP_R ProAqua'!A:I,7,FALSE)</f>
        <v>21.56</v>
      </c>
      <c r="F417" s="157">
        <f t="shared" si="9"/>
        <v>464.83359999999993</v>
      </c>
    </row>
    <row r="418" spans="1:6" x14ac:dyDescent="0.25">
      <c r="A418" s="9" t="s">
        <v>1288</v>
      </c>
      <c r="B418" s="9" t="s">
        <v>697</v>
      </c>
      <c r="C418" s="9" t="s">
        <v>698</v>
      </c>
      <c r="D418" s="159">
        <f>VLOOKUP(A418:A787,'PP_R ProAqua'!A:I,6,FALSE)</f>
        <v>47.02</v>
      </c>
      <c r="E418" s="79">
        <f>VLOOKUP(A418:A787,'PP_R ProAqua'!A:I,7,FALSE)</f>
        <v>47.02</v>
      </c>
      <c r="F418" s="157">
        <f t="shared" si="9"/>
        <v>2210.8804000000005</v>
      </c>
    </row>
    <row r="419" spans="1:6" x14ac:dyDescent="0.25">
      <c r="A419" s="9" t="s">
        <v>1434</v>
      </c>
      <c r="B419" s="9" t="s">
        <v>699</v>
      </c>
      <c r="C419" s="9" t="s">
        <v>700</v>
      </c>
      <c r="D419" s="159">
        <f>VLOOKUP(A419:A788,'PP_R ProAqua'!A:I,6,FALSE)</f>
        <v>122.05999999999999</v>
      </c>
      <c r="E419" s="79">
        <f>VLOOKUP(A419:A788,'PP_R ProAqua'!A:I,7,FALSE)</f>
        <v>122.05999999999999</v>
      </c>
      <c r="F419" s="157">
        <f t="shared" si="9"/>
        <v>14898.643599999998</v>
      </c>
    </row>
    <row r="420" spans="1:6" x14ac:dyDescent="0.25">
      <c r="A420" s="9" t="s">
        <v>1435</v>
      </c>
      <c r="B420" s="9" t="s">
        <v>701</v>
      </c>
      <c r="C420" s="9" t="s">
        <v>702</v>
      </c>
      <c r="D420" s="159">
        <f>VLOOKUP(A420:A789,'PP_R ProAqua'!A:I,6,FALSE)</f>
        <v>144.82999999999998</v>
      </c>
      <c r="E420" s="79">
        <f>VLOOKUP(A420:A789,'PP_R ProAqua'!A:I,7,FALSE)</f>
        <v>144.82999999999998</v>
      </c>
      <c r="F420" s="157">
        <f t="shared" si="9"/>
        <v>20975.728899999995</v>
      </c>
    </row>
    <row r="421" spans="1:6" x14ac:dyDescent="0.25">
      <c r="A421" s="9" t="s">
        <v>1436</v>
      </c>
      <c r="B421" s="9" t="s">
        <v>703</v>
      </c>
      <c r="C421" s="9" t="s">
        <v>704</v>
      </c>
      <c r="D421" s="159">
        <f>VLOOKUP(A421:A790,'PP_R ProAqua'!A:I,6,FALSE)</f>
        <v>314.89999999999998</v>
      </c>
      <c r="E421" s="79">
        <f>VLOOKUP(A421:A790,'PP_R ProAqua'!A:I,7,FALSE)</f>
        <v>314.89999999999998</v>
      </c>
      <c r="F421" s="157">
        <f t="shared" si="9"/>
        <v>99162.00999999998</v>
      </c>
    </row>
    <row r="422" spans="1:6" x14ac:dyDescent="0.25">
      <c r="A422" s="9" t="s">
        <v>1437</v>
      </c>
      <c r="B422" s="9" t="s">
        <v>705</v>
      </c>
      <c r="C422" s="9" t="s">
        <v>706</v>
      </c>
      <c r="D422" s="159">
        <f>VLOOKUP(A422:A790,'PP_R ProAqua'!A:I,6,FALSE)</f>
        <v>6.7</v>
      </c>
      <c r="E422" s="79">
        <f>VLOOKUP(A422:A790,'PP_R ProAqua'!A:I,7,FALSE)</f>
        <v>6.7</v>
      </c>
      <c r="F422" s="157">
        <f t="shared" si="9"/>
        <v>44.89</v>
      </c>
    </row>
    <row r="423" spans="1:6" x14ac:dyDescent="0.25">
      <c r="A423" s="9" t="s">
        <v>1438</v>
      </c>
      <c r="B423" s="9" t="s">
        <v>707</v>
      </c>
      <c r="C423" s="9" t="s">
        <v>708</v>
      </c>
      <c r="D423" s="159">
        <f>VLOOKUP(A423:A791,'PP_R ProAqua'!A:I,6,FALSE)</f>
        <v>7.87</v>
      </c>
      <c r="E423" s="79">
        <f>VLOOKUP(A423:A791,'PP_R ProAqua'!A:I,7,FALSE)</f>
        <v>7.87</v>
      </c>
      <c r="F423" s="157">
        <f t="shared" si="9"/>
        <v>61.936900000000001</v>
      </c>
    </row>
    <row r="424" spans="1:6" x14ac:dyDescent="0.25">
      <c r="A424" s="9" t="s">
        <v>1285</v>
      </c>
      <c r="B424" s="9" t="s">
        <v>709</v>
      </c>
      <c r="C424" s="9" t="s">
        <v>710</v>
      </c>
      <c r="D424" s="159">
        <f>VLOOKUP(A424:A792,'PP_R ProAqua'!A:I,6,FALSE)</f>
        <v>9.58</v>
      </c>
      <c r="E424" s="79">
        <f>VLOOKUP(A424:A792,'PP_R ProAqua'!A:I,7,FALSE)</f>
        <v>9.58</v>
      </c>
      <c r="F424" s="157">
        <f t="shared" si="9"/>
        <v>91.776399999999995</v>
      </c>
    </row>
    <row r="425" spans="1:6" x14ac:dyDescent="0.25">
      <c r="A425" s="9" t="s">
        <v>1444</v>
      </c>
      <c r="B425" s="9" t="s">
        <v>711</v>
      </c>
      <c r="C425" s="9" t="s">
        <v>712</v>
      </c>
      <c r="D425" s="159">
        <f>VLOOKUP(A425:A793,'PP_R ProAqua'!A:I,6,FALSE)</f>
        <v>3.19</v>
      </c>
      <c r="E425" s="79">
        <f>VLOOKUP(A425:A793,'PP_R ProAqua'!A:I,7,FALSE)</f>
        <v>3.19</v>
      </c>
      <c r="F425" s="157">
        <f t="shared" si="9"/>
        <v>10.1761</v>
      </c>
    </row>
    <row r="426" spans="1:6" x14ac:dyDescent="0.25">
      <c r="A426" s="9" t="s">
        <v>1439</v>
      </c>
      <c r="B426" s="9" t="s">
        <v>713</v>
      </c>
      <c r="C426" s="9" t="s">
        <v>714</v>
      </c>
      <c r="D426" s="159">
        <f>VLOOKUP(A426:A794,'PP_R ProAqua'!A:I,6,FALSE)</f>
        <v>2.88</v>
      </c>
      <c r="E426" s="79">
        <f>VLOOKUP(A426:A794,'PP_R ProAqua'!A:I,7,FALSE)</f>
        <v>2.88</v>
      </c>
      <c r="F426" s="157">
        <f t="shared" si="9"/>
        <v>8.2943999999999996</v>
      </c>
    </row>
    <row r="427" spans="1:6" x14ac:dyDescent="0.25">
      <c r="A427" s="9" t="s">
        <v>1440</v>
      </c>
      <c r="B427" s="9" t="s">
        <v>715</v>
      </c>
      <c r="C427" s="9" t="s">
        <v>716</v>
      </c>
      <c r="D427" s="159">
        <f>VLOOKUP(A427:A795,'PP_R ProAqua'!A:I,6,FALSE)</f>
        <v>3.62</v>
      </c>
      <c r="E427" s="79">
        <f>VLOOKUP(A427:A795,'PP_R ProAqua'!A:I,7,FALSE)</f>
        <v>3.62</v>
      </c>
      <c r="F427" s="157">
        <f t="shared" si="9"/>
        <v>13.1044</v>
      </c>
    </row>
    <row r="428" spans="1:6" x14ac:dyDescent="0.25">
      <c r="A428" s="9" t="s">
        <v>1441</v>
      </c>
      <c r="B428" s="9" t="s">
        <v>717</v>
      </c>
      <c r="C428" s="9" t="s">
        <v>718</v>
      </c>
      <c r="D428" s="159">
        <f>VLOOKUP(A428:A796,'PP_R ProAqua'!A:I,6,FALSE)</f>
        <v>4.24</v>
      </c>
      <c r="E428" s="79">
        <f>VLOOKUP(A428:A796,'PP_R ProAqua'!A:I,7,FALSE)</f>
        <v>4.24</v>
      </c>
      <c r="F428" s="157">
        <f t="shared" si="9"/>
        <v>17.977600000000002</v>
      </c>
    </row>
    <row r="429" spans="1:6" x14ac:dyDescent="0.25">
      <c r="A429" s="9" t="s">
        <v>1442</v>
      </c>
      <c r="B429" s="9" t="s">
        <v>719</v>
      </c>
      <c r="C429" s="9" t="s">
        <v>720</v>
      </c>
      <c r="D429" s="159">
        <f>VLOOKUP(A429:A797,'PP_R ProAqua'!A:I,6,FALSE)</f>
        <v>6.6400000000000006</v>
      </c>
      <c r="E429" s="79">
        <f>VLOOKUP(A429:A797,'PP_R ProAqua'!A:I,7,FALSE)</f>
        <v>6.6400000000000006</v>
      </c>
      <c r="F429" s="157">
        <f t="shared" si="9"/>
        <v>44.089600000000004</v>
      </c>
    </row>
    <row r="430" spans="1:6" x14ac:dyDescent="0.25">
      <c r="A430" s="9" t="s">
        <v>1443</v>
      </c>
      <c r="B430" s="9" t="s">
        <v>721</v>
      </c>
      <c r="C430" s="9" t="s">
        <v>722</v>
      </c>
      <c r="D430" s="159">
        <f>VLOOKUP(A430:A798,'PP_R ProAqua'!A:I,6,FALSE)</f>
        <v>11.24</v>
      </c>
      <c r="E430" s="79">
        <f>VLOOKUP(A430:A798,'PP_R ProAqua'!A:I,7,FALSE)</f>
        <v>11.24</v>
      </c>
      <c r="F430" s="157">
        <f t="shared" si="9"/>
        <v>126.33760000000001</v>
      </c>
    </row>
    <row r="431" spans="1:6" x14ac:dyDescent="0.25">
      <c r="A431" s="9" t="s">
        <v>1284</v>
      </c>
      <c r="B431" s="9" t="s">
        <v>723</v>
      </c>
      <c r="C431" s="9" t="s">
        <v>724</v>
      </c>
      <c r="D431" s="159">
        <f>VLOOKUP(A431:A799,'PP_R ProAqua'!A:I,6,FALSE)</f>
        <v>15.5</v>
      </c>
      <c r="E431" s="79">
        <f>VLOOKUP(A431:A799,'PP_R ProAqua'!A:I,7,FALSE)</f>
        <v>15.5</v>
      </c>
      <c r="F431" s="157">
        <f t="shared" si="9"/>
        <v>240.25</v>
      </c>
    </row>
    <row r="432" spans="1:6" x14ac:dyDescent="0.25">
      <c r="A432" s="9" t="s">
        <v>1281</v>
      </c>
      <c r="B432" s="9" t="s">
        <v>725</v>
      </c>
      <c r="C432" s="9" t="s">
        <v>726</v>
      </c>
      <c r="D432" s="159">
        <f>VLOOKUP(A432:A800,'PP_R ProAqua'!A:I,6,FALSE)</f>
        <v>150.42000000000002</v>
      </c>
      <c r="E432" s="79">
        <f>VLOOKUP(A432:A800,'PP_R ProAqua'!A:I,7,FALSE)</f>
        <v>150.42000000000002</v>
      </c>
      <c r="F432" s="157">
        <f t="shared" si="9"/>
        <v>22626.176400000004</v>
      </c>
    </row>
    <row r="433" spans="1:6" x14ac:dyDescent="0.25">
      <c r="A433" s="9" t="s">
        <v>1282</v>
      </c>
      <c r="B433" s="9" t="s">
        <v>727</v>
      </c>
      <c r="C433" s="9" t="s">
        <v>728</v>
      </c>
      <c r="D433" s="159">
        <f>VLOOKUP(A433:A801,'PP_R ProAqua'!A:I,6,FALSE)</f>
        <v>257.2</v>
      </c>
      <c r="E433" s="79">
        <f>VLOOKUP(A433:A801,'PP_R ProAqua'!A:I,7,FALSE)</f>
        <v>257.2</v>
      </c>
      <c r="F433" s="157">
        <f t="shared" si="9"/>
        <v>66151.839999999997</v>
      </c>
    </row>
    <row r="434" spans="1:6" x14ac:dyDescent="0.25">
      <c r="A434" s="9" t="s">
        <v>1283</v>
      </c>
      <c r="B434" s="9" t="s">
        <v>729</v>
      </c>
      <c r="C434" s="9" t="s">
        <v>730</v>
      </c>
      <c r="D434" s="159">
        <f>VLOOKUP(A434:A802,'PP_R ProAqua'!A:I,6,FALSE)</f>
        <v>381.36</v>
      </c>
      <c r="E434" s="79">
        <f>VLOOKUP(A434:A802,'PP_R ProAqua'!A:I,7,FALSE)</f>
        <v>381.36</v>
      </c>
      <c r="F434" s="157">
        <f t="shared" si="9"/>
        <v>145435.44960000002</v>
      </c>
    </row>
    <row r="435" spans="1:6" x14ac:dyDescent="0.25">
      <c r="A435" s="9" t="s">
        <v>1279</v>
      </c>
      <c r="B435" s="9" t="s">
        <v>731</v>
      </c>
      <c r="C435" s="9" t="s">
        <v>732</v>
      </c>
      <c r="D435" s="159">
        <f>VLOOKUP(A435:A803,'PP_R ProAqua'!A:I,6,FALSE)</f>
        <v>285.02</v>
      </c>
      <c r="E435" s="79">
        <f>VLOOKUP(A435:A803,'PP_R ProAqua'!A:I,7,FALSE)</f>
        <v>285.02</v>
      </c>
      <c r="F435" s="157">
        <f t="shared" si="9"/>
        <v>81236.400399999984</v>
      </c>
    </row>
    <row r="436" spans="1:6" x14ac:dyDescent="0.25">
      <c r="A436" s="9" t="s">
        <v>1280</v>
      </c>
      <c r="B436" s="9" t="s">
        <v>733</v>
      </c>
      <c r="C436" s="9" t="s">
        <v>734</v>
      </c>
      <c r="D436" s="159">
        <f>VLOOKUP(A436:A804,'PP_R ProAqua'!A:I,6,FALSE)</f>
        <v>181.2</v>
      </c>
      <c r="E436" s="79">
        <f>VLOOKUP(A436:A804,'PP_R ProAqua'!A:I,7,FALSE)</f>
        <v>181.2</v>
      </c>
      <c r="F436" s="157">
        <f t="shared" si="9"/>
        <v>32833.439999999995</v>
      </c>
    </row>
    <row r="437" spans="1:6" x14ac:dyDescent="0.25">
      <c r="A437" s="9" t="s">
        <v>1445</v>
      </c>
      <c r="B437" s="9" t="s">
        <v>735</v>
      </c>
      <c r="C437" s="9" t="s">
        <v>736</v>
      </c>
      <c r="D437" s="159">
        <f>VLOOKUP(A437:A805,'PP_R ProAqua'!A:I,6,FALSE)</f>
        <v>7.6099999999999994</v>
      </c>
      <c r="E437" s="79">
        <f>VLOOKUP(A437:A805,'PP_R ProAqua'!A:I,7,FALSE)</f>
        <v>7.6099999999999994</v>
      </c>
      <c r="F437" s="157">
        <f t="shared" si="9"/>
        <v>57.912099999999988</v>
      </c>
    </row>
    <row r="438" spans="1:6" x14ac:dyDescent="0.25">
      <c r="A438" s="9" t="s">
        <v>1446</v>
      </c>
      <c r="B438" s="9" t="s">
        <v>737</v>
      </c>
      <c r="C438" s="9" t="s">
        <v>738</v>
      </c>
      <c r="D438" s="159">
        <f>VLOOKUP(A438:A805,'PP_R ProAqua'!A:I,6,FALSE)</f>
        <v>11.24</v>
      </c>
      <c r="E438" s="79">
        <f>VLOOKUP(A438:A805,'PP_R ProAqua'!A:I,7,FALSE)</f>
        <v>11.24</v>
      </c>
      <c r="F438" s="157">
        <f t="shared" si="9"/>
        <v>126.33760000000001</v>
      </c>
    </row>
    <row r="439" spans="1:6" x14ac:dyDescent="0.25">
      <c r="A439" s="9" t="s">
        <v>1447</v>
      </c>
      <c r="B439" s="9" t="s">
        <v>739</v>
      </c>
      <c r="C439" s="9" t="s">
        <v>740</v>
      </c>
      <c r="D439" s="159">
        <f>VLOOKUP(A439:A806,'PP_R ProAqua'!A:I,6,FALSE)</f>
        <v>21.88</v>
      </c>
      <c r="E439" s="79">
        <f>VLOOKUP(A439:A806,'PP_R ProAqua'!A:I,7,FALSE)</f>
        <v>21.88</v>
      </c>
      <c r="F439" s="157">
        <f t="shared" si="9"/>
        <v>478.73439999999994</v>
      </c>
    </row>
    <row r="440" spans="1:6" x14ac:dyDescent="0.25">
      <c r="A440" s="9" t="s">
        <v>1448</v>
      </c>
      <c r="B440" s="9" t="s">
        <v>741</v>
      </c>
      <c r="C440" s="9" t="s">
        <v>742</v>
      </c>
      <c r="D440" s="159">
        <f>VLOOKUP(A440:A807,'PP_R ProAqua'!A:I,6,FALSE)</f>
        <v>35.950000000000003</v>
      </c>
      <c r="E440" s="79">
        <f>VLOOKUP(A440:A807,'PP_R ProAqua'!A:I,7,FALSE)</f>
        <v>35.950000000000003</v>
      </c>
      <c r="F440" s="157">
        <f t="shared" si="9"/>
        <v>1292.4025000000001</v>
      </c>
    </row>
    <row r="441" spans="1:6" x14ac:dyDescent="0.25">
      <c r="A441" s="9" t="s">
        <v>1449</v>
      </c>
      <c r="B441" s="9" t="s">
        <v>743</v>
      </c>
      <c r="C441" s="9" t="s">
        <v>744</v>
      </c>
      <c r="D441" s="159">
        <f>VLOOKUP(A441:A808,'PP_R ProAqua'!A:I,6,FALSE)</f>
        <v>71.23</v>
      </c>
      <c r="E441" s="79">
        <f>VLOOKUP(A441:A808,'PP_R ProAqua'!A:I,7,FALSE)</f>
        <v>71.23</v>
      </c>
      <c r="F441" s="157">
        <f t="shared" si="9"/>
        <v>5073.7129000000004</v>
      </c>
    </row>
    <row r="442" spans="1:6" x14ac:dyDescent="0.25">
      <c r="A442" s="9" t="s">
        <v>1450</v>
      </c>
      <c r="B442" s="9" t="s">
        <v>745</v>
      </c>
      <c r="C442" s="9" t="s">
        <v>746</v>
      </c>
      <c r="D442" s="159">
        <f>VLOOKUP(A442:A809,'PP_R ProAqua'!A:I,6,FALSE)</f>
        <v>126.14000000000001</v>
      </c>
      <c r="E442" s="79">
        <f>VLOOKUP(A442:A809,'PP_R ProAqua'!A:I,7,FALSE)</f>
        <v>126.14000000000001</v>
      </c>
      <c r="F442" s="157">
        <f t="shared" si="9"/>
        <v>15911.299600000004</v>
      </c>
    </row>
    <row r="443" spans="1:6" x14ac:dyDescent="0.25">
      <c r="A443" s="9" t="s">
        <v>1451</v>
      </c>
      <c r="B443" s="9" t="s">
        <v>747</v>
      </c>
      <c r="C443" s="9" t="s">
        <v>748</v>
      </c>
      <c r="D443" s="159">
        <f>VLOOKUP(A443:A810,'PP_R ProAqua'!A:I,6,FALSE)</f>
        <v>282.23</v>
      </c>
      <c r="E443" s="79">
        <f>VLOOKUP(A443:A810,'PP_R ProAqua'!A:I,7,FALSE)</f>
        <v>282.23</v>
      </c>
      <c r="F443" s="157">
        <f t="shared" si="9"/>
        <v>79653.772900000011</v>
      </c>
    </row>
    <row r="444" spans="1:6" x14ac:dyDescent="0.25">
      <c r="A444" s="9" t="s">
        <v>1452</v>
      </c>
      <c r="B444" s="9" t="s">
        <v>749</v>
      </c>
      <c r="C444" s="9" t="s">
        <v>750</v>
      </c>
      <c r="D444" s="159">
        <f>VLOOKUP(A444:A811,'PP_R ProAqua'!A:I,6,FALSE)</f>
        <v>526.08000000000004</v>
      </c>
      <c r="E444" s="79">
        <f>VLOOKUP(A444:A811,'PP_R ProAqua'!A:I,7,FALSE)</f>
        <v>526.08000000000004</v>
      </c>
      <c r="F444" s="157">
        <f t="shared" si="9"/>
        <v>276760.16640000005</v>
      </c>
    </row>
    <row r="445" spans="1:6" x14ac:dyDescent="0.25">
      <c r="A445" s="9" t="s">
        <v>1453</v>
      </c>
      <c r="B445" s="9" t="s">
        <v>751</v>
      </c>
      <c r="C445" s="9" t="s">
        <v>752</v>
      </c>
      <c r="D445" s="159">
        <f>VLOOKUP(A445:A812,'PP_R ProAqua'!A:I,6,FALSE)</f>
        <v>724.58</v>
      </c>
      <c r="E445" s="79">
        <f>VLOOKUP(A445:A812,'PP_R ProAqua'!A:I,7,FALSE)</f>
        <v>724.58</v>
      </c>
      <c r="F445" s="157">
        <f t="shared" si="9"/>
        <v>525016.17640000011</v>
      </c>
    </row>
    <row r="446" spans="1:6" x14ac:dyDescent="0.25">
      <c r="A446" s="9" t="s">
        <v>1278</v>
      </c>
      <c r="B446" s="9" t="s">
        <v>753</v>
      </c>
      <c r="C446" s="9" t="s">
        <v>754</v>
      </c>
      <c r="D446" s="159">
        <f>VLOOKUP(A446:A813,'PP_R ProAqua'!A:I,6,FALSE)</f>
        <v>1412.08</v>
      </c>
      <c r="E446" s="79">
        <f>VLOOKUP(A446:A813,'PP_R ProAqua'!A:I,7,FALSE)</f>
        <v>1412.08</v>
      </c>
      <c r="F446" s="157">
        <f t="shared" si="9"/>
        <v>1993969.9263999998</v>
      </c>
    </row>
    <row r="447" spans="1:6" x14ac:dyDescent="0.25">
      <c r="A447" s="9" t="s">
        <v>1454</v>
      </c>
      <c r="B447" s="9" t="s">
        <v>755</v>
      </c>
      <c r="C447" s="9" t="s">
        <v>756</v>
      </c>
      <c r="D447" s="159">
        <f>VLOOKUP(A447:A814,'PP_R ProAqua'!A:I,6,FALSE)</f>
        <v>45.74</v>
      </c>
      <c r="E447" s="79">
        <f>VLOOKUP(A447:A814,'PP_R ProAqua'!A:I,7,FALSE)</f>
        <v>45.74</v>
      </c>
      <c r="F447" s="157">
        <f t="shared" si="9"/>
        <v>2092.1476000000002</v>
      </c>
    </row>
    <row r="448" spans="1:6" x14ac:dyDescent="0.25">
      <c r="A448" s="9" t="s">
        <v>1455</v>
      </c>
      <c r="B448" s="9" t="s">
        <v>757</v>
      </c>
      <c r="C448" s="9" t="s">
        <v>758</v>
      </c>
      <c r="D448" s="159">
        <f>VLOOKUP(A448:A815,'PP_R ProAqua'!A:I,6,FALSE)</f>
        <v>70.84</v>
      </c>
      <c r="E448" s="79">
        <f>VLOOKUP(A448:A815,'PP_R ProAqua'!A:I,7,FALSE)</f>
        <v>70.84</v>
      </c>
      <c r="F448" s="157">
        <f t="shared" si="9"/>
        <v>5018.3056000000006</v>
      </c>
    </row>
    <row r="449" spans="1:6" x14ac:dyDescent="0.25">
      <c r="A449" s="9" t="s">
        <v>1456</v>
      </c>
      <c r="B449" s="9" t="s">
        <v>759</v>
      </c>
      <c r="C449" s="9" t="s">
        <v>760</v>
      </c>
      <c r="D449" s="159">
        <f>VLOOKUP(A449:A816,'PP_R ProAqua'!A:I,6,FALSE)</f>
        <v>51.85</v>
      </c>
      <c r="E449" s="79">
        <f>VLOOKUP(A449:A816,'PP_R ProAqua'!A:I,7,FALSE)</f>
        <v>51.85</v>
      </c>
      <c r="F449" s="157">
        <f t="shared" si="9"/>
        <v>2688.4225000000001</v>
      </c>
    </row>
    <row r="450" spans="1:6" x14ac:dyDescent="0.25">
      <c r="A450" s="9" t="s">
        <v>1457</v>
      </c>
      <c r="B450" s="9" t="s">
        <v>761</v>
      </c>
      <c r="C450" s="9" t="s">
        <v>762</v>
      </c>
      <c r="D450" s="159">
        <f>VLOOKUP(A450:A817,'PP_R ProAqua'!A:I,6,FALSE)</f>
        <v>69.66</v>
      </c>
      <c r="E450" s="79">
        <f>VLOOKUP(A450:A817,'PP_R ProAqua'!A:I,7,FALSE)</f>
        <v>69.66</v>
      </c>
      <c r="F450" s="157">
        <f t="shared" si="9"/>
        <v>4852.5155999999997</v>
      </c>
    </row>
    <row r="451" spans="1:6" x14ac:dyDescent="0.25">
      <c r="A451" s="9" t="s">
        <v>1458</v>
      </c>
      <c r="B451" s="9" t="s">
        <v>763</v>
      </c>
      <c r="C451" s="9" t="s">
        <v>764</v>
      </c>
      <c r="D451" s="159">
        <f>VLOOKUP(A451:A818,'PP_R ProAqua'!A:I,6,FALSE)</f>
        <v>81.5</v>
      </c>
      <c r="E451" s="79">
        <f>VLOOKUP(A451:A818,'PP_R ProAqua'!A:I,7,FALSE)</f>
        <v>81.5</v>
      </c>
      <c r="F451" s="157">
        <f t="shared" si="9"/>
        <v>6642.25</v>
      </c>
    </row>
    <row r="452" spans="1:6" x14ac:dyDescent="0.25">
      <c r="A452" s="9" t="s">
        <v>1459</v>
      </c>
      <c r="B452" s="9" t="s">
        <v>765</v>
      </c>
      <c r="C452" s="9" t="s">
        <v>766</v>
      </c>
      <c r="D452" s="159">
        <f>VLOOKUP(A452:A818,'PP_R ProAqua'!A:I,6,FALSE)</f>
        <v>129.95999999999998</v>
      </c>
      <c r="E452" s="79">
        <f>VLOOKUP(A452:A818,'PP_R ProAqua'!A:I,7,FALSE)</f>
        <v>129.95999999999998</v>
      </c>
      <c r="F452" s="157">
        <f t="shared" si="9"/>
        <v>16889.601599999995</v>
      </c>
    </row>
    <row r="453" spans="1:6" x14ac:dyDescent="0.25">
      <c r="A453" s="9" t="s">
        <v>1460</v>
      </c>
      <c r="B453" s="9" t="s">
        <v>767</v>
      </c>
      <c r="C453" s="9" t="s">
        <v>768</v>
      </c>
      <c r="D453" s="159">
        <f>VLOOKUP(A453:A819,'PP_R ProAqua'!A:I,6,FALSE)</f>
        <v>59.66</v>
      </c>
      <c r="E453" s="79">
        <f>VLOOKUP(A453:A819,'PP_R ProAqua'!A:I,7,FALSE)</f>
        <v>59.66</v>
      </c>
      <c r="F453" s="157">
        <f t="shared" si="9"/>
        <v>3559.3155999999994</v>
      </c>
    </row>
    <row r="454" spans="1:6" x14ac:dyDescent="0.25">
      <c r="A454" s="9" t="s">
        <v>1461</v>
      </c>
      <c r="B454" s="9" t="s">
        <v>769</v>
      </c>
      <c r="C454" s="9" t="s">
        <v>770</v>
      </c>
      <c r="D454" s="159">
        <f>VLOOKUP(A454:A820,'PP_R ProAqua'!A:I,6,FALSE)</f>
        <v>89.53</v>
      </c>
      <c r="E454" s="79">
        <f>VLOOKUP(A454:A820,'PP_R ProAqua'!A:I,7,FALSE)</f>
        <v>89.53</v>
      </c>
      <c r="F454" s="157">
        <f t="shared" si="9"/>
        <v>8015.6208999999999</v>
      </c>
    </row>
    <row r="455" spans="1:6" x14ac:dyDescent="0.25">
      <c r="A455" s="9" t="s">
        <v>1462</v>
      </c>
      <c r="B455" s="9" t="s">
        <v>771</v>
      </c>
      <c r="C455" s="9" t="s">
        <v>772</v>
      </c>
      <c r="D455" s="159">
        <f>VLOOKUP(A455:A821,'PP_R ProAqua'!A:I,6,FALSE)</f>
        <v>65.819999999999993</v>
      </c>
      <c r="E455" s="79">
        <f>VLOOKUP(A455:A821,'PP_R ProAqua'!A:I,7,FALSE)</f>
        <v>65.819999999999993</v>
      </c>
      <c r="F455" s="157">
        <f t="shared" si="9"/>
        <v>4332.2723999999989</v>
      </c>
    </row>
    <row r="456" spans="1:6" x14ac:dyDescent="0.25">
      <c r="A456" s="9" t="s">
        <v>1463</v>
      </c>
      <c r="B456" s="9" t="s">
        <v>773</v>
      </c>
      <c r="C456" s="9" t="s">
        <v>774</v>
      </c>
      <c r="D456" s="159">
        <f>VLOOKUP(A456:A822,'PP_R ProAqua'!A:I,6,FALSE)</f>
        <v>87.66</v>
      </c>
      <c r="E456" s="79">
        <f>VLOOKUP(A456:A822,'PP_R ProAqua'!A:I,7,FALSE)</f>
        <v>87.66</v>
      </c>
      <c r="F456" s="157">
        <f t="shared" si="9"/>
        <v>7684.275599999999</v>
      </c>
    </row>
    <row r="457" spans="1:6" x14ac:dyDescent="0.25">
      <c r="A457" s="9" t="s">
        <v>1464</v>
      </c>
      <c r="B457" s="9" t="s">
        <v>775</v>
      </c>
      <c r="C457" s="9" t="s">
        <v>776</v>
      </c>
      <c r="D457" s="159">
        <f>VLOOKUP(A457:A823,'PP_R ProAqua'!A:I,6,FALSE)</f>
        <v>108.04</v>
      </c>
      <c r="E457" s="79">
        <f>VLOOKUP(A457:A823,'PP_R ProAqua'!A:I,7,FALSE)</f>
        <v>108.04</v>
      </c>
      <c r="F457" s="157">
        <f t="shared" si="9"/>
        <v>11672.641600000001</v>
      </c>
    </row>
    <row r="458" spans="1:6" x14ac:dyDescent="0.25">
      <c r="A458" s="9" t="s">
        <v>1465</v>
      </c>
      <c r="B458" s="9" t="s">
        <v>777</v>
      </c>
      <c r="C458" s="9" t="s">
        <v>778</v>
      </c>
      <c r="D458" s="159">
        <f>VLOOKUP(A458:A824,'PP_R ProAqua'!A:I,6,FALSE)</f>
        <v>171.65</v>
      </c>
      <c r="E458" s="79">
        <f>VLOOKUP(A458:A824,'PP_R ProAqua'!A:I,7,FALSE)</f>
        <v>171.65</v>
      </c>
      <c r="F458" s="157">
        <f t="shared" si="9"/>
        <v>29463.722500000003</v>
      </c>
    </row>
    <row r="459" spans="1:6" x14ac:dyDescent="0.25">
      <c r="A459" s="9" t="s">
        <v>1466</v>
      </c>
      <c r="B459" s="9" t="s">
        <v>779</v>
      </c>
      <c r="C459" s="9" t="s">
        <v>780</v>
      </c>
      <c r="D459" s="159">
        <f>VLOOKUP(A459:A825,'PP_R ProAqua'!A:I,6,FALSE)</f>
        <v>12.84</v>
      </c>
      <c r="E459" s="79">
        <f>VLOOKUP(A459:A825,'PP_R ProAqua'!A:I,7,FALSE)</f>
        <v>12.84</v>
      </c>
      <c r="F459" s="157">
        <f t="shared" si="9"/>
        <v>164.8656</v>
      </c>
    </row>
    <row r="460" spans="1:6" x14ac:dyDescent="0.25">
      <c r="A460" s="9" t="s">
        <v>1467</v>
      </c>
      <c r="B460" s="9" t="s">
        <v>781</v>
      </c>
      <c r="C460" s="9" t="s">
        <v>782</v>
      </c>
      <c r="D460" s="159">
        <f>VLOOKUP(A460:A826,'PP_R ProAqua'!A:I,6,FALSE)</f>
        <v>13.37</v>
      </c>
      <c r="E460" s="79">
        <f>VLOOKUP(A460:A826,'PP_R ProAqua'!A:I,7,FALSE)</f>
        <v>13.37</v>
      </c>
      <c r="F460" s="157">
        <f t="shared" si="9"/>
        <v>178.75689999999997</v>
      </c>
    </row>
    <row r="461" spans="1:6" x14ac:dyDescent="0.25">
      <c r="A461" s="9" t="s">
        <v>1468</v>
      </c>
      <c r="B461" s="9" t="s">
        <v>783</v>
      </c>
      <c r="C461" s="9" t="s">
        <v>784</v>
      </c>
      <c r="D461" s="159">
        <f>VLOOKUP(A461:A827,'PP_R ProAqua'!A:I,6,FALSE)</f>
        <v>12.23</v>
      </c>
      <c r="E461" s="79">
        <f>VLOOKUP(A461:A827,'PP_R ProAqua'!A:I,7,FALSE)</f>
        <v>12.23</v>
      </c>
      <c r="F461" s="157">
        <f t="shared" si="9"/>
        <v>149.5729</v>
      </c>
    </row>
    <row r="462" spans="1:6" x14ac:dyDescent="0.25">
      <c r="A462" s="9" t="s">
        <v>1277</v>
      </c>
      <c r="B462" s="9" t="s">
        <v>785</v>
      </c>
      <c r="C462" s="9" t="s">
        <v>786</v>
      </c>
      <c r="D462" s="159">
        <f>VLOOKUP(A462:A828,'PP_R ProAqua'!A:I,6,FALSE)</f>
        <v>16.87</v>
      </c>
      <c r="E462" s="79">
        <f>VLOOKUP(A462:A828,'PP_R ProAqua'!A:I,7,FALSE)</f>
        <v>16.87</v>
      </c>
      <c r="F462" s="157">
        <f t="shared" ref="F462:F525" si="10">D462*E462</f>
        <v>284.59690000000006</v>
      </c>
    </row>
    <row r="463" spans="1:6" x14ac:dyDescent="0.25">
      <c r="A463" s="9" t="s">
        <v>1469</v>
      </c>
      <c r="B463" s="9" t="s">
        <v>787</v>
      </c>
      <c r="C463" s="9" t="s">
        <v>788</v>
      </c>
      <c r="D463" s="159">
        <f>VLOOKUP(A463:A829,'PP_R ProAqua'!A:I,6,FALSE)</f>
        <v>22.08</v>
      </c>
      <c r="E463" s="79">
        <f>VLOOKUP(A463:A829,'PP_R ProAqua'!A:I,7,FALSE)</f>
        <v>22.08</v>
      </c>
      <c r="F463" s="157">
        <f t="shared" si="10"/>
        <v>487.52639999999991</v>
      </c>
    </row>
    <row r="464" spans="1:6" x14ac:dyDescent="0.25">
      <c r="A464" s="9" t="s">
        <v>1470</v>
      </c>
      <c r="B464" s="9" t="s">
        <v>789</v>
      </c>
      <c r="C464" s="9" t="s">
        <v>790</v>
      </c>
      <c r="D464" s="159">
        <f>VLOOKUP(A464:A830,'PP_R ProAqua'!A:I,6,FALSE)</f>
        <v>28.67</v>
      </c>
      <c r="E464" s="79">
        <f>VLOOKUP(A464:A830,'PP_R ProAqua'!A:I,7,FALSE)</f>
        <v>28.67</v>
      </c>
      <c r="F464" s="157">
        <f t="shared" si="10"/>
        <v>821.96890000000008</v>
      </c>
    </row>
    <row r="465" spans="1:6" x14ac:dyDescent="0.25">
      <c r="A465" s="9" t="s">
        <v>1471</v>
      </c>
      <c r="B465" s="9" t="s">
        <v>791</v>
      </c>
      <c r="C465" s="9" t="s">
        <v>792</v>
      </c>
      <c r="D465" s="159">
        <f>VLOOKUP(A465:A831,'PP_R ProAqua'!A:I,6,FALSE)</f>
        <v>18.11</v>
      </c>
      <c r="E465" s="79">
        <f>VLOOKUP(A465:A831,'PP_R ProAqua'!A:I,7,FALSE)</f>
        <v>18.11</v>
      </c>
      <c r="F465" s="157">
        <f t="shared" si="10"/>
        <v>327.97209999999995</v>
      </c>
    </row>
    <row r="466" spans="1:6" x14ac:dyDescent="0.25">
      <c r="A466" s="9" t="s">
        <v>1276</v>
      </c>
      <c r="B466" s="9" t="s">
        <v>793</v>
      </c>
      <c r="C466" s="9" t="s">
        <v>794</v>
      </c>
      <c r="D466" s="159">
        <f>VLOOKUP(A466:A831,'PP_R ProAqua'!A:I,6,FALSE)</f>
        <v>21.53</v>
      </c>
      <c r="E466" s="79">
        <f>VLOOKUP(A466:A831,'PP_R ProAqua'!A:I,7,FALSE)</f>
        <v>21.53</v>
      </c>
      <c r="F466" s="157">
        <f t="shared" si="10"/>
        <v>463.54090000000002</v>
      </c>
    </row>
    <row r="467" spans="1:6" x14ac:dyDescent="0.25">
      <c r="A467" s="9" t="s">
        <v>1472</v>
      </c>
      <c r="B467" s="9" t="s">
        <v>795</v>
      </c>
      <c r="C467" s="9" t="s">
        <v>796</v>
      </c>
      <c r="D467" s="159">
        <f>VLOOKUP(A467:A832,'PP_R ProAqua'!A:I,6,FALSE)</f>
        <v>28.67</v>
      </c>
      <c r="E467" s="79">
        <f>VLOOKUP(A467:A832,'PP_R ProAqua'!A:I,7,FALSE)</f>
        <v>28.67</v>
      </c>
      <c r="F467" s="157">
        <f t="shared" si="10"/>
        <v>821.96890000000008</v>
      </c>
    </row>
    <row r="468" spans="1:6" x14ac:dyDescent="0.25">
      <c r="A468" s="9" t="s">
        <v>1473</v>
      </c>
      <c r="B468" s="9" t="s">
        <v>797</v>
      </c>
      <c r="C468" s="9" t="s">
        <v>798</v>
      </c>
      <c r="D468" s="159">
        <f>VLOOKUP(A468:A833,'PP_R ProAqua'!A:I,6,FALSE)</f>
        <v>20</v>
      </c>
      <c r="E468" s="79">
        <f>VLOOKUP(A468:A833,'PP_R ProAqua'!A:I,7,FALSE)</f>
        <v>20</v>
      </c>
      <c r="F468" s="157">
        <f t="shared" si="10"/>
        <v>400</v>
      </c>
    </row>
    <row r="469" spans="1:6" x14ac:dyDescent="0.25">
      <c r="A469" s="9" t="s">
        <v>1474</v>
      </c>
      <c r="B469" s="9" t="s">
        <v>799</v>
      </c>
      <c r="C469" s="9" t="s">
        <v>800</v>
      </c>
      <c r="D469" s="159">
        <f>VLOOKUP(A469:A834,'PP_R ProAqua'!A:I,6,FALSE)</f>
        <v>30.34</v>
      </c>
      <c r="E469" s="79">
        <f>VLOOKUP(A469:A834,'PP_R ProAqua'!A:I,7,FALSE)</f>
        <v>30.34</v>
      </c>
      <c r="F469" s="157">
        <f t="shared" si="10"/>
        <v>920.51559999999995</v>
      </c>
    </row>
    <row r="470" spans="1:6" x14ac:dyDescent="0.25">
      <c r="A470" s="9" t="s">
        <v>1475</v>
      </c>
      <c r="B470" s="9" t="s">
        <v>801</v>
      </c>
      <c r="C470" s="9" t="s">
        <v>802</v>
      </c>
      <c r="D470" s="159">
        <f>VLOOKUP(A470:A835,'PP_R ProAqua'!A:I,6,FALSE)</f>
        <v>30.9</v>
      </c>
      <c r="E470" s="79">
        <f>VLOOKUP(A470:A835,'PP_R ProAqua'!A:I,7,FALSE)</f>
        <v>30.9</v>
      </c>
      <c r="F470" s="157">
        <f t="shared" si="10"/>
        <v>954.81</v>
      </c>
    </row>
    <row r="471" spans="1:6" x14ac:dyDescent="0.25">
      <c r="A471" s="9" t="s">
        <v>1275</v>
      </c>
      <c r="B471" s="9" t="s">
        <v>803</v>
      </c>
      <c r="C471" s="9" t="s">
        <v>804</v>
      </c>
      <c r="D471" s="159">
        <f>VLOOKUP(A471:A836,'PP_R ProAqua'!A:I,6,FALSE)</f>
        <v>34.51</v>
      </c>
      <c r="E471" s="79">
        <f>VLOOKUP(A471:A836,'PP_R ProAqua'!A:I,7,FALSE)</f>
        <v>34.51</v>
      </c>
      <c r="F471" s="157">
        <f t="shared" si="10"/>
        <v>1190.9400999999998</v>
      </c>
    </row>
    <row r="472" spans="1:6" x14ac:dyDescent="0.25">
      <c r="A472" s="9" t="s">
        <v>1274</v>
      </c>
      <c r="B472" s="9" t="s">
        <v>805</v>
      </c>
      <c r="C472" s="9" t="s">
        <v>806</v>
      </c>
      <c r="D472" s="159">
        <f>VLOOKUP(A472:A837,'PP_R ProAqua'!A:I,6,FALSE)</f>
        <v>60.72</v>
      </c>
      <c r="E472" s="79">
        <f>VLOOKUP(A472:A837,'PP_R ProAqua'!A:I,7,FALSE)</f>
        <v>60.72</v>
      </c>
      <c r="F472" s="157">
        <f t="shared" si="10"/>
        <v>3686.9184</v>
      </c>
    </row>
    <row r="473" spans="1:6" x14ac:dyDescent="0.25">
      <c r="A473" s="9" t="s">
        <v>1476</v>
      </c>
      <c r="B473" s="9" t="s">
        <v>807</v>
      </c>
      <c r="C473" s="9" t="s">
        <v>808</v>
      </c>
      <c r="D473" s="159">
        <f>VLOOKUP(A473:A837,'PP_R ProAqua'!A:I,6,FALSE)</f>
        <v>60.19</v>
      </c>
      <c r="E473" s="79">
        <f>VLOOKUP(A473:A837,'PP_R ProAqua'!A:I,7,FALSE)</f>
        <v>60.19</v>
      </c>
      <c r="F473" s="157">
        <f t="shared" si="10"/>
        <v>3622.8360999999995</v>
      </c>
    </row>
    <row r="474" spans="1:6" x14ac:dyDescent="0.25">
      <c r="A474" s="9" t="s">
        <v>1477</v>
      </c>
      <c r="B474" s="9" t="s">
        <v>809</v>
      </c>
      <c r="C474" s="9" t="s">
        <v>810</v>
      </c>
      <c r="D474" s="159">
        <f>VLOOKUP(A474:A838,'PP_R ProAqua'!A:I,6,FALSE)</f>
        <v>72.17</v>
      </c>
      <c r="E474" s="79">
        <f>VLOOKUP(A474:A838,'PP_R ProAqua'!A:I,7,FALSE)</f>
        <v>72.17</v>
      </c>
      <c r="F474" s="157">
        <f t="shared" si="10"/>
        <v>5208.5088999999998</v>
      </c>
    </row>
    <row r="475" spans="1:6" x14ac:dyDescent="0.25">
      <c r="A475" s="9" t="s">
        <v>1478</v>
      </c>
      <c r="B475" s="9" t="s">
        <v>811</v>
      </c>
      <c r="C475" s="9" t="s">
        <v>812</v>
      </c>
      <c r="D475" s="159">
        <f>VLOOKUP(A475:A839,'PP_R ProAqua'!A:I,6,FALSE)</f>
        <v>56.3</v>
      </c>
      <c r="E475" s="79">
        <f>VLOOKUP(A475:A839,'PP_R ProAqua'!A:I,7,FALSE)</f>
        <v>56.3</v>
      </c>
      <c r="F475" s="157">
        <f t="shared" si="10"/>
        <v>3169.6899999999996</v>
      </c>
    </row>
    <row r="476" spans="1:6" x14ac:dyDescent="0.25">
      <c r="A476" s="9" t="s">
        <v>1479</v>
      </c>
      <c r="B476" s="9" t="s">
        <v>813</v>
      </c>
      <c r="C476" s="9" t="s">
        <v>814</v>
      </c>
      <c r="D476" s="159">
        <f>VLOOKUP(A476:A840,'PP_R ProAqua'!A:I,6,FALSE)</f>
        <v>94.61</v>
      </c>
      <c r="E476" s="79">
        <f>VLOOKUP(A476:A840,'PP_R ProAqua'!A:I,7,FALSE)</f>
        <v>94.61</v>
      </c>
      <c r="F476" s="157">
        <f t="shared" si="10"/>
        <v>8951.0521000000008</v>
      </c>
    </row>
    <row r="477" spans="1:6" x14ac:dyDescent="0.25">
      <c r="A477" s="9" t="s">
        <v>1480</v>
      </c>
      <c r="B477" s="9" t="s">
        <v>815</v>
      </c>
      <c r="C477" s="9" t="s">
        <v>816</v>
      </c>
      <c r="D477" s="159">
        <f>VLOOKUP(A477:A841,'PP_R ProAqua'!A:I,6,FALSE)</f>
        <v>94.61</v>
      </c>
      <c r="E477" s="79">
        <f>VLOOKUP(A477:A841,'PP_R ProAqua'!A:I,7,FALSE)</f>
        <v>94.61</v>
      </c>
      <c r="F477" s="157">
        <f t="shared" si="10"/>
        <v>8951.0521000000008</v>
      </c>
    </row>
    <row r="478" spans="1:6" x14ac:dyDescent="0.25">
      <c r="A478" s="9" t="s">
        <v>1481</v>
      </c>
      <c r="B478" s="9" t="s">
        <v>817</v>
      </c>
      <c r="C478" s="9" t="s">
        <v>818</v>
      </c>
      <c r="D478" s="159">
        <f>VLOOKUP(A478:A842,'PP_R ProAqua'!A:I,6,FALSE)</f>
        <v>103.42999999999999</v>
      </c>
      <c r="E478" s="79">
        <f>VLOOKUP(A478:A842,'PP_R ProAqua'!A:I,7,FALSE)</f>
        <v>103.42999999999999</v>
      </c>
      <c r="F478" s="157">
        <f t="shared" si="10"/>
        <v>10697.764899999998</v>
      </c>
    </row>
    <row r="479" spans="1:6" x14ac:dyDescent="0.25">
      <c r="A479" s="9" t="s">
        <v>1482</v>
      </c>
      <c r="B479" s="9" t="s">
        <v>819</v>
      </c>
      <c r="C479" s="9" t="s">
        <v>820</v>
      </c>
      <c r="D479" s="159">
        <f>VLOOKUP(A479:A843,'PP_R ProAqua'!A:I,6,FALSE)</f>
        <v>122.02000000000001</v>
      </c>
      <c r="E479" s="79">
        <f>VLOOKUP(A479:A843,'PP_R ProAqua'!A:I,7,FALSE)</f>
        <v>122.02000000000001</v>
      </c>
      <c r="F479" s="157">
        <f t="shared" si="10"/>
        <v>14888.880400000002</v>
      </c>
    </row>
    <row r="480" spans="1:6" x14ac:dyDescent="0.25">
      <c r="A480" s="9" t="s">
        <v>1483</v>
      </c>
      <c r="B480" s="9" t="s">
        <v>821</v>
      </c>
      <c r="C480" s="9" t="s">
        <v>822</v>
      </c>
      <c r="D480" s="159">
        <f>VLOOKUP(A480:A843,'PP_R ProAqua'!A:I,6,FALSE)</f>
        <v>138.28</v>
      </c>
      <c r="E480" s="79">
        <f>VLOOKUP(A480:A843,'PP_R ProAqua'!A:I,7,FALSE)</f>
        <v>138.28</v>
      </c>
      <c r="F480" s="157">
        <f t="shared" si="10"/>
        <v>19121.358400000001</v>
      </c>
    </row>
    <row r="481" spans="1:6" x14ac:dyDescent="0.25">
      <c r="A481" s="9" t="s">
        <v>1484</v>
      </c>
      <c r="B481" s="9" t="s">
        <v>823</v>
      </c>
      <c r="C481" s="9" t="s">
        <v>824</v>
      </c>
      <c r="D481" s="159">
        <f>VLOOKUP(A481:A844,'PP_R ProAqua'!A:I,6,FALSE)</f>
        <v>322.03000000000003</v>
      </c>
      <c r="E481" s="79">
        <f>VLOOKUP(A481:A844,'PP_R ProAqua'!A:I,7,FALSE)</f>
        <v>322.03000000000003</v>
      </c>
      <c r="F481" s="157">
        <f t="shared" si="10"/>
        <v>103703.32090000002</v>
      </c>
    </row>
    <row r="482" spans="1:6" x14ac:dyDescent="0.25">
      <c r="A482" s="9" t="s">
        <v>1485</v>
      </c>
      <c r="B482" s="9" t="s">
        <v>825</v>
      </c>
      <c r="C482" s="9" t="s">
        <v>826</v>
      </c>
      <c r="D482" s="159">
        <f>VLOOKUP(A482:A845,'PP_R ProAqua'!A:I,6,FALSE)</f>
        <v>273.89999999999998</v>
      </c>
      <c r="E482" s="79">
        <f>VLOOKUP(A482:A845,'PP_R ProAqua'!A:I,7,FALSE)</f>
        <v>273.89999999999998</v>
      </c>
      <c r="F482" s="157">
        <f t="shared" si="10"/>
        <v>75021.209999999992</v>
      </c>
    </row>
    <row r="483" spans="1:6" x14ac:dyDescent="0.25">
      <c r="A483" s="9" t="s">
        <v>1486</v>
      </c>
      <c r="B483" s="9" t="s">
        <v>827</v>
      </c>
      <c r="C483" s="9" t="s">
        <v>828</v>
      </c>
      <c r="D483" s="159">
        <f>VLOOKUP(A483:A846,'PP_R ProAqua'!A:I,6,FALSE)</f>
        <v>290.26</v>
      </c>
      <c r="E483" s="79">
        <f>VLOOKUP(A483:A846,'PP_R ProAqua'!A:I,7,FALSE)</f>
        <v>290.26</v>
      </c>
      <c r="F483" s="157">
        <f t="shared" si="10"/>
        <v>84250.867599999998</v>
      </c>
    </row>
    <row r="484" spans="1:6" x14ac:dyDescent="0.25">
      <c r="A484" s="9" t="s">
        <v>1487</v>
      </c>
      <c r="B484" s="9" t="s">
        <v>829</v>
      </c>
      <c r="C484" s="9" t="s">
        <v>830</v>
      </c>
      <c r="D484" s="159">
        <f>VLOOKUP(A484:A846,'PP_R ProAqua'!A:I,6,FALSE)</f>
        <v>305.18</v>
      </c>
      <c r="E484" s="79">
        <f>VLOOKUP(A484:A846,'PP_R ProAqua'!A:I,7,FALSE)</f>
        <v>305.18</v>
      </c>
      <c r="F484" s="157">
        <f t="shared" si="10"/>
        <v>93134.832399999999</v>
      </c>
    </row>
    <row r="485" spans="1:6" x14ac:dyDescent="0.25">
      <c r="A485" s="9" t="s">
        <v>1488</v>
      </c>
      <c r="B485" s="9" t="s">
        <v>831</v>
      </c>
      <c r="C485" s="9" t="s">
        <v>832</v>
      </c>
      <c r="D485" s="159">
        <f>VLOOKUP(A485:A847,'PP_R ProAqua'!A:I,6,FALSE)</f>
        <v>292.95999999999998</v>
      </c>
      <c r="E485" s="79">
        <f>VLOOKUP(A485:A847,'PP_R ProAqua'!A:I,7,FALSE)</f>
        <v>292.95999999999998</v>
      </c>
      <c r="F485" s="157">
        <f t="shared" si="10"/>
        <v>85825.561599999986</v>
      </c>
    </row>
    <row r="486" spans="1:6" x14ac:dyDescent="0.25">
      <c r="A486" s="9" t="s">
        <v>1269</v>
      </c>
      <c r="B486" s="9" t="s">
        <v>833</v>
      </c>
      <c r="C486" s="9" t="s">
        <v>834</v>
      </c>
      <c r="D486" s="159">
        <f>VLOOKUP(A486:A848,'PP_R ProAqua'!A:I,6,FALSE)</f>
        <v>584.86</v>
      </c>
      <c r="E486" s="79">
        <f>VLOOKUP(A486:A848,'PP_R ProAqua'!A:I,7,FALSE)</f>
        <v>584.86</v>
      </c>
      <c r="F486" s="157">
        <f t="shared" si="10"/>
        <v>342061.21960000001</v>
      </c>
    </row>
    <row r="487" spans="1:6" x14ac:dyDescent="0.25">
      <c r="A487" s="9" t="s">
        <v>1270</v>
      </c>
      <c r="B487" s="9" t="s">
        <v>835</v>
      </c>
      <c r="C487" s="9" t="s">
        <v>836</v>
      </c>
      <c r="D487" s="159">
        <f>VLOOKUP(A487:A849,'PP_R ProAqua'!A:I,6,FALSE)</f>
        <v>591.06999999999994</v>
      </c>
      <c r="E487" s="79">
        <f>VLOOKUP(A487:A849,'PP_R ProAqua'!A:I,7,FALSE)</f>
        <v>591.06999999999994</v>
      </c>
      <c r="F487" s="157">
        <f t="shared" si="10"/>
        <v>349363.74489999993</v>
      </c>
    </row>
    <row r="488" spans="1:6" x14ac:dyDescent="0.25">
      <c r="A488" s="9" t="s">
        <v>1271</v>
      </c>
      <c r="B488" s="9" t="s">
        <v>837</v>
      </c>
      <c r="C488" s="9" t="s">
        <v>838</v>
      </c>
      <c r="D488" s="159">
        <f>VLOOKUP(A488:A849,'PP_R ProAqua'!A:I,6,FALSE)</f>
        <v>540.61</v>
      </c>
      <c r="E488" s="79">
        <f>VLOOKUP(A488:A849,'PP_R ProAqua'!A:I,7,FALSE)</f>
        <v>540.61</v>
      </c>
      <c r="F488" s="157">
        <f t="shared" si="10"/>
        <v>292259.17210000003</v>
      </c>
    </row>
    <row r="489" spans="1:6" x14ac:dyDescent="0.25">
      <c r="A489" s="9" t="s">
        <v>1272</v>
      </c>
      <c r="B489" s="9" t="s">
        <v>839</v>
      </c>
      <c r="C489" s="9" t="s">
        <v>840</v>
      </c>
      <c r="D489" s="159">
        <f>VLOOKUP(A489:A850,'PP_R ProAqua'!A:I,6,FALSE)</f>
        <v>540.61</v>
      </c>
      <c r="E489" s="79">
        <f>VLOOKUP(A489:A850,'PP_R ProAqua'!A:I,7,FALSE)</f>
        <v>540.61</v>
      </c>
      <c r="F489" s="157">
        <f t="shared" si="10"/>
        <v>292259.17210000003</v>
      </c>
    </row>
    <row r="490" spans="1:6" x14ac:dyDescent="0.25">
      <c r="A490" s="9" t="s">
        <v>1273</v>
      </c>
      <c r="B490" s="9" t="s">
        <v>841</v>
      </c>
      <c r="C490" s="9" t="s">
        <v>842</v>
      </c>
      <c r="D490" s="159">
        <f>VLOOKUP(A490:A851,'PP_R ProAqua'!A:I,6,FALSE)</f>
        <v>855.87999999999988</v>
      </c>
      <c r="E490" s="79">
        <f>VLOOKUP(A490:A851,'PP_R ProAqua'!A:I,7,FALSE)</f>
        <v>855.87999999999988</v>
      </c>
      <c r="F490" s="157">
        <f t="shared" si="10"/>
        <v>732530.57439999981</v>
      </c>
    </row>
    <row r="491" spans="1:6" x14ac:dyDescent="0.25">
      <c r="A491" s="9" t="s">
        <v>1489</v>
      </c>
      <c r="B491" s="9" t="s">
        <v>843</v>
      </c>
      <c r="C491" s="9" t="s">
        <v>844</v>
      </c>
      <c r="D491" s="159">
        <f>VLOOKUP(A491:A852,'PP_R ProAqua'!A:I,6,FALSE)</f>
        <v>814.93000000000006</v>
      </c>
      <c r="E491" s="79">
        <f>VLOOKUP(A491:A852,'PP_R ProAqua'!A:I,7,FALSE)</f>
        <v>814.93000000000006</v>
      </c>
      <c r="F491" s="157">
        <f t="shared" si="10"/>
        <v>664110.90490000008</v>
      </c>
    </row>
    <row r="492" spans="1:6" x14ac:dyDescent="0.25">
      <c r="A492" s="9" t="s">
        <v>1267</v>
      </c>
      <c r="B492" s="9" t="s">
        <v>845</v>
      </c>
      <c r="C492" s="9" t="s">
        <v>846</v>
      </c>
      <c r="D492" s="159">
        <f>VLOOKUP(A492:A853,'PP_R ProAqua'!A:I,6,FALSE)</f>
        <v>830.96</v>
      </c>
      <c r="E492" s="79">
        <f>VLOOKUP(A492:A853,'PP_R ProAqua'!A:I,7,FALSE)</f>
        <v>830.96</v>
      </c>
      <c r="F492" s="157">
        <f t="shared" si="10"/>
        <v>690494.52160000009</v>
      </c>
    </row>
    <row r="493" spans="1:6" x14ac:dyDescent="0.25">
      <c r="A493" s="9" t="s">
        <v>1268</v>
      </c>
      <c r="B493" s="9" t="s">
        <v>847</v>
      </c>
      <c r="C493" s="9" t="s">
        <v>848</v>
      </c>
      <c r="D493" s="159">
        <f>VLOOKUP(A493:A854,'PP_R ProAqua'!A:I,6,FALSE)</f>
        <v>913.43</v>
      </c>
      <c r="E493" s="79">
        <f>VLOOKUP(A493:A854,'PP_R ProAqua'!A:I,7,FALSE)</f>
        <v>913.43</v>
      </c>
      <c r="F493" s="157">
        <f t="shared" si="10"/>
        <v>834354.36489999993</v>
      </c>
    </row>
    <row r="494" spans="1:6" x14ac:dyDescent="0.25">
      <c r="A494" s="9" t="s">
        <v>1490</v>
      </c>
      <c r="B494" s="9" t="s">
        <v>849</v>
      </c>
      <c r="C494" s="9" t="s">
        <v>850</v>
      </c>
      <c r="D494" s="159">
        <f>VLOOKUP(A494:A855,'PP_R ProAqua'!A:I,6,FALSE)</f>
        <v>122.1</v>
      </c>
      <c r="E494" s="79">
        <f>VLOOKUP(A494:A855,'PP_R ProAqua'!A:I,7,FALSE)</f>
        <v>122.1</v>
      </c>
      <c r="F494" s="157">
        <f t="shared" si="10"/>
        <v>14908.409999999998</v>
      </c>
    </row>
    <row r="495" spans="1:6" x14ac:dyDescent="0.25">
      <c r="A495" s="9" t="s">
        <v>1491</v>
      </c>
      <c r="B495" s="9" t="s">
        <v>851</v>
      </c>
      <c r="C495" s="9" t="s">
        <v>852</v>
      </c>
      <c r="D495" s="159">
        <f>VLOOKUP(A495:A855,'PP_R ProAqua'!A:I,6,FALSE)</f>
        <v>199.52</v>
      </c>
      <c r="E495" s="79">
        <f>VLOOKUP(A495:A855,'PP_R ProAqua'!A:I,7,FALSE)</f>
        <v>199.52</v>
      </c>
      <c r="F495" s="157">
        <f t="shared" si="10"/>
        <v>39808.230400000008</v>
      </c>
    </row>
    <row r="496" spans="1:6" x14ac:dyDescent="0.25">
      <c r="A496" s="9" t="s">
        <v>1492</v>
      </c>
      <c r="B496" s="9" t="s">
        <v>853</v>
      </c>
      <c r="C496" s="9" t="s">
        <v>854</v>
      </c>
      <c r="D496" s="159">
        <f>VLOOKUP(A496:A856,'PP_R ProAqua'!A:I,6,FALSE)</f>
        <v>185.2</v>
      </c>
      <c r="E496" s="79">
        <f>VLOOKUP(A496:A856,'PP_R ProAqua'!A:I,7,FALSE)</f>
        <v>185.2</v>
      </c>
      <c r="F496" s="157">
        <f t="shared" si="10"/>
        <v>34299.039999999994</v>
      </c>
    </row>
    <row r="497" spans="1:6" x14ac:dyDescent="0.25">
      <c r="A497" s="9" t="s">
        <v>1493</v>
      </c>
      <c r="B497" s="9" t="s">
        <v>855</v>
      </c>
      <c r="C497" s="9" t="s">
        <v>856</v>
      </c>
      <c r="D497" s="159">
        <f>VLOOKUP(A497:A857,'PP_R ProAqua'!A:I,6,FALSE)</f>
        <v>314</v>
      </c>
      <c r="E497" s="79">
        <f>VLOOKUP(A497:A857,'PP_R ProAqua'!A:I,7,FALSE)</f>
        <v>314</v>
      </c>
      <c r="F497" s="157">
        <f t="shared" si="10"/>
        <v>98596</v>
      </c>
    </row>
    <row r="498" spans="1:6" x14ac:dyDescent="0.25">
      <c r="A498" s="9" t="s">
        <v>1494</v>
      </c>
      <c r="B498" s="9" t="s">
        <v>857</v>
      </c>
      <c r="C498" s="9" t="s">
        <v>858</v>
      </c>
      <c r="D498" s="159">
        <f>VLOOKUP(A498:A858,'PP_R ProAqua'!A:I,6,FALSE)</f>
        <v>346.88</v>
      </c>
      <c r="E498" s="79">
        <f>VLOOKUP(A498:A858,'PP_R ProAqua'!A:I,7,FALSE)</f>
        <v>346.88</v>
      </c>
      <c r="F498" s="157">
        <f t="shared" si="10"/>
        <v>120325.7344</v>
      </c>
    </row>
    <row r="499" spans="1:6" x14ac:dyDescent="0.25">
      <c r="A499" s="9" t="s">
        <v>1495</v>
      </c>
      <c r="B499" s="9" t="s">
        <v>859</v>
      </c>
      <c r="C499" s="9" t="s">
        <v>860</v>
      </c>
      <c r="D499" s="159">
        <f>VLOOKUP(A499:A858,'PP_R ProAqua'!A:I,6,FALSE)</f>
        <v>527.58000000000004</v>
      </c>
      <c r="E499" s="79">
        <f>VLOOKUP(A499:A858,'PP_R ProAqua'!A:I,7,FALSE)</f>
        <v>527.58000000000004</v>
      </c>
      <c r="F499" s="157">
        <f t="shared" si="10"/>
        <v>278340.65640000004</v>
      </c>
    </row>
    <row r="500" spans="1:6" x14ac:dyDescent="0.25">
      <c r="A500" s="9" t="s">
        <v>1496</v>
      </c>
      <c r="B500" s="9" t="s">
        <v>861</v>
      </c>
      <c r="C500" s="9" t="s">
        <v>862</v>
      </c>
      <c r="D500" s="159">
        <f>VLOOKUP(A500:A859,'PP_R ProAqua'!A:I,6,FALSE)</f>
        <v>56.9</v>
      </c>
      <c r="E500" s="79">
        <f>VLOOKUP(A500:A859,'PP_R ProAqua'!A:I,7,FALSE)</f>
        <v>56.9</v>
      </c>
      <c r="F500" s="157">
        <f t="shared" si="10"/>
        <v>3237.6099999999997</v>
      </c>
    </row>
    <row r="501" spans="1:6" x14ac:dyDescent="0.25">
      <c r="A501" s="9" t="s">
        <v>1497</v>
      </c>
      <c r="B501" s="9" t="s">
        <v>863</v>
      </c>
      <c r="C501" s="9" t="s">
        <v>864</v>
      </c>
      <c r="D501" s="159">
        <f>VLOOKUP(A501:A860,'PP_R ProAqua'!A:I,6,FALSE)</f>
        <v>83.63</v>
      </c>
      <c r="E501" s="79">
        <f>VLOOKUP(A501:A860,'PP_R ProAqua'!A:I,7,FALSE)</f>
        <v>83.63</v>
      </c>
      <c r="F501" s="157">
        <f t="shared" si="10"/>
        <v>6993.9768999999997</v>
      </c>
    </row>
    <row r="502" spans="1:6" x14ac:dyDescent="0.25">
      <c r="A502" s="9" t="s">
        <v>1498</v>
      </c>
      <c r="B502" s="9" t="s">
        <v>865</v>
      </c>
      <c r="C502" s="9" t="s">
        <v>866</v>
      </c>
      <c r="D502" s="159">
        <f>VLOOKUP(A502:A861,'PP_R ProAqua'!A:I,6,FALSE)</f>
        <v>137.59</v>
      </c>
      <c r="E502" s="79">
        <f>VLOOKUP(A502:A861,'PP_R ProAqua'!A:I,7,FALSE)</f>
        <v>137.59</v>
      </c>
      <c r="F502" s="157">
        <f t="shared" si="10"/>
        <v>18931.008100000003</v>
      </c>
    </row>
    <row r="503" spans="1:6" x14ac:dyDescent="0.25">
      <c r="A503" s="9" t="s">
        <v>1499</v>
      </c>
      <c r="B503" s="9" t="s">
        <v>867</v>
      </c>
      <c r="C503" s="9" t="s">
        <v>868</v>
      </c>
      <c r="D503" s="159">
        <f>VLOOKUP(A503:A862,'PP_R ProAqua'!A:I,6,FALSE)</f>
        <v>214.58</v>
      </c>
      <c r="E503" s="79">
        <f>VLOOKUP(A503:A862,'PP_R ProAqua'!A:I,7,FALSE)</f>
        <v>214.58</v>
      </c>
      <c r="F503" s="157">
        <f t="shared" si="10"/>
        <v>46044.576400000005</v>
      </c>
    </row>
    <row r="504" spans="1:6" x14ac:dyDescent="0.25">
      <c r="A504" s="9" t="s">
        <v>1500</v>
      </c>
      <c r="B504" s="9" t="s">
        <v>869</v>
      </c>
      <c r="C504" s="9" t="s">
        <v>870</v>
      </c>
      <c r="D504" s="159">
        <f>VLOOKUP(A504:A863,'PP_R ProAqua'!A:I,6,FALSE)</f>
        <v>329.69</v>
      </c>
      <c r="E504" s="79">
        <f>VLOOKUP(A504:A863,'PP_R ProAqua'!A:I,7,FALSE)</f>
        <v>329.69</v>
      </c>
      <c r="F504" s="157">
        <f t="shared" si="10"/>
        <v>108695.4961</v>
      </c>
    </row>
    <row r="505" spans="1:6" x14ac:dyDescent="0.25">
      <c r="A505" s="9" t="s">
        <v>1501</v>
      </c>
      <c r="B505" s="9" t="s">
        <v>871</v>
      </c>
      <c r="C505" s="9" t="s">
        <v>872</v>
      </c>
      <c r="D505" s="159">
        <f>VLOOKUP(A505:A863,'PP_R ProAqua'!A:I,6,FALSE)</f>
        <v>543.49</v>
      </c>
      <c r="E505" s="79">
        <f>VLOOKUP(A505:A863,'PP_R ProAqua'!A:I,7,FALSE)</f>
        <v>543.49</v>
      </c>
      <c r="F505" s="157">
        <f t="shared" si="10"/>
        <v>295381.38010000001</v>
      </c>
    </row>
    <row r="506" spans="1:6" x14ac:dyDescent="0.25">
      <c r="A506" s="9" t="s">
        <v>1502</v>
      </c>
      <c r="B506" s="9" t="s">
        <v>873</v>
      </c>
      <c r="C506" s="9" t="s">
        <v>874</v>
      </c>
      <c r="D506" s="159">
        <f>VLOOKUP(A506:A864,'PP_R ProAqua'!A:I,6,FALSE)</f>
        <v>774.77</v>
      </c>
      <c r="E506" s="79">
        <f>VLOOKUP(A506:A864,'PP_R ProAqua'!A:I,7,FALSE)</f>
        <v>774.77</v>
      </c>
      <c r="F506" s="157">
        <f t="shared" si="10"/>
        <v>600268.55290000001</v>
      </c>
    </row>
    <row r="507" spans="1:6" x14ac:dyDescent="0.25">
      <c r="A507" s="9" t="s">
        <v>1503</v>
      </c>
      <c r="B507" s="9" t="s">
        <v>875</v>
      </c>
      <c r="C507" s="9" t="s">
        <v>876</v>
      </c>
      <c r="D507" s="159">
        <f>VLOOKUP(A507:A864,'PP_R ProAqua'!A:I,6,FALSE)</f>
        <v>1246.51</v>
      </c>
      <c r="E507" s="79">
        <f>VLOOKUP(A507:A864,'PP_R ProAqua'!A:I,7,FALSE)</f>
        <v>1246.51</v>
      </c>
      <c r="F507" s="157">
        <f t="shared" si="10"/>
        <v>1553787.1801</v>
      </c>
    </row>
    <row r="508" spans="1:6" x14ac:dyDescent="0.25">
      <c r="A508" s="9" t="s">
        <v>1504</v>
      </c>
      <c r="B508" s="9" t="s">
        <v>877</v>
      </c>
      <c r="C508" s="9" t="s">
        <v>878</v>
      </c>
      <c r="D508" s="159">
        <f>VLOOKUP(A508:A865,'PP_R ProAqua'!A:I,6,FALSE)</f>
        <v>1914.79</v>
      </c>
      <c r="E508" s="79">
        <f>VLOOKUP(A508:A865,'PP_R ProAqua'!A:I,7,FALSE)</f>
        <v>1914.79</v>
      </c>
      <c r="F508" s="157">
        <f t="shared" si="10"/>
        <v>3666420.7440999998</v>
      </c>
    </row>
    <row r="509" spans="1:6" x14ac:dyDescent="0.25">
      <c r="A509" s="9" t="s">
        <v>1505</v>
      </c>
      <c r="B509" s="9" t="s">
        <v>879</v>
      </c>
      <c r="C509" s="9" t="s">
        <v>880</v>
      </c>
      <c r="D509" s="159">
        <f>VLOOKUP(A509:A865,'PP_R ProAqua'!A:I,6,FALSE)</f>
        <v>2882.03</v>
      </c>
      <c r="E509" s="79">
        <f>VLOOKUP(A509:A865,'PP_R ProAqua'!A:I,7,FALSE)</f>
        <v>2882.03</v>
      </c>
      <c r="F509" s="157">
        <f t="shared" si="10"/>
        <v>8306096.9209000012</v>
      </c>
    </row>
    <row r="510" spans="1:6" x14ac:dyDescent="0.25">
      <c r="A510" s="9" t="s">
        <v>1506</v>
      </c>
      <c r="B510" s="9" t="s">
        <v>881</v>
      </c>
      <c r="C510" s="9" t="s">
        <v>882</v>
      </c>
      <c r="D510" s="159">
        <f>VLOOKUP(A510:A866,'PP_R ProAqua'!A:I,6,FALSE)</f>
        <v>48.92</v>
      </c>
      <c r="E510" s="79">
        <f>VLOOKUP(A510:A866,'PP_R ProAqua'!A:I,7,FALSE)</f>
        <v>48.92</v>
      </c>
      <c r="F510" s="157">
        <f t="shared" si="10"/>
        <v>2393.1664000000001</v>
      </c>
    </row>
    <row r="511" spans="1:6" x14ac:dyDescent="0.25">
      <c r="A511" s="9" t="s">
        <v>1507</v>
      </c>
      <c r="B511" s="9" t="s">
        <v>883</v>
      </c>
      <c r="C511" s="9" t="s">
        <v>884</v>
      </c>
      <c r="D511" s="159">
        <f>VLOOKUP(A511:A867,'PP_R ProAqua'!A:I,6,FALSE)</f>
        <v>74.52</v>
      </c>
      <c r="E511" s="79">
        <f>VLOOKUP(A511:A867,'PP_R ProAqua'!A:I,7,FALSE)</f>
        <v>74.52</v>
      </c>
      <c r="F511" s="157">
        <f t="shared" si="10"/>
        <v>5553.2303999999995</v>
      </c>
    </row>
    <row r="512" spans="1:6" x14ac:dyDescent="0.25">
      <c r="A512" s="9" t="s">
        <v>1508</v>
      </c>
      <c r="B512" s="9" t="s">
        <v>885</v>
      </c>
      <c r="C512" s="9" t="s">
        <v>886</v>
      </c>
      <c r="D512" s="159">
        <f>VLOOKUP(A512:A868,'PP_R ProAqua'!A:I,6,FALSE)</f>
        <v>120.85999999999999</v>
      </c>
      <c r="E512" s="79">
        <f>VLOOKUP(A512:A868,'PP_R ProAqua'!A:I,7,FALSE)</f>
        <v>120.85999999999999</v>
      </c>
      <c r="F512" s="157">
        <f t="shared" si="10"/>
        <v>14607.139599999997</v>
      </c>
    </row>
    <row r="513" spans="1:6" x14ac:dyDescent="0.25">
      <c r="A513" s="9" t="s">
        <v>1509</v>
      </c>
      <c r="B513" s="9" t="s">
        <v>887</v>
      </c>
      <c r="C513" s="9" t="s">
        <v>888</v>
      </c>
      <c r="D513" s="159">
        <f>VLOOKUP(A513:A869,'PP_R ProAqua'!A:I,6,FALSE)</f>
        <v>185.65</v>
      </c>
      <c r="E513" s="79">
        <f>VLOOKUP(A513:A869,'PP_R ProAqua'!A:I,7,FALSE)</f>
        <v>185.65</v>
      </c>
      <c r="F513" s="157">
        <f t="shared" si="10"/>
        <v>34465.922500000001</v>
      </c>
    </row>
    <row r="514" spans="1:6" x14ac:dyDescent="0.25">
      <c r="A514" s="9" t="s">
        <v>1510</v>
      </c>
      <c r="B514" s="9" t="s">
        <v>889</v>
      </c>
      <c r="C514" s="9" t="s">
        <v>890</v>
      </c>
      <c r="D514" s="159">
        <f>VLOOKUP(A514:A870,'PP_R ProAqua'!A:I,6,FALSE)</f>
        <v>293.77</v>
      </c>
      <c r="E514" s="79">
        <f>VLOOKUP(A514:A870,'PP_R ProAqua'!A:I,7,FALSE)</f>
        <v>293.77</v>
      </c>
      <c r="F514" s="157">
        <f t="shared" si="10"/>
        <v>86300.81289999999</v>
      </c>
    </row>
    <row r="515" spans="1:6" x14ac:dyDescent="0.25">
      <c r="A515" s="9" t="s">
        <v>1511</v>
      </c>
      <c r="B515" s="9" t="s">
        <v>891</v>
      </c>
      <c r="C515" s="9" t="s">
        <v>892</v>
      </c>
      <c r="D515" s="159">
        <f>VLOOKUP(A515:A871,'PP_R ProAqua'!A:I,6,FALSE)</f>
        <v>457.12</v>
      </c>
      <c r="E515" s="79">
        <f>VLOOKUP(A515:A871,'PP_R ProAqua'!A:I,7,FALSE)</f>
        <v>457.12</v>
      </c>
      <c r="F515" s="157">
        <f t="shared" si="10"/>
        <v>208958.69440000001</v>
      </c>
    </row>
    <row r="516" spans="1:6" x14ac:dyDescent="0.25">
      <c r="A516" s="9" t="s">
        <v>1264</v>
      </c>
      <c r="B516" s="9" t="s">
        <v>893</v>
      </c>
      <c r="C516" s="9" t="s">
        <v>894</v>
      </c>
      <c r="D516" s="159">
        <f>VLOOKUP(A516:A872,'PP_R ProAqua'!A:I,6,FALSE)</f>
        <v>634.41999999999996</v>
      </c>
      <c r="E516" s="79">
        <f>VLOOKUP(A516:A872,'PP_R ProAqua'!A:I,7,FALSE)</f>
        <v>634.41999999999996</v>
      </c>
      <c r="F516" s="157">
        <f t="shared" si="10"/>
        <v>402488.73639999994</v>
      </c>
    </row>
    <row r="517" spans="1:6" x14ac:dyDescent="0.25">
      <c r="A517" s="9" t="s">
        <v>1265</v>
      </c>
      <c r="B517" s="9" t="s">
        <v>895</v>
      </c>
      <c r="C517" s="9" t="s">
        <v>896</v>
      </c>
      <c r="D517" s="159">
        <f>VLOOKUP(A517:A873,'PP_R ProAqua'!A:I,6,FALSE)</f>
        <v>1020.86</v>
      </c>
      <c r="E517" s="79">
        <f>VLOOKUP(A517:A873,'PP_R ProAqua'!A:I,7,FALSE)</f>
        <v>1020.86</v>
      </c>
      <c r="F517" s="157">
        <f t="shared" si="10"/>
        <v>1042155.1396</v>
      </c>
    </row>
    <row r="518" spans="1:6" x14ac:dyDescent="0.25">
      <c r="A518" s="9" t="s">
        <v>1266</v>
      </c>
      <c r="B518" s="9" t="s">
        <v>897</v>
      </c>
      <c r="C518" s="9" t="s">
        <v>898</v>
      </c>
      <c r="D518" s="159">
        <f>VLOOKUP(A518:A874,'PP_R ProAqua'!A:I,6,FALSE)</f>
        <v>1601.58</v>
      </c>
      <c r="E518" s="79">
        <f>VLOOKUP(A518:A874,'PP_R ProAqua'!A:I,7,FALSE)</f>
        <v>1601.58</v>
      </c>
      <c r="F518" s="157">
        <f t="shared" si="10"/>
        <v>2565058.4963999996</v>
      </c>
    </row>
    <row r="519" spans="1:6" x14ac:dyDescent="0.25">
      <c r="A519" s="9" t="s">
        <v>1512</v>
      </c>
      <c r="B519" s="9" t="s">
        <v>899</v>
      </c>
      <c r="C519" s="9" t="s">
        <v>900</v>
      </c>
      <c r="D519" s="159">
        <f>VLOOKUP(A519:A875,'PP_R ProAqua'!A:I,6,FALSE)</f>
        <v>2175.35</v>
      </c>
      <c r="E519" s="79">
        <f>VLOOKUP(A519:A875,'PP_R ProAqua'!A:I,7,FALSE)</f>
        <v>2175.35</v>
      </c>
      <c r="F519" s="157">
        <f t="shared" si="10"/>
        <v>4732147.6224999996</v>
      </c>
    </row>
    <row r="520" spans="1:6" x14ac:dyDescent="0.25">
      <c r="A520" s="9" t="s">
        <v>1513</v>
      </c>
      <c r="B520" s="9" t="s">
        <v>901</v>
      </c>
      <c r="C520" s="9" t="s">
        <v>902</v>
      </c>
      <c r="D520" s="159">
        <f>VLOOKUP(A520:A876,'PP_R ProAqua'!A:I,6,FALSE)</f>
        <v>34.24</v>
      </c>
      <c r="E520" s="79">
        <f>VLOOKUP(A520:A876,'PP_R ProAqua'!A:I,7,FALSE)</f>
        <v>34.24</v>
      </c>
      <c r="F520" s="157">
        <f t="shared" si="10"/>
        <v>1172.3776</v>
      </c>
    </row>
    <row r="521" spans="1:6" x14ac:dyDescent="0.25">
      <c r="A521" s="9" t="s">
        <v>1514</v>
      </c>
      <c r="B521" s="9" t="s">
        <v>903</v>
      </c>
      <c r="C521" s="9" t="s">
        <v>904</v>
      </c>
      <c r="D521" s="159">
        <f>VLOOKUP(A521:A876,'PP_R ProAqua'!A:I,6,FALSE)</f>
        <v>50.58</v>
      </c>
      <c r="E521" s="79">
        <f>VLOOKUP(A521:A876,'PP_R ProAqua'!A:I,7,FALSE)</f>
        <v>50.58</v>
      </c>
      <c r="F521" s="157">
        <f t="shared" si="10"/>
        <v>2558.3363999999997</v>
      </c>
    </row>
    <row r="522" spans="1:6" x14ac:dyDescent="0.25">
      <c r="A522" s="9" t="s">
        <v>1515</v>
      </c>
      <c r="B522" s="9" t="s">
        <v>905</v>
      </c>
      <c r="C522" s="9" t="s">
        <v>906</v>
      </c>
      <c r="D522" s="159">
        <f>VLOOKUP(A522:A877,'PP_R ProAqua'!A:I,6,FALSE)</f>
        <v>83.66</v>
      </c>
      <c r="E522" s="79">
        <f>VLOOKUP(A522:A877,'PP_R ProAqua'!A:I,7,FALSE)</f>
        <v>83.66</v>
      </c>
      <c r="F522" s="157">
        <f t="shared" si="10"/>
        <v>6998.9955999999993</v>
      </c>
    </row>
    <row r="523" spans="1:6" x14ac:dyDescent="0.25">
      <c r="A523" s="9" t="s">
        <v>1516</v>
      </c>
      <c r="B523" s="9" t="s">
        <v>907</v>
      </c>
      <c r="C523" s="9" t="s">
        <v>908</v>
      </c>
      <c r="D523" s="159">
        <f>VLOOKUP(A523:A878,'PP_R ProAqua'!A:I,6,FALSE)</f>
        <v>130.54000000000002</v>
      </c>
      <c r="E523" s="79">
        <f>VLOOKUP(A523:A878,'PP_R ProAqua'!A:I,7,FALSE)</f>
        <v>130.54000000000002</v>
      </c>
      <c r="F523" s="157">
        <f t="shared" si="10"/>
        <v>17040.691600000006</v>
      </c>
    </row>
    <row r="524" spans="1:6" x14ac:dyDescent="0.25">
      <c r="A524" s="9" t="s">
        <v>1517</v>
      </c>
      <c r="B524" s="9" t="s">
        <v>909</v>
      </c>
      <c r="C524" s="9" t="s">
        <v>910</v>
      </c>
      <c r="D524" s="159">
        <f>VLOOKUP(A524:A879,'PP_R ProAqua'!A:I,6,FALSE)</f>
        <v>197.51</v>
      </c>
      <c r="E524" s="79">
        <f>VLOOKUP(A524:A879,'PP_R ProAqua'!A:I,7,FALSE)</f>
        <v>197.51</v>
      </c>
      <c r="F524" s="157">
        <f t="shared" si="10"/>
        <v>39010.200099999995</v>
      </c>
    </row>
    <row r="525" spans="1:6" x14ac:dyDescent="0.25">
      <c r="A525" s="9" t="s">
        <v>1518</v>
      </c>
      <c r="B525" s="9" t="s">
        <v>911</v>
      </c>
      <c r="C525" s="9" t="s">
        <v>912</v>
      </c>
      <c r="D525" s="159">
        <f>VLOOKUP(A525:A880,'PP_R ProAqua'!A:I,6,FALSE)</f>
        <v>312.26</v>
      </c>
      <c r="E525" s="79">
        <f>VLOOKUP(A525:A880,'PP_R ProAqua'!A:I,7,FALSE)</f>
        <v>312.26</v>
      </c>
      <c r="F525" s="157">
        <f t="shared" si="10"/>
        <v>97506.3076</v>
      </c>
    </row>
    <row r="526" spans="1:6" x14ac:dyDescent="0.25">
      <c r="A526" s="9" t="s">
        <v>1519</v>
      </c>
      <c r="B526" s="9" t="s">
        <v>913</v>
      </c>
      <c r="C526" s="9" t="s">
        <v>914</v>
      </c>
      <c r="D526" s="159">
        <f>VLOOKUP(A526:A881,'PP_R ProAqua'!A:I,6,FALSE)</f>
        <v>438.61</v>
      </c>
      <c r="E526" s="79">
        <f>VLOOKUP(A526:A881,'PP_R ProAqua'!A:I,7,FALSE)</f>
        <v>438.61</v>
      </c>
      <c r="F526" s="157">
        <f t="shared" ref="F526:F589" si="11">D526*E526</f>
        <v>192378.73210000002</v>
      </c>
    </row>
    <row r="527" spans="1:6" x14ac:dyDescent="0.25">
      <c r="A527" s="9" t="s">
        <v>1520</v>
      </c>
      <c r="B527" s="9" t="s">
        <v>915</v>
      </c>
      <c r="C527" s="9" t="s">
        <v>916</v>
      </c>
      <c r="D527" s="159">
        <f>VLOOKUP(A527:A882,'PP_R ProAqua'!A:I,6,FALSE)</f>
        <v>628.38</v>
      </c>
      <c r="E527" s="79">
        <f>VLOOKUP(A527:A882,'PP_R ProAqua'!A:I,7,FALSE)</f>
        <v>628.38</v>
      </c>
      <c r="F527" s="157">
        <f t="shared" si="11"/>
        <v>394861.42440000002</v>
      </c>
    </row>
    <row r="528" spans="1:6" x14ac:dyDescent="0.25">
      <c r="A528" s="9" t="s">
        <v>1521</v>
      </c>
      <c r="B528" s="9" t="s">
        <v>917</v>
      </c>
      <c r="C528" s="9" t="s">
        <v>918</v>
      </c>
      <c r="D528" s="159">
        <f>VLOOKUP(A528:A883,'PP_R ProAqua'!A:I,6,FALSE)</f>
        <v>948.74</v>
      </c>
      <c r="E528" s="79">
        <f>VLOOKUP(A528:A883,'PP_R ProAqua'!A:I,7,FALSE)</f>
        <v>948.74</v>
      </c>
      <c r="F528" s="157">
        <f t="shared" si="11"/>
        <v>900107.58759999997</v>
      </c>
    </row>
    <row r="529" spans="1:6" x14ac:dyDescent="0.25">
      <c r="A529" s="9" t="s">
        <v>1522</v>
      </c>
      <c r="B529" s="9" t="s">
        <v>919</v>
      </c>
      <c r="C529" s="9" t="s">
        <v>920</v>
      </c>
      <c r="D529" s="159">
        <f>VLOOKUP(A529:A884,'PP_R ProAqua'!A:I,6,FALSE)</f>
        <v>1333.09</v>
      </c>
      <c r="E529" s="79">
        <f>VLOOKUP(A529:A884,'PP_R ProAqua'!A:I,7,FALSE)</f>
        <v>1333.09</v>
      </c>
      <c r="F529" s="157">
        <f t="shared" si="11"/>
        <v>1777128.9480999997</v>
      </c>
    </row>
    <row r="530" spans="1:6" x14ac:dyDescent="0.25">
      <c r="A530" s="9" t="s">
        <v>1523</v>
      </c>
      <c r="B530" s="9" t="s">
        <v>921</v>
      </c>
      <c r="C530" s="9" t="s">
        <v>922</v>
      </c>
      <c r="D530" s="159">
        <f>VLOOKUP(A530:A885,'PP_R ProAqua'!A:I,6,FALSE)</f>
        <v>39.44</v>
      </c>
      <c r="E530" s="79">
        <f>VLOOKUP(A530:A885,'PP_R ProAqua'!A:I,7,FALSE)</f>
        <v>39.44</v>
      </c>
      <c r="F530" s="157">
        <f t="shared" si="11"/>
        <v>1555.5135999999998</v>
      </c>
    </row>
    <row r="531" spans="1:6" x14ac:dyDescent="0.25">
      <c r="A531" s="9" t="s">
        <v>1524</v>
      </c>
      <c r="B531" s="9" t="s">
        <v>923</v>
      </c>
      <c r="C531" s="9" t="s">
        <v>924</v>
      </c>
      <c r="D531" s="159">
        <f>VLOOKUP(A531:A886,'PP_R ProAqua'!A:I,6,FALSE)</f>
        <v>67.239999999999995</v>
      </c>
      <c r="E531" s="79">
        <f>VLOOKUP(A531:A886,'PP_R ProAqua'!A:I,7,FALSE)</f>
        <v>67.239999999999995</v>
      </c>
      <c r="F531" s="157">
        <f t="shared" si="11"/>
        <v>4521.217599999999</v>
      </c>
    </row>
    <row r="532" spans="1:6" x14ac:dyDescent="0.25">
      <c r="A532" s="9" t="s">
        <v>1525</v>
      </c>
      <c r="B532" s="9" t="s">
        <v>925</v>
      </c>
      <c r="C532" s="9" t="s">
        <v>926</v>
      </c>
      <c r="D532" s="159">
        <f>VLOOKUP(A532:A887,'PP_R ProAqua'!A:I,6,FALSE)</f>
        <v>119.1</v>
      </c>
      <c r="E532" s="79">
        <f>VLOOKUP(A532:A887,'PP_R ProAqua'!A:I,7,FALSE)</f>
        <v>119.1</v>
      </c>
      <c r="F532" s="157">
        <f t="shared" si="11"/>
        <v>14184.81</v>
      </c>
    </row>
    <row r="533" spans="1:6" x14ac:dyDescent="0.25">
      <c r="A533" s="9" t="s">
        <v>1526</v>
      </c>
      <c r="B533" s="9" t="s">
        <v>927</v>
      </c>
      <c r="C533" s="9" t="s">
        <v>928</v>
      </c>
      <c r="D533" s="159">
        <f>VLOOKUP(A533:A887,'PP_R ProAqua'!A:I,6,FALSE)</f>
        <v>189.17000000000002</v>
      </c>
      <c r="E533" s="79">
        <f>VLOOKUP(A533:A887,'PP_R ProAqua'!A:I,7,FALSE)</f>
        <v>189.17000000000002</v>
      </c>
      <c r="F533" s="157">
        <f t="shared" si="11"/>
        <v>35785.288900000007</v>
      </c>
    </row>
    <row r="534" spans="1:6" x14ac:dyDescent="0.25">
      <c r="A534" s="9" t="s">
        <v>1527</v>
      </c>
      <c r="B534" s="9" t="s">
        <v>929</v>
      </c>
      <c r="C534" s="9" t="s">
        <v>930</v>
      </c>
      <c r="D534" s="159">
        <f>VLOOKUP(A534:A888,'PP_R ProAqua'!A:I,6,FALSE)</f>
        <v>309.7</v>
      </c>
      <c r="E534" s="79">
        <f>VLOOKUP(A534:A888,'PP_R ProAqua'!A:I,7,FALSE)</f>
        <v>309.7</v>
      </c>
      <c r="F534" s="157">
        <f t="shared" si="11"/>
        <v>95914.09</v>
      </c>
    </row>
    <row r="535" spans="1:6" x14ac:dyDescent="0.25">
      <c r="A535" s="9" t="s">
        <v>1528</v>
      </c>
      <c r="B535" s="9" t="s">
        <v>931</v>
      </c>
      <c r="C535" s="9" t="s">
        <v>932</v>
      </c>
      <c r="D535" s="159">
        <f>VLOOKUP(A535:A889,'PP_R ProAqua'!A:I,6,FALSE)</f>
        <v>487.6</v>
      </c>
      <c r="E535" s="79">
        <f>VLOOKUP(A535:A889,'PP_R ProAqua'!A:I,7,FALSE)</f>
        <v>487.6</v>
      </c>
      <c r="F535" s="157">
        <f t="shared" si="11"/>
        <v>237753.76</v>
      </c>
    </row>
    <row r="536" spans="1:6" x14ac:dyDescent="0.25">
      <c r="A536" s="9" t="s">
        <v>1529</v>
      </c>
      <c r="B536" s="9" t="s">
        <v>933</v>
      </c>
      <c r="C536" s="9" t="s">
        <v>934</v>
      </c>
      <c r="D536" s="159">
        <f>VLOOKUP(A536:A890,'PP_R ProAqua'!A:I,6,FALSE)</f>
        <v>671.51</v>
      </c>
      <c r="E536" s="79">
        <f>VLOOKUP(A536:A890,'PP_R ProAqua'!A:I,7,FALSE)</f>
        <v>671.51</v>
      </c>
      <c r="F536" s="157">
        <f t="shared" si="11"/>
        <v>450925.6801</v>
      </c>
    </row>
    <row r="537" spans="1:6" x14ac:dyDescent="0.25">
      <c r="A537" s="9" t="s">
        <v>1530</v>
      </c>
      <c r="B537" s="9" t="s">
        <v>935</v>
      </c>
      <c r="C537" s="9" t="s">
        <v>936</v>
      </c>
      <c r="D537" s="159">
        <f>VLOOKUP(A537:A890,'PP_R ProAqua'!A:I,6,FALSE)</f>
        <v>986.93999999999994</v>
      </c>
      <c r="E537" s="79">
        <f>VLOOKUP(A537:A890,'PP_R ProAqua'!A:I,7,FALSE)</f>
        <v>986.93999999999994</v>
      </c>
      <c r="F537" s="157">
        <f t="shared" si="11"/>
        <v>974050.56359999988</v>
      </c>
    </row>
    <row r="538" spans="1:6" x14ac:dyDescent="0.25">
      <c r="A538" s="9" t="s">
        <v>1531</v>
      </c>
      <c r="B538" s="9" t="s">
        <v>937</v>
      </c>
      <c r="C538" s="9" t="s">
        <v>938</v>
      </c>
      <c r="D538" s="159">
        <f>VLOOKUP(A538:A891,'PP_R ProAqua'!A:I,6,FALSE)</f>
        <v>1493.34</v>
      </c>
      <c r="E538" s="79">
        <f>VLOOKUP(A538:A891,'PP_R ProAqua'!A:I,7,FALSE)</f>
        <v>1493.34</v>
      </c>
      <c r="F538" s="157">
        <f t="shared" si="11"/>
        <v>2230064.3555999999</v>
      </c>
    </row>
    <row r="539" spans="1:6" x14ac:dyDescent="0.25">
      <c r="A539" s="9" t="s">
        <v>1532</v>
      </c>
      <c r="B539" s="9" t="s">
        <v>939</v>
      </c>
      <c r="C539" s="9" t="s">
        <v>940</v>
      </c>
      <c r="D539" s="159">
        <f>VLOOKUP(A539:A892,'PP_R ProAqua'!A:I,6,FALSE)</f>
        <v>2106.62</v>
      </c>
      <c r="E539" s="79">
        <f>VLOOKUP(A539:A892,'PP_R ProAqua'!A:I,7,FALSE)</f>
        <v>2106.62</v>
      </c>
      <c r="F539" s="157">
        <f t="shared" si="11"/>
        <v>4437847.8243999993</v>
      </c>
    </row>
    <row r="540" spans="1:6" x14ac:dyDescent="0.25">
      <c r="A540" s="9" t="s">
        <v>1255</v>
      </c>
      <c r="B540" s="9" t="s">
        <v>941</v>
      </c>
      <c r="C540" s="9" t="s">
        <v>942</v>
      </c>
      <c r="D540" s="159">
        <f>VLOOKUP(A540:A893,'PP_R ProAqua'!A:I,6,FALSE)</f>
        <v>94.46</v>
      </c>
      <c r="E540" s="79">
        <f>VLOOKUP(A540:A893,'PP_R ProAqua'!A:I,7,FALSE)</f>
        <v>94.46</v>
      </c>
      <c r="F540" s="157">
        <f t="shared" si="11"/>
        <v>8922.6915999999983</v>
      </c>
    </row>
    <row r="541" spans="1:6" x14ac:dyDescent="0.25">
      <c r="A541" s="9" t="s">
        <v>1256</v>
      </c>
      <c r="B541" s="9" t="s">
        <v>943</v>
      </c>
      <c r="C541" s="9" t="s">
        <v>944</v>
      </c>
      <c r="D541" s="159">
        <f>VLOOKUP(A541:A894,'PP_R ProAqua'!A:I,6,FALSE)</f>
        <v>133.68</v>
      </c>
      <c r="E541" s="79">
        <f>VLOOKUP(A541:A894,'PP_R ProAqua'!A:I,7,FALSE)</f>
        <v>133.68</v>
      </c>
      <c r="F541" s="157">
        <f t="shared" si="11"/>
        <v>17870.342400000001</v>
      </c>
    </row>
    <row r="542" spans="1:6" x14ac:dyDescent="0.25">
      <c r="A542" s="9" t="s">
        <v>1257</v>
      </c>
      <c r="B542" s="9" t="s">
        <v>945</v>
      </c>
      <c r="C542" s="9" t="s">
        <v>946</v>
      </c>
      <c r="D542" s="159">
        <f>VLOOKUP(A542:A895,'PP_R ProAqua'!A:I,6,FALSE)</f>
        <v>215.82</v>
      </c>
      <c r="E542" s="79">
        <f>VLOOKUP(A542:A895,'PP_R ProAqua'!A:I,7,FALSE)</f>
        <v>215.82</v>
      </c>
      <c r="F542" s="157">
        <f t="shared" si="11"/>
        <v>46578.272399999994</v>
      </c>
    </row>
    <row r="543" spans="1:6" x14ac:dyDescent="0.25">
      <c r="A543" s="9" t="s">
        <v>1258</v>
      </c>
      <c r="B543" s="9" t="s">
        <v>947</v>
      </c>
      <c r="C543" s="9" t="s">
        <v>948</v>
      </c>
      <c r="D543" s="159">
        <f>VLOOKUP(A543:A895,'PP_R ProAqua'!A:I,6,FALSE)</f>
        <v>331.55</v>
      </c>
      <c r="E543" s="79">
        <f>VLOOKUP(A543:A895,'PP_R ProAqua'!A:I,7,FALSE)</f>
        <v>331.55</v>
      </c>
      <c r="F543" s="157">
        <f t="shared" si="11"/>
        <v>109925.40250000001</v>
      </c>
    </row>
    <row r="544" spans="1:6" x14ac:dyDescent="0.25">
      <c r="A544" s="9" t="s">
        <v>1259</v>
      </c>
      <c r="B544" s="9" t="s">
        <v>949</v>
      </c>
      <c r="C544" s="9" t="s">
        <v>950</v>
      </c>
      <c r="D544" s="159">
        <f>VLOOKUP(A544:A896,'PP_R ProAqua'!A:I,6,FALSE)</f>
        <v>482.27</v>
      </c>
      <c r="E544" s="79">
        <f>VLOOKUP(A544:A896,'PP_R ProAqua'!A:I,7,FALSE)</f>
        <v>482.27</v>
      </c>
      <c r="F544" s="157">
        <f t="shared" si="11"/>
        <v>232584.35289999997</v>
      </c>
    </row>
    <row r="545" spans="1:6" x14ac:dyDescent="0.25">
      <c r="A545" s="9" t="s">
        <v>1260</v>
      </c>
      <c r="B545" s="9" t="s">
        <v>951</v>
      </c>
      <c r="C545" s="9" t="s">
        <v>952</v>
      </c>
      <c r="D545" s="159">
        <f>VLOOKUP(A545:A897,'PP_R ProAqua'!A:I,6,FALSE)</f>
        <v>757.63</v>
      </c>
      <c r="E545" s="79">
        <f>VLOOKUP(A545:A897,'PP_R ProAqua'!A:I,7,FALSE)</f>
        <v>757.63</v>
      </c>
      <c r="F545" s="157">
        <f t="shared" si="11"/>
        <v>574003.2169</v>
      </c>
    </row>
    <row r="546" spans="1:6" x14ac:dyDescent="0.25">
      <c r="A546" s="9" t="s">
        <v>1261</v>
      </c>
      <c r="B546" s="9" t="s">
        <v>953</v>
      </c>
      <c r="C546" s="9" t="s">
        <v>954</v>
      </c>
      <c r="D546" s="159">
        <f>VLOOKUP(A546:A898,'PP_R ProAqua'!A:I,6,FALSE)</f>
        <v>1081.6300000000001</v>
      </c>
      <c r="E546" s="79">
        <f>VLOOKUP(A546:A898,'PP_R ProAqua'!A:I,7,FALSE)</f>
        <v>1081.6300000000001</v>
      </c>
      <c r="F546" s="157">
        <f t="shared" si="11"/>
        <v>1169923.4569000003</v>
      </c>
    </row>
    <row r="547" spans="1:6" x14ac:dyDescent="0.25">
      <c r="A547" s="9" t="s">
        <v>1262</v>
      </c>
      <c r="B547" s="9" t="s">
        <v>955</v>
      </c>
      <c r="C547" s="9" t="s">
        <v>956</v>
      </c>
      <c r="D547" s="159">
        <f>VLOOKUP(A547:A899,'PP_R ProAqua'!A:I,6,FALSE)</f>
        <v>1596.02</v>
      </c>
      <c r="E547" s="79">
        <f>VLOOKUP(A547:A899,'PP_R ProAqua'!A:I,7,FALSE)</f>
        <v>1596.02</v>
      </c>
      <c r="F547" s="157">
        <f t="shared" si="11"/>
        <v>2547279.8404000001</v>
      </c>
    </row>
    <row r="548" spans="1:6" x14ac:dyDescent="0.25">
      <c r="A548" s="9" t="s">
        <v>1263</v>
      </c>
      <c r="B548" s="9" t="s">
        <v>957</v>
      </c>
      <c r="C548" s="9" t="s">
        <v>958</v>
      </c>
      <c r="D548" s="159">
        <f>VLOOKUP(A548:A900,'PP_R ProAqua'!A:I,6,FALSE)</f>
        <v>2374.2399999999998</v>
      </c>
      <c r="E548" s="79">
        <f>VLOOKUP(A548:A900,'PP_R ProAqua'!A:I,7,FALSE)</f>
        <v>2374.2399999999998</v>
      </c>
      <c r="F548" s="157">
        <f t="shared" si="11"/>
        <v>5637015.5775999986</v>
      </c>
    </row>
    <row r="549" spans="1:6" x14ac:dyDescent="0.25">
      <c r="A549" s="9" t="s">
        <v>1252</v>
      </c>
      <c r="B549" s="9" t="s">
        <v>959</v>
      </c>
      <c r="C549" s="9" t="s">
        <v>960</v>
      </c>
      <c r="D549" s="159">
        <f>VLOOKUP(A549:A901,'PP_R ProAqua'!A:I,6,FALSE)</f>
        <v>86.2</v>
      </c>
      <c r="E549" s="79">
        <f>VLOOKUP(A549:A901,'PP_R ProAqua'!A:I,7,FALSE)</f>
        <v>86.2</v>
      </c>
      <c r="F549" s="157">
        <f t="shared" si="11"/>
        <v>7430.4400000000005</v>
      </c>
    </row>
    <row r="550" spans="1:6" x14ac:dyDescent="0.25">
      <c r="A550" s="9" t="s">
        <v>1253</v>
      </c>
      <c r="B550" s="9" t="s">
        <v>961</v>
      </c>
      <c r="C550" s="9" t="s">
        <v>962</v>
      </c>
      <c r="D550" s="159">
        <f>VLOOKUP(A550:A902,'PP_R ProAqua'!A:I,6,FALSE)</f>
        <v>121.96</v>
      </c>
      <c r="E550" s="79">
        <f>VLOOKUP(A550:A902,'PP_R ProAqua'!A:I,7,FALSE)</f>
        <v>121.96</v>
      </c>
      <c r="F550" s="157">
        <f t="shared" si="11"/>
        <v>14874.241599999999</v>
      </c>
    </row>
    <row r="551" spans="1:6" x14ac:dyDescent="0.25">
      <c r="A551" s="9" t="s">
        <v>1254</v>
      </c>
      <c r="B551" s="9" t="s">
        <v>963</v>
      </c>
      <c r="C551" s="9" t="s">
        <v>964</v>
      </c>
      <c r="D551" s="159">
        <f>VLOOKUP(A551:A903,'PP_R ProAqua'!A:I,6,FALSE)</f>
        <v>196.91</v>
      </c>
      <c r="E551" s="79">
        <f>VLOOKUP(A551:A903,'PP_R ProAqua'!A:I,7,FALSE)</f>
        <v>196.91</v>
      </c>
      <c r="F551" s="157">
        <f t="shared" si="11"/>
        <v>38773.5481</v>
      </c>
    </row>
    <row r="552" spans="1:6" x14ac:dyDescent="0.25">
      <c r="A552" s="9" t="s">
        <v>1533</v>
      </c>
      <c r="B552" s="9" t="s">
        <v>965</v>
      </c>
      <c r="C552" s="9" t="s">
        <v>966</v>
      </c>
      <c r="D552" s="159">
        <f>VLOOKUP(A552:A903,'PP_R ProAqua'!A:I,6,FALSE)</f>
        <v>302.5</v>
      </c>
      <c r="E552" s="79">
        <f>VLOOKUP(A552:A903,'PP_R ProAqua'!A:I,7,FALSE)</f>
        <v>302.5</v>
      </c>
      <c r="F552" s="157">
        <f t="shared" si="11"/>
        <v>91506.25</v>
      </c>
    </row>
    <row r="553" spans="1:6" x14ac:dyDescent="0.25">
      <c r="A553" s="9" t="s">
        <v>1249</v>
      </c>
      <c r="B553" s="9" t="s">
        <v>967</v>
      </c>
      <c r="C553" s="9" t="s">
        <v>968</v>
      </c>
      <c r="D553" s="159">
        <f>VLOOKUP(A553:A904,'PP_R ProAqua'!A:I,6,FALSE)</f>
        <v>440.02</v>
      </c>
      <c r="E553" s="79">
        <f>VLOOKUP(A553:A904,'PP_R ProAqua'!A:I,7,FALSE)</f>
        <v>440.02</v>
      </c>
      <c r="F553" s="157">
        <f t="shared" si="11"/>
        <v>193617.6004</v>
      </c>
    </row>
    <row r="554" spans="1:6" x14ac:dyDescent="0.25">
      <c r="A554" s="9" t="s">
        <v>1250</v>
      </c>
      <c r="B554" s="9" t="s">
        <v>969</v>
      </c>
      <c r="C554" s="9" t="s">
        <v>970</v>
      </c>
      <c r="D554" s="159">
        <f>VLOOKUP(A554:A905,'PP_R ProAqua'!A:I,6,FALSE)</f>
        <v>691.26</v>
      </c>
      <c r="E554" s="79">
        <f>VLOOKUP(A554:A905,'PP_R ProAqua'!A:I,7,FALSE)</f>
        <v>691.26</v>
      </c>
      <c r="F554" s="157">
        <f t="shared" si="11"/>
        <v>477840.38760000002</v>
      </c>
    </row>
    <row r="555" spans="1:6" x14ac:dyDescent="0.25">
      <c r="A555" s="9" t="s">
        <v>1251</v>
      </c>
      <c r="B555" s="9" t="s">
        <v>971</v>
      </c>
      <c r="C555" s="9" t="s">
        <v>972</v>
      </c>
      <c r="D555" s="159">
        <f>VLOOKUP(A555:A906,'PP_R ProAqua'!A:I,6,FALSE)</f>
        <v>959.7</v>
      </c>
      <c r="E555" s="79">
        <f>VLOOKUP(A555:A906,'PP_R ProAqua'!A:I,7,FALSE)</f>
        <v>959.7</v>
      </c>
      <c r="F555" s="157">
        <f t="shared" si="11"/>
        <v>921024.09000000008</v>
      </c>
    </row>
    <row r="556" spans="1:6" x14ac:dyDescent="0.25">
      <c r="A556" s="9" t="s">
        <v>1248</v>
      </c>
      <c r="B556" s="9" t="s">
        <v>973</v>
      </c>
      <c r="C556" s="9" t="s">
        <v>974</v>
      </c>
      <c r="D556" s="159">
        <f>VLOOKUP(A556:A907,'PP_R ProAqua'!A:I,6,FALSE)</f>
        <v>140.22999999999999</v>
      </c>
      <c r="E556" s="79">
        <f>VLOOKUP(A556:A907,'PP_R ProAqua'!A:I,7,FALSE)</f>
        <v>140.22999999999999</v>
      </c>
      <c r="F556" s="157">
        <f t="shared" si="11"/>
        <v>19664.452899999997</v>
      </c>
    </row>
    <row r="557" spans="1:6" x14ac:dyDescent="0.25">
      <c r="A557" s="9" t="s">
        <v>1534</v>
      </c>
      <c r="B557" s="9" t="s">
        <v>975</v>
      </c>
      <c r="C557" s="9" t="s">
        <v>976</v>
      </c>
      <c r="D557" s="159">
        <f>VLOOKUP(A557:A908,'PP_R ProAqua'!A:I,6,FALSE)</f>
        <v>5.09</v>
      </c>
      <c r="E557" s="79">
        <f>VLOOKUP(A557:A908,'PP_R ProAqua'!A:I,7,FALSE)</f>
        <v>5.09</v>
      </c>
      <c r="F557" s="157">
        <f t="shared" si="11"/>
        <v>25.908099999999997</v>
      </c>
    </row>
    <row r="558" spans="1:6" x14ac:dyDescent="0.25">
      <c r="A558" s="9" t="s">
        <v>1535</v>
      </c>
      <c r="B558" s="9" t="s">
        <v>977</v>
      </c>
      <c r="C558" s="9" t="s">
        <v>978</v>
      </c>
      <c r="D558" s="159">
        <f>VLOOKUP(A558:A909,'PP_R ProAqua'!A:I,6,FALSE)</f>
        <v>8.0299999999999994</v>
      </c>
      <c r="E558" s="79">
        <f>VLOOKUP(A558:A909,'PP_R ProAqua'!A:I,7,FALSE)</f>
        <v>8.0299999999999994</v>
      </c>
      <c r="F558" s="157">
        <f t="shared" si="11"/>
        <v>64.480899999999991</v>
      </c>
    </row>
    <row r="559" spans="1:6" x14ac:dyDescent="0.25">
      <c r="A559" s="9" t="s">
        <v>1536</v>
      </c>
      <c r="B559" s="9" t="s">
        <v>979</v>
      </c>
      <c r="C559" s="9" t="s">
        <v>980</v>
      </c>
      <c r="D559" s="159">
        <f>VLOOKUP(A559:A910,'PP_R ProAqua'!A:I,6,FALSE)</f>
        <v>15.02</v>
      </c>
      <c r="E559" s="79">
        <f>VLOOKUP(A559:A910,'PP_R ProAqua'!A:I,7,FALSE)</f>
        <v>15.02</v>
      </c>
      <c r="F559" s="157">
        <f t="shared" si="11"/>
        <v>225.60039999999998</v>
      </c>
    </row>
    <row r="560" spans="1:6" x14ac:dyDescent="0.25">
      <c r="A560" s="9" t="s">
        <v>1537</v>
      </c>
      <c r="B560" s="9" t="s">
        <v>981</v>
      </c>
      <c r="C560" s="9" t="s">
        <v>982</v>
      </c>
      <c r="D560" s="159">
        <f>VLOOKUP(A560:A911,'PP_R ProAqua'!A:I,6,FALSE)</f>
        <v>24.35</v>
      </c>
      <c r="E560" s="79">
        <f>VLOOKUP(A560:A911,'PP_R ProAqua'!A:I,7,FALSE)</f>
        <v>24.35</v>
      </c>
      <c r="F560" s="157">
        <f t="shared" si="11"/>
        <v>592.92250000000001</v>
      </c>
    </row>
    <row r="561" spans="1:6" x14ac:dyDescent="0.25">
      <c r="A561" s="9" t="s">
        <v>1538</v>
      </c>
      <c r="B561" s="9" t="s">
        <v>983</v>
      </c>
      <c r="C561" s="9" t="s">
        <v>984</v>
      </c>
      <c r="D561" s="159">
        <f>VLOOKUP(A561:A911,'PP_R ProAqua'!A:I,6,FALSE)</f>
        <v>47.83</v>
      </c>
      <c r="E561" s="79">
        <f>VLOOKUP(A561:A911,'PP_R ProAqua'!A:I,7,FALSE)</f>
        <v>47.83</v>
      </c>
      <c r="F561" s="157">
        <f t="shared" si="11"/>
        <v>2287.7088999999996</v>
      </c>
    </row>
    <row r="562" spans="1:6" x14ac:dyDescent="0.25">
      <c r="A562" s="9" t="s">
        <v>1539</v>
      </c>
      <c r="B562" s="9" t="s">
        <v>985</v>
      </c>
      <c r="C562" s="9" t="s">
        <v>986</v>
      </c>
      <c r="D562" s="159">
        <f>VLOOKUP(A562:A912,'PP_R ProAqua'!A:I,6,FALSE)</f>
        <v>81.08</v>
      </c>
      <c r="E562" s="79">
        <f>VLOOKUP(A562:A912,'PP_R ProAqua'!A:I,7,FALSE)</f>
        <v>81.08</v>
      </c>
      <c r="F562" s="157">
        <f t="shared" si="11"/>
        <v>6573.9663999999993</v>
      </c>
    </row>
    <row r="563" spans="1:6" x14ac:dyDescent="0.25">
      <c r="A563" s="9" t="s">
        <v>1245</v>
      </c>
      <c r="B563" s="9" t="s">
        <v>987</v>
      </c>
      <c r="C563" s="9" t="s">
        <v>988</v>
      </c>
      <c r="D563" s="159">
        <f>VLOOKUP(A563:A913,'PP_R ProAqua'!A:I,6,FALSE)</f>
        <v>189.1</v>
      </c>
      <c r="E563" s="79">
        <f>VLOOKUP(A563:A913,'PP_R ProAqua'!A:I,7,FALSE)</f>
        <v>189.1</v>
      </c>
      <c r="F563" s="157">
        <f t="shared" si="11"/>
        <v>35758.81</v>
      </c>
    </row>
    <row r="564" spans="1:6" x14ac:dyDescent="0.25">
      <c r="A564" s="9" t="s">
        <v>1246</v>
      </c>
      <c r="B564" s="9" t="s">
        <v>989</v>
      </c>
      <c r="C564" s="9" t="s">
        <v>990</v>
      </c>
      <c r="D564" s="159">
        <f>VLOOKUP(A564:A913,'PP_R ProAqua'!A:I,6,FALSE)</f>
        <v>303.28000000000003</v>
      </c>
      <c r="E564" s="79">
        <f>VLOOKUP(A564:A913,'PP_R ProAqua'!A:I,7,FALSE)</f>
        <v>303.28000000000003</v>
      </c>
      <c r="F564" s="157">
        <f t="shared" si="11"/>
        <v>91978.758400000021</v>
      </c>
    </row>
    <row r="565" spans="1:6" x14ac:dyDescent="0.25">
      <c r="A565" s="9" t="s">
        <v>1247</v>
      </c>
      <c r="B565" s="9" t="s">
        <v>991</v>
      </c>
      <c r="C565" s="9" t="s">
        <v>992</v>
      </c>
      <c r="D565" s="159">
        <f>VLOOKUP(A565:A914,'PP_R ProAqua'!A:I,6,FALSE)</f>
        <v>806.53</v>
      </c>
      <c r="E565" s="79">
        <f>VLOOKUP(A565:A914,'PP_R ProAqua'!A:I,7,FALSE)</f>
        <v>806.53</v>
      </c>
      <c r="F565" s="157">
        <f t="shared" si="11"/>
        <v>650490.6409</v>
      </c>
    </row>
    <row r="566" spans="1:6" x14ac:dyDescent="0.25">
      <c r="A566" s="9" t="s">
        <v>1540</v>
      </c>
      <c r="B566" s="9" t="s">
        <v>993</v>
      </c>
      <c r="C566" s="9" t="s">
        <v>994</v>
      </c>
      <c r="D566" s="159">
        <f>VLOOKUP(A566:A915,'PP_R ProAqua'!A:I,6,FALSE)</f>
        <v>16.54</v>
      </c>
      <c r="E566" s="79">
        <f>VLOOKUP(A566:A915,'PP_R ProAqua'!A:I,7,FALSE)</f>
        <v>16.54</v>
      </c>
      <c r="F566" s="157">
        <f t="shared" si="11"/>
        <v>273.57159999999999</v>
      </c>
    </row>
    <row r="567" spans="1:6" x14ac:dyDescent="0.25">
      <c r="A567" s="9" t="s">
        <v>1541</v>
      </c>
      <c r="B567" s="9" t="s">
        <v>995</v>
      </c>
      <c r="C567" s="9" t="s">
        <v>996</v>
      </c>
      <c r="D567" s="159">
        <f>VLOOKUP(A567:A915,'PP_R ProAqua'!A:I,6,FALSE)</f>
        <v>24.43</v>
      </c>
      <c r="E567" s="79">
        <f>VLOOKUP(A567:A915,'PP_R ProAqua'!A:I,7,FALSE)</f>
        <v>24.43</v>
      </c>
      <c r="F567" s="157">
        <f t="shared" si="11"/>
        <v>596.82489999999996</v>
      </c>
    </row>
    <row r="568" spans="1:6" x14ac:dyDescent="0.25">
      <c r="A568" s="9" t="s">
        <v>1542</v>
      </c>
      <c r="B568" s="9" t="s">
        <v>997</v>
      </c>
      <c r="C568" s="9" t="s">
        <v>998</v>
      </c>
      <c r="D568" s="159">
        <f>VLOOKUP(A568:A916,'PP_R ProAqua'!A:I,6,FALSE)</f>
        <v>5.62</v>
      </c>
      <c r="E568" s="79">
        <f>VLOOKUP(A568:A916,'PP_R ProAqua'!A:I,7,FALSE)</f>
        <v>5.62</v>
      </c>
      <c r="F568" s="157">
        <f t="shared" si="11"/>
        <v>31.584400000000002</v>
      </c>
    </row>
    <row r="569" spans="1:6" x14ac:dyDescent="0.25">
      <c r="A569" s="9" t="s">
        <v>1543</v>
      </c>
      <c r="B569" s="9" t="s">
        <v>999</v>
      </c>
      <c r="C569" s="9" t="s">
        <v>1000</v>
      </c>
      <c r="D569" s="159">
        <f>VLOOKUP(A569:A917,'PP_R ProAqua'!A:I,6,FALSE)</f>
        <v>8.9400000000000013</v>
      </c>
      <c r="E569" s="79">
        <f>VLOOKUP(A569:A917,'PP_R ProAqua'!A:I,7,FALSE)</f>
        <v>8.9400000000000013</v>
      </c>
      <c r="F569" s="157">
        <f t="shared" si="11"/>
        <v>79.923600000000022</v>
      </c>
    </row>
    <row r="570" spans="1:6" x14ac:dyDescent="0.25">
      <c r="A570" s="9" t="s">
        <v>1544</v>
      </c>
      <c r="B570" s="9" t="s">
        <v>1001</v>
      </c>
      <c r="C570" s="9" t="s">
        <v>1002</v>
      </c>
      <c r="D570" s="159">
        <f>VLOOKUP(A570:A918,'PP_R ProAqua'!A:I,6,FALSE)</f>
        <v>15.23</v>
      </c>
      <c r="E570" s="79">
        <f>VLOOKUP(A570:A918,'PP_R ProAqua'!A:I,7,FALSE)</f>
        <v>15.23</v>
      </c>
      <c r="F570" s="157">
        <f t="shared" si="11"/>
        <v>231.9529</v>
      </c>
    </row>
    <row r="571" spans="1:6" x14ac:dyDescent="0.25">
      <c r="A571" s="9" t="s">
        <v>1545</v>
      </c>
      <c r="B571" s="9" t="s">
        <v>1003</v>
      </c>
      <c r="C571" s="9" t="s">
        <v>1004</v>
      </c>
      <c r="D571" s="159">
        <f>VLOOKUP(A571:A918,'PP_R ProAqua'!A:I,6,FALSE)</f>
        <v>34.04</v>
      </c>
      <c r="E571" s="79">
        <f>VLOOKUP(A571:A918,'PP_R ProAqua'!A:I,7,FALSE)</f>
        <v>34.04</v>
      </c>
      <c r="F571" s="157">
        <f t="shared" si="11"/>
        <v>1158.7215999999999</v>
      </c>
    </row>
    <row r="572" spans="1:6" x14ac:dyDescent="0.25">
      <c r="A572" s="9" t="s">
        <v>1546</v>
      </c>
      <c r="B572" s="9" t="s">
        <v>1005</v>
      </c>
      <c r="C572" s="9" t="s">
        <v>1006</v>
      </c>
      <c r="D572" s="159">
        <f>VLOOKUP(A572:A919,'PP_R ProAqua'!A:I,6,FALSE)</f>
        <v>47.56</v>
      </c>
      <c r="E572" s="79">
        <f>VLOOKUP(A572:A919,'PP_R ProAqua'!A:I,7,FALSE)</f>
        <v>47.56</v>
      </c>
      <c r="F572" s="157">
        <f t="shared" si="11"/>
        <v>2261.9536000000003</v>
      </c>
    </row>
    <row r="573" spans="1:6" x14ac:dyDescent="0.25">
      <c r="A573" s="9" t="s">
        <v>1547</v>
      </c>
      <c r="B573" s="9" t="s">
        <v>1007</v>
      </c>
      <c r="C573" s="9" t="s">
        <v>1008</v>
      </c>
      <c r="D573" s="159">
        <f>VLOOKUP(A573:A920,'PP_R ProAqua'!A:I,6,FALSE)</f>
        <v>94.99</v>
      </c>
      <c r="E573" s="79">
        <f>VLOOKUP(A573:A920,'PP_R ProAqua'!A:I,7,FALSE)</f>
        <v>94.99</v>
      </c>
      <c r="F573" s="157">
        <f t="shared" si="11"/>
        <v>9023.1000999999997</v>
      </c>
    </row>
    <row r="574" spans="1:6" x14ac:dyDescent="0.25">
      <c r="A574" s="9" t="s">
        <v>1548</v>
      </c>
      <c r="B574" s="9" t="s">
        <v>1009</v>
      </c>
      <c r="C574" s="9" t="s">
        <v>1010</v>
      </c>
      <c r="D574" s="159">
        <f>VLOOKUP(A574:A921,'PP_R ProAqua'!A:I,6,FALSE)</f>
        <v>224.04000000000002</v>
      </c>
      <c r="E574" s="79">
        <f>VLOOKUP(A574:A921,'PP_R ProAqua'!A:I,7,FALSE)</f>
        <v>224.04000000000002</v>
      </c>
      <c r="F574" s="157">
        <f t="shared" si="11"/>
        <v>50193.921600000009</v>
      </c>
    </row>
    <row r="575" spans="1:6" x14ac:dyDescent="0.25">
      <c r="A575" s="9" t="s">
        <v>1242</v>
      </c>
      <c r="B575" s="9" t="s">
        <v>1011</v>
      </c>
      <c r="C575" s="9" t="s">
        <v>1012</v>
      </c>
      <c r="D575" s="159">
        <f>VLOOKUP(A575:A922,'PP_R ProAqua'!A:I,6,FALSE)</f>
        <v>365.16999999999996</v>
      </c>
      <c r="E575" s="79">
        <f>VLOOKUP(A575:A922,'PP_R ProAqua'!A:I,7,FALSE)</f>
        <v>365.16999999999996</v>
      </c>
      <c r="F575" s="157">
        <f t="shared" si="11"/>
        <v>133349.12889999998</v>
      </c>
    </row>
    <row r="576" spans="1:6" x14ac:dyDescent="0.25">
      <c r="A576" s="9" t="s">
        <v>1243</v>
      </c>
      <c r="B576" s="9" t="s">
        <v>1013</v>
      </c>
      <c r="C576" s="9" t="s">
        <v>1014</v>
      </c>
      <c r="D576" s="159">
        <f>VLOOKUP(A576:A923,'PP_R ProAqua'!A:I,6,FALSE)</f>
        <v>544.66000000000008</v>
      </c>
      <c r="E576" s="79">
        <f>VLOOKUP(A576:A923,'PP_R ProAqua'!A:I,7,FALSE)</f>
        <v>544.66000000000008</v>
      </c>
      <c r="F576" s="157">
        <f t="shared" si="11"/>
        <v>296654.5156000001</v>
      </c>
    </row>
    <row r="577" spans="1:6" x14ac:dyDescent="0.25">
      <c r="A577" s="9" t="s">
        <v>1244</v>
      </c>
      <c r="B577" s="9" t="s">
        <v>1015</v>
      </c>
      <c r="C577" s="9" t="s">
        <v>1016</v>
      </c>
      <c r="D577" s="159">
        <f>VLOOKUP(A577:A924,'PP_R ProAqua'!A:I,6,FALSE)</f>
        <v>966.66000000000008</v>
      </c>
      <c r="E577" s="79">
        <f>VLOOKUP(A577:A924,'PP_R ProAqua'!A:I,7,FALSE)</f>
        <v>966.66000000000008</v>
      </c>
      <c r="F577" s="157">
        <f t="shared" si="11"/>
        <v>934431.5556000002</v>
      </c>
    </row>
    <row r="578" spans="1:6" x14ac:dyDescent="0.25">
      <c r="A578" s="9" t="s">
        <v>1549</v>
      </c>
      <c r="B578" s="9" t="s">
        <v>1017</v>
      </c>
      <c r="C578" s="9" t="s">
        <v>1018</v>
      </c>
      <c r="D578" s="159">
        <f>VLOOKUP(A578:A924,'PP_R ProAqua'!A:I,6,FALSE)</f>
        <v>43.21</v>
      </c>
      <c r="E578" s="79">
        <f>VLOOKUP(A578:A924,'PP_R ProAqua'!A:I,7,FALSE)</f>
        <v>43.21</v>
      </c>
      <c r="F578" s="157">
        <f t="shared" si="11"/>
        <v>1867.1041</v>
      </c>
    </row>
    <row r="579" spans="1:6" x14ac:dyDescent="0.25">
      <c r="A579" s="9" t="s">
        <v>1550</v>
      </c>
      <c r="B579" s="9" t="s">
        <v>1019</v>
      </c>
      <c r="C579" s="9" t="s">
        <v>1020</v>
      </c>
      <c r="D579" s="159">
        <f>VLOOKUP(A579:A925,'PP_R ProAqua'!A:I,6,FALSE)</f>
        <v>62.66</v>
      </c>
      <c r="E579" s="79">
        <f>VLOOKUP(A579:A925,'PP_R ProAqua'!A:I,7,FALSE)</f>
        <v>62.66</v>
      </c>
      <c r="F579" s="157">
        <f t="shared" si="11"/>
        <v>3926.2755999999995</v>
      </c>
    </row>
    <row r="580" spans="1:6" x14ac:dyDescent="0.25">
      <c r="A580" s="9" t="s">
        <v>1551</v>
      </c>
      <c r="B580" s="9" t="s">
        <v>1021</v>
      </c>
      <c r="C580" s="9" t="s">
        <v>1022</v>
      </c>
      <c r="D580" s="159">
        <f>VLOOKUP(A580:A926,'PP_R ProAqua'!A:I,6,FALSE)</f>
        <v>49.18</v>
      </c>
      <c r="E580" s="79">
        <f>VLOOKUP(A580:A926,'PP_R ProAqua'!A:I,7,FALSE)</f>
        <v>49.18</v>
      </c>
      <c r="F580" s="157">
        <f t="shared" si="11"/>
        <v>2418.6723999999999</v>
      </c>
    </row>
    <row r="581" spans="1:6" x14ac:dyDescent="0.25">
      <c r="A581" s="9" t="s">
        <v>1552</v>
      </c>
      <c r="B581" s="9" t="s">
        <v>1023</v>
      </c>
      <c r="C581" s="9" t="s">
        <v>1024</v>
      </c>
      <c r="D581" s="159">
        <f>VLOOKUP(A581:A927,'PP_R ProAqua'!A:I,6,FALSE)</f>
        <v>65.14</v>
      </c>
      <c r="E581" s="79">
        <f>VLOOKUP(A581:A927,'PP_R ProAqua'!A:I,7,FALSE)</f>
        <v>65.14</v>
      </c>
      <c r="F581" s="157">
        <f t="shared" si="11"/>
        <v>4243.2196000000004</v>
      </c>
    </row>
    <row r="582" spans="1:6" x14ac:dyDescent="0.25">
      <c r="A582" s="9" t="s">
        <v>1553</v>
      </c>
      <c r="B582" s="9" t="s">
        <v>1025</v>
      </c>
      <c r="C582" s="9" t="s">
        <v>1026</v>
      </c>
      <c r="D582" s="159">
        <f>VLOOKUP(A582:A928,'PP_R ProAqua'!A:I,6,FALSE)</f>
        <v>78.349999999999994</v>
      </c>
      <c r="E582" s="79">
        <f>VLOOKUP(A582:A928,'PP_R ProAqua'!A:I,7,FALSE)</f>
        <v>78.349999999999994</v>
      </c>
      <c r="F582" s="157">
        <f t="shared" si="11"/>
        <v>6138.7224999999989</v>
      </c>
    </row>
    <row r="583" spans="1:6" x14ac:dyDescent="0.25">
      <c r="A583" s="9" t="s">
        <v>1554</v>
      </c>
      <c r="B583" s="9" t="s">
        <v>1027</v>
      </c>
      <c r="C583" s="9" t="s">
        <v>1028</v>
      </c>
      <c r="D583" s="159">
        <f>VLOOKUP(A583:A929,'PP_R ProAqua'!A:I,6,FALSE)</f>
        <v>73.44</v>
      </c>
      <c r="E583" s="79">
        <f>VLOOKUP(A583:A929,'PP_R ProAqua'!A:I,7,FALSE)</f>
        <v>73.44</v>
      </c>
      <c r="F583" s="157">
        <f t="shared" si="11"/>
        <v>5393.4335999999994</v>
      </c>
    </row>
    <row r="584" spans="1:6" x14ac:dyDescent="0.25">
      <c r="A584" s="9" t="s">
        <v>1555</v>
      </c>
      <c r="B584" s="9" t="s">
        <v>1029</v>
      </c>
      <c r="C584" s="9" t="s">
        <v>1030</v>
      </c>
      <c r="D584" s="159">
        <f>VLOOKUP(A584:A930,'PP_R ProAqua'!A:I,6,FALSE)</f>
        <v>119.77000000000001</v>
      </c>
      <c r="E584" s="79">
        <f>VLOOKUP(A584:A930,'PP_R ProAqua'!A:I,7,FALSE)</f>
        <v>119.77000000000001</v>
      </c>
      <c r="F584" s="157">
        <f t="shared" si="11"/>
        <v>14344.852900000002</v>
      </c>
    </row>
    <row r="585" spans="1:6" x14ac:dyDescent="0.25">
      <c r="A585" s="9" t="s">
        <v>1556</v>
      </c>
      <c r="B585" s="9" t="s">
        <v>1031</v>
      </c>
      <c r="C585" s="9" t="s">
        <v>1032</v>
      </c>
      <c r="D585" s="159">
        <f>VLOOKUP(A585:A931,'PP_R ProAqua'!A:I,6,FALSE)</f>
        <v>58.85</v>
      </c>
      <c r="E585" s="79">
        <f>VLOOKUP(A585:A931,'PP_R ProAqua'!A:I,7,FALSE)</f>
        <v>58.85</v>
      </c>
      <c r="F585" s="157">
        <f t="shared" si="11"/>
        <v>3463.3225000000002</v>
      </c>
    </row>
    <row r="586" spans="1:6" x14ac:dyDescent="0.25">
      <c r="A586" s="9" t="s">
        <v>1557</v>
      </c>
      <c r="B586" s="9" t="s">
        <v>1033</v>
      </c>
      <c r="C586" s="9" t="s">
        <v>1034</v>
      </c>
      <c r="D586" s="159">
        <f>VLOOKUP(A586:A932,'PP_R ProAqua'!A:I,6,FALSE)</f>
        <v>81.040000000000006</v>
      </c>
      <c r="E586" s="79">
        <f>VLOOKUP(A586:A932,'PP_R ProAqua'!A:I,7,FALSE)</f>
        <v>81.040000000000006</v>
      </c>
      <c r="F586" s="157">
        <f t="shared" si="11"/>
        <v>6567.481600000001</v>
      </c>
    </row>
    <row r="587" spans="1:6" x14ac:dyDescent="0.25">
      <c r="A587" s="9" t="s">
        <v>1558</v>
      </c>
      <c r="B587" s="9" t="s">
        <v>1035</v>
      </c>
      <c r="C587" s="9" t="s">
        <v>1036</v>
      </c>
      <c r="D587" s="159">
        <f>VLOOKUP(A587:A933,'PP_R ProAqua'!A:I,6,FALSE)</f>
        <v>61.99</v>
      </c>
      <c r="E587" s="79">
        <f>VLOOKUP(A587:A933,'PP_R ProAqua'!A:I,7,FALSE)</f>
        <v>61.99</v>
      </c>
      <c r="F587" s="157">
        <f t="shared" si="11"/>
        <v>3842.7601000000004</v>
      </c>
    </row>
    <row r="588" spans="1:6" x14ac:dyDescent="0.25">
      <c r="A588" s="9" t="s">
        <v>1559</v>
      </c>
      <c r="B588" s="9" t="s">
        <v>1037</v>
      </c>
      <c r="C588" s="9" t="s">
        <v>1038</v>
      </c>
      <c r="D588" s="159">
        <f>VLOOKUP(A588:A934,'PP_R ProAqua'!A:I,6,FALSE)</f>
        <v>82.12</v>
      </c>
      <c r="E588" s="79">
        <f>VLOOKUP(A588:A934,'PP_R ProAqua'!A:I,7,FALSE)</f>
        <v>82.12</v>
      </c>
      <c r="F588" s="157">
        <f t="shared" si="11"/>
        <v>6743.6944000000003</v>
      </c>
    </row>
    <row r="589" spans="1:6" x14ac:dyDescent="0.25">
      <c r="A589" s="9" t="s">
        <v>1560</v>
      </c>
      <c r="B589" s="9" t="s">
        <v>1039</v>
      </c>
      <c r="C589" s="9" t="s">
        <v>1040</v>
      </c>
      <c r="D589" s="159">
        <f>VLOOKUP(A589:A935,'PP_R ProAqua'!A:I,6,FALSE)</f>
        <v>98.7</v>
      </c>
      <c r="E589" s="79">
        <f>VLOOKUP(A589:A935,'PP_R ProAqua'!A:I,7,FALSE)</f>
        <v>98.7</v>
      </c>
      <c r="F589" s="157">
        <f t="shared" si="11"/>
        <v>9741.69</v>
      </c>
    </row>
    <row r="590" spans="1:6" x14ac:dyDescent="0.25">
      <c r="A590" s="9" t="s">
        <v>1561</v>
      </c>
      <c r="B590" s="9" t="s">
        <v>1041</v>
      </c>
      <c r="C590" s="9" t="s">
        <v>1042</v>
      </c>
      <c r="D590" s="159">
        <f>VLOOKUP(A590:A935,'PP_R ProAqua'!A:I,6,FALSE)</f>
        <v>99.4</v>
      </c>
      <c r="E590" s="79">
        <f>VLOOKUP(A590:A935,'PP_R ProAqua'!A:I,7,FALSE)</f>
        <v>99.4</v>
      </c>
      <c r="F590" s="157">
        <f t="shared" ref="F590:F650" si="12">D590*E590</f>
        <v>9880.36</v>
      </c>
    </row>
    <row r="591" spans="1:6" x14ac:dyDescent="0.25">
      <c r="A591" s="9" t="s">
        <v>1562</v>
      </c>
      <c r="B591" s="9" t="s">
        <v>1043</v>
      </c>
      <c r="C591" s="9" t="s">
        <v>1044</v>
      </c>
      <c r="D591" s="159">
        <f>VLOOKUP(A591:A936,'PP_R ProAqua'!A:I,6,FALSE)</f>
        <v>173.38</v>
      </c>
      <c r="E591" s="79">
        <f>VLOOKUP(A591:A936,'PP_R ProAqua'!A:I,7,FALSE)</f>
        <v>173.38</v>
      </c>
      <c r="F591" s="157">
        <f t="shared" si="12"/>
        <v>30060.624399999997</v>
      </c>
    </row>
    <row r="592" spans="1:6" x14ac:dyDescent="0.25">
      <c r="A592" s="9" t="s">
        <v>1563</v>
      </c>
      <c r="B592" s="9" t="s">
        <v>1045</v>
      </c>
      <c r="C592" s="9" t="s">
        <v>1046</v>
      </c>
      <c r="D592" s="159">
        <f>VLOOKUP(A592:A937,'PP_R ProAqua'!A:I,6,FALSE)</f>
        <v>45.28</v>
      </c>
      <c r="E592" s="79">
        <f>VLOOKUP(A592:A937,'PP_R ProAqua'!A:I,7,FALSE)</f>
        <v>45.28</v>
      </c>
      <c r="F592" s="157">
        <f t="shared" si="12"/>
        <v>2050.2784000000001</v>
      </c>
    </row>
    <row r="593" spans="1:6" x14ac:dyDescent="0.25">
      <c r="A593" s="9" t="s">
        <v>1241</v>
      </c>
      <c r="B593" s="9" t="s">
        <v>1047</v>
      </c>
      <c r="C593" s="9" t="s">
        <v>1048</v>
      </c>
      <c r="D593" s="159">
        <f>VLOOKUP(A593:A938,'PP_R ProAqua'!A:I,6,FALSE)</f>
        <v>51.79</v>
      </c>
      <c r="E593" s="79">
        <f>VLOOKUP(A593:A938,'PP_R ProAqua'!A:I,7,FALSE)</f>
        <v>51.79</v>
      </c>
      <c r="F593" s="157">
        <f t="shared" si="12"/>
        <v>2682.2040999999999</v>
      </c>
    </row>
    <row r="594" spans="1:6" x14ac:dyDescent="0.25">
      <c r="A594" s="9" t="s">
        <v>1239</v>
      </c>
      <c r="B594" s="9" t="s">
        <v>1049</v>
      </c>
      <c r="C594" s="9" t="s">
        <v>1050</v>
      </c>
      <c r="D594" s="159">
        <f>VLOOKUP(A594:A939,'PP_R ProAqua'!A:I,6,FALSE)</f>
        <v>126.9</v>
      </c>
      <c r="E594" s="79">
        <f>VLOOKUP(A594:A939,'PP_R ProAqua'!A:I,7,FALSE)</f>
        <v>126.9</v>
      </c>
      <c r="F594" s="157">
        <f t="shared" si="12"/>
        <v>16103.61</v>
      </c>
    </row>
    <row r="595" spans="1:6" x14ac:dyDescent="0.25">
      <c r="A595" s="9" t="s">
        <v>1240</v>
      </c>
      <c r="B595" s="9" t="s">
        <v>1051</v>
      </c>
      <c r="C595" s="9" t="s">
        <v>1052</v>
      </c>
      <c r="D595" s="159">
        <f>VLOOKUP(A595:A940,'PP_R ProAqua'!A:I,6,FALSE)</f>
        <v>141.01</v>
      </c>
      <c r="E595" s="79">
        <f>VLOOKUP(A595:A940,'PP_R ProAqua'!A:I,7,FALSE)</f>
        <v>141.01</v>
      </c>
      <c r="F595" s="157">
        <f t="shared" si="12"/>
        <v>19883.820099999997</v>
      </c>
    </row>
    <row r="596" spans="1:6" x14ac:dyDescent="0.25">
      <c r="A596" s="9" t="s">
        <v>1564</v>
      </c>
      <c r="B596" s="9" t="s">
        <v>1053</v>
      </c>
      <c r="C596" s="9" t="s">
        <v>1054</v>
      </c>
      <c r="D596" s="159">
        <f>VLOOKUP(A596:A941,'PP_R ProAqua'!A:I,6,FALSE)</f>
        <v>60.04</v>
      </c>
      <c r="E596" s="79">
        <f>VLOOKUP(A596:A941,'PP_R ProAqua'!A:I,7,FALSE)</f>
        <v>60.04</v>
      </c>
      <c r="F596" s="157">
        <f t="shared" si="12"/>
        <v>3604.8015999999998</v>
      </c>
    </row>
    <row r="597" spans="1:6" x14ac:dyDescent="0.25">
      <c r="A597" s="9" t="s">
        <v>1565</v>
      </c>
      <c r="B597" s="9" t="s">
        <v>1055</v>
      </c>
      <c r="C597" s="9" t="s">
        <v>1056</v>
      </c>
      <c r="D597" s="159">
        <f>VLOOKUP(A597:A942,'PP_R ProAqua'!A:I,6,FALSE)</f>
        <v>70.2</v>
      </c>
      <c r="E597" s="79">
        <f>VLOOKUP(A597:A942,'PP_R ProAqua'!A:I,7,FALSE)</f>
        <v>70.2</v>
      </c>
      <c r="F597" s="157">
        <f t="shared" si="12"/>
        <v>4928.04</v>
      </c>
    </row>
    <row r="598" spans="1:6" x14ac:dyDescent="0.25">
      <c r="A598" s="9" t="s">
        <v>1238</v>
      </c>
      <c r="B598" s="9" t="s">
        <v>1057</v>
      </c>
      <c r="C598" s="9" t="s">
        <v>1058</v>
      </c>
      <c r="D598" s="159">
        <f>VLOOKUP(A598:A943,'PP_R ProAqua'!A:I,6,FALSE)</f>
        <v>141.12</v>
      </c>
      <c r="E598" s="79">
        <f>VLOOKUP(A598:A943,'PP_R ProAqua'!A:I,7,FALSE)</f>
        <v>141.12</v>
      </c>
      <c r="F598" s="157">
        <f t="shared" si="12"/>
        <v>19914.8544</v>
      </c>
    </row>
    <row r="599" spans="1:6" x14ac:dyDescent="0.25">
      <c r="A599" s="9" t="s">
        <v>1566</v>
      </c>
      <c r="B599" s="9" t="s">
        <v>1059</v>
      </c>
      <c r="C599" s="9" t="s">
        <v>1060</v>
      </c>
      <c r="D599" s="159">
        <f>VLOOKUP(A599:A944,'PP_R ProAqua'!A:I,6,FALSE)</f>
        <v>19.37</v>
      </c>
      <c r="E599" s="79">
        <f>VLOOKUP(A599:A944,'PP_R ProAqua'!A:I,7,FALSE)</f>
        <v>19.37</v>
      </c>
      <c r="F599" s="157">
        <f t="shared" si="12"/>
        <v>375.19690000000003</v>
      </c>
    </row>
    <row r="600" spans="1:6" x14ac:dyDescent="0.25">
      <c r="A600" s="9" t="s">
        <v>1567</v>
      </c>
      <c r="B600" s="9" t="s">
        <v>1061</v>
      </c>
      <c r="C600" s="9" t="s">
        <v>1062</v>
      </c>
      <c r="D600" s="159">
        <f>VLOOKUP(A600:A945,'PP_R ProAqua'!A:I,6,FALSE)</f>
        <v>27.35</v>
      </c>
      <c r="E600" s="79">
        <f>VLOOKUP(A600:A945,'PP_R ProAqua'!A:I,7,FALSE)</f>
        <v>27.35</v>
      </c>
      <c r="F600" s="157">
        <f t="shared" si="12"/>
        <v>748.02250000000004</v>
      </c>
    </row>
    <row r="601" spans="1:6" x14ac:dyDescent="0.25">
      <c r="A601" s="9" t="s">
        <v>1235</v>
      </c>
      <c r="B601" s="9" t="s">
        <v>1063</v>
      </c>
      <c r="C601" s="9" t="s">
        <v>1064</v>
      </c>
      <c r="D601" s="159">
        <f>VLOOKUP(A601:A946,'PP_R ProAqua'!A:I,6,FALSE)</f>
        <v>11.11</v>
      </c>
      <c r="E601" s="79">
        <f>VLOOKUP(A601:A946,'PP_R ProAqua'!A:I,7,FALSE)</f>
        <v>11.11</v>
      </c>
      <c r="F601" s="157">
        <f t="shared" si="12"/>
        <v>123.43209999999999</v>
      </c>
    </row>
    <row r="602" spans="1:6" x14ac:dyDescent="0.25">
      <c r="A602" s="9" t="s">
        <v>1236</v>
      </c>
      <c r="B602" s="9" t="s">
        <v>1065</v>
      </c>
      <c r="C602" s="9" t="s">
        <v>1066</v>
      </c>
      <c r="D602" s="159">
        <f>VLOOKUP(A602:A947,'PP_R ProAqua'!A:I,6,FALSE)</f>
        <v>18.829999999999998</v>
      </c>
      <c r="E602" s="79">
        <f>VLOOKUP(A602:A947,'PP_R ProAqua'!A:I,7,FALSE)</f>
        <v>18.829999999999998</v>
      </c>
      <c r="F602" s="157">
        <f t="shared" si="12"/>
        <v>354.56889999999993</v>
      </c>
    </row>
    <row r="603" spans="1:6" x14ac:dyDescent="0.25">
      <c r="A603" s="9" t="s">
        <v>1237</v>
      </c>
      <c r="B603" s="9" t="s">
        <v>1067</v>
      </c>
      <c r="C603" s="9" t="s">
        <v>1068</v>
      </c>
      <c r="D603" s="159">
        <f>VLOOKUP(A603:A948,'PP_R ProAqua'!A:I,6,FALSE)</f>
        <v>28.57</v>
      </c>
      <c r="E603" s="79">
        <f>VLOOKUP(A603:A948,'PP_R ProAqua'!A:I,7,FALSE)</f>
        <v>28.57</v>
      </c>
      <c r="F603" s="157">
        <f t="shared" si="12"/>
        <v>816.24490000000003</v>
      </c>
    </row>
    <row r="604" spans="1:6" x14ac:dyDescent="0.25">
      <c r="A604" s="9" t="s">
        <v>1568</v>
      </c>
      <c r="B604" s="9" t="s">
        <v>1069</v>
      </c>
      <c r="C604" s="9" t="s">
        <v>1070</v>
      </c>
      <c r="D604" s="159">
        <f>VLOOKUP(A604:A949,'PP_R ProAqua'!A:I,6,FALSE)</f>
        <v>102.53</v>
      </c>
      <c r="E604" s="79">
        <f>VLOOKUP(A604:A949,'PP_R ProAqua'!A:I,7,FALSE)</f>
        <v>102.53</v>
      </c>
      <c r="F604" s="157">
        <f t="shared" si="12"/>
        <v>10512.400900000001</v>
      </c>
    </row>
    <row r="605" spans="1:6" x14ac:dyDescent="0.25">
      <c r="A605" s="9" t="s">
        <v>1569</v>
      </c>
      <c r="B605" s="9" t="s">
        <v>1071</v>
      </c>
      <c r="C605" s="9" t="s">
        <v>1072</v>
      </c>
      <c r="D605" s="159">
        <f>VLOOKUP(A605:A950,'PP_R ProAqua'!A:I,6,FALSE)</f>
        <v>145.55000000000001</v>
      </c>
      <c r="E605" s="79">
        <f>VLOOKUP(A605:A950,'PP_R ProAqua'!A:I,7,FALSE)</f>
        <v>145.55000000000001</v>
      </c>
      <c r="F605" s="157">
        <f t="shared" si="12"/>
        <v>21184.802500000002</v>
      </c>
    </row>
    <row r="606" spans="1:6" x14ac:dyDescent="0.25">
      <c r="A606" s="9" t="s">
        <v>1570</v>
      </c>
      <c r="B606" s="9" t="s">
        <v>1073</v>
      </c>
      <c r="C606" s="9" t="s">
        <v>1074</v>
      </c>
      <c r="D606" s="159">
        <f>VLOOKUP(A606:A951,'PP_R ProAqua'!A:I,6,FALSE)</f>
        <v>155.94999999999999</v>
      </c>
      <c r="E606" s="79">
        <f>VLOOKUP(A606:A951,'PP_R ProAqua'!A:I,7,FALSE)</f>
        <v>155.94999999999999</v>
      </c>
      <c r="F606" s="157">
        <f t="shared" si="12"/>
        <v>24320.402499999997</v>
      </c>
    </row>
    <row r="607" spans="1:6" x14ac:dyDescent="0.25">
      <c r="A607" s="9" t="s">
        <v>1571</v>
      </c>
      <c r="B607" s="9" t="s">
        <v>1075</v>
      </c>
      <c r="C607" s="9" t="s">
        <v>1076</v>
      </c>
      <c r="D607" s="159">
        <f>VLOOKUP(A607:A952,'PP_R ProAqua'!A:I,6,FALSE)</f>
        <v>386.63</v>
      </c>
      <c r="E607" s="79">
        <f>VLOOKUP(A607:A952,'PP_R ProAqua'!A:I,7,FALSE)</f>
        <v>386.63</v>
      </c>
      <c r="F607" s="157">
        <f t="shared" si="12"/>
        <v>149482.75690000001</v>
      </c>
    </row>
    <row r="608" spans="1:6" x14ac:dyDescent="0.25">
      <c r="A608" s="9" t="s">
        <v>1572</v>
      </c>
      <c r="B608" s="9" t="s">
        <v>1077</v>
      </c>
      <c r="C608" s="9" t="s">
        <v>1078</v>
      </c>
      <c r="D608" s="159">
        <f>VLOOKUP(A608:A953,'PP_R ProAqua'!A:I,6,FALSE)</f>
        <v>294.26</v>
      </c>
      <c r="E608" s="79">
        <f>VLOOKUP(A608:A953,'PP_R ProAqua'!A:I,7,FALSE)</f>
        <v>294.26</v>
      </c>
      <c r="F608" s="157">
        <f t="shared" si="12"/>
        <v>86588.9476</v>
      </c>
    </row>
    <row r="609" spans="1:6" x14ac:dyDescent="0.25">
      <c r="A609" s="9" t="s">
        <v>1573</v>
      </c>
      <c r="B609" s="9" t="s">
        <v>1079</v>
      </c>
      <c r="C609" s="9" t="s">
        <v>1080</v>
      </c>
      <c r="D609" s="159">
        <f>VLOOKUP(A609:A954,'PP_R ProAqua'!A:I,6,FALSE)</f>
        <v>366.23</v>
      </c>
      <c r="E609" s="79">
        <f>VLOOKUP(A609:A954,'PP_R ProAqua'!A:I,7,FALSE)</f>
        <v>366.23</v>
      </c>
      <c r="F609" s="157">
        <f t="shared" si="12"/>
        <v>134124.41290000002</v>
      </c>
    </row>
    <row r="610" spans="1:6" x14ac:dyDescent="0.25">
      <c r="A610" s="9" t="s">
        <v>1574</v>
      </c>
      <c r="B610" s="9" t="s">
        <v>1081</v>
      </c>
      <c r="C610" s="9" t="s">
        <v>1082</v>
      </c>
      <c r="D610" s="159">
        <f>VLOOKUP(A610:A955,'PP_R ProAqua'!A:I,6,FALSE)</f>
        <v>116.66</v>
      </c>
      <c r="E610" s="79">
        <f>VLOOKUP(A610:A955,'PP_R ProAqua'!A:I,7,FALSE)</f>
        <v>116.66</v>
      </c>
      <c r="F610" s="157">
        <f t="shared" si="12"/>
        <v>13609.5556</v>
      </c>
    </row>
    <row r="611" spans="1:6" x14ac:dyDescent="0.25">
      <c r="A611" s="9" t="s">
        <v>1575</v>
      </c>
      <c r="B611" s="9" t="s">
        <v>1083</v>
      </c>
      <c r="C611" s="9" t="s">
        <v>1084</v>
      </c>
      <c r="D611" s="159">
        <f>VLOOKUP(A611:A956,'PP_R ProAqua'!A:I,6,FALSE)</f>
        <v>163.37</v>
      </c>
      <c r="E611" s="79">
        <f>VLOOKUP(A611:A956,'PP_R ProAqua'!A:I,7,FALSE)</f>
        <v>163.37</v>
      </c>
      <c r="F611" s="157">
        <f t="shared" si="12"/>
        <v>26689.7569</v>
      </c>
    </row>
    <row r="612" spans="1:6" x14ac:dyDescent="0.25">
      <c r="A612" s="9" t="s">
        <v>1576</v>
      </c>
      <c r="B612" s="9" t="s">
        <v>1085</v>
      </c>
      <c r="C612" s="9" t="s">
        <v>1086</v>
      </c>
      <c r="D612" s="159">
        <f>VLOOKUP(A612:A957,'PP_R ProAqua'!A:I,6,FALSE)</f>
        <v>259.15999999999997</v>
      </c>
      <c r="E612" s="79">
        <f>VLOOKUP(A612:A957,'PP_R ProAqua'!A:I,7,FALSE)</f>
        <v>259.15999999999997</v>
      </c>
      <c r="F612" s="157">
        <f t="shared" si="12"/>
        <v>67163.905599999984</v>
      </c>
    </row>
    <row r="613" spans="1:6" x14ac:dyDescent="0.25">
      <c r="A613" s="9" t="s">
        <v>1577</v>
      </c>
      <c r="B613" s="9" t="s">
        <v>1087</v>
      </c>
      <c r="C613" s="9" t="s">
        <v>1088</v>
      </c>
      <c r="D613" s="159">
        <f>VLOOKUP(A613:A958,'PP_R ProAqua'!A:I,6,FALSE)</f>
        <v>512.83999999999992</v>
      </c>
      <c r="E613" s="79">
        <f>VLOOKUP(A613:A958,'PP_R ProAqua'!A:I,7,FALSE)</f>
        <v>512.83999999999992</v>
      </c>
      <c r="F613" s="157">
        <f t="shared" si="12"/>
        <v>263004.8655999999</v>
      </c>
    </row>
    <row r="614" spans="1:6" x14ac:dyDescent="0.25">
      <c r="A614" s="9" t="s">
        <v>1578</v>
      </c>
      <c r="B614" s="9" t="s">
        <v>1089</v>
      </c>
      <c r="C614" s="9" t="s">
        <v>1090</v>
      </c>
      <c r="D614" s="159">
        <f>VLOOKUP(A614:A959,'PP_R ProAqua'!A:I,6,FALSE)</f>
        <v>113.25999999999999</v>
      </c>
      <c r="E614" s="79">
        <f>VLOOKUP(A614:A959,'PP_R ProAqua'!A:I,7,FALSE)</f>
        <v>113.25999999999999</v>
      </c>
      <c r="F614" s="157">
        <f t="shared" si="12"/>
        <v>12827.827599999999</v>
      </c>
    </row>
    <row r="615" spans="1:6" x14ac:dyDescent="0.25">
      <c r="A615" s="9" t="s">
        <v>1579</v>
      </c>
      <c r="B615" s="9" t="s">
        <v>1091</v>
      </c>
      <c r="C615" s="9" t="s">
        <v>1092</v>
      </c>
      <c r="D615" s="159">
        <f>VLOOKUP(A615:A960,'PP_R ProAqua'!A:I,6,FALSE)</f>
        <v>163.37</v>
      </c>
      <c r="E615" s="79">
        <f>VLOOKUP(A615:A960,'PP_R ProAqua'!A:I,7,FALSE)</f>
        <v>163.37</v>
      </c>
      <c r="F615" s="157">
        <f t="shared" si="12"/>
        <v>26689.7569</v>
      </c>
    </row>
    <row r="616" spans="1:6" x14ac:dyDescent="0.25">
      <c r="A616" s="9" t="s">
        <v>1580</v>
      </c>
      <c r="B616" s="9" t="s">
        <v>1093</v>
      </c>
      <c r="C616" s="9" t="s">
        <v>1094</v>
      </c>
      <c r="D616" s="159">
        <f>VLOOKUP(A616:A961,'PP_R ProAqua'!A:I,6,FALSE)</f>
        <v>251.61999999999998</v>
      </c>
      <c r="E616" s="79">
        <f>VLOOKUP(A616:A961,'PP_R ProAqua'!A:I,7,FALSE)</f>
        <v>251.61999999999998</v>
      </c>
      <c r="F616" s="157">
        <f t="shared" si="12"/>
        <v>63312.624399999986</v>
      </c>
    </row>
    <row r="617" spans="1:6" x14ac:dyDescent="0.25">
      <c r="A617" s="9" t="s">
        <v>1598</v>
      </c>
      <c r="B617" s="9" t="s">
        <v>1095</v>
      </c>
      <c r="C617" s="9" t="s">
        <v>1096</v>
      </c>
      <c r="D617" s="159">
        <f>VLOOKUP(A617:A962,'PP_R ProAqua'!A:I,6,FALSE)</f>
        <v>485.35</v>
      </c>
      <c r="E617" s="79">
        <f>VLOOKUP(A617:A962,'PP_R ProAqua'!A:I,7,FALSE)</f>
        <v>485.35</v>
      </c>
      <c r="F617" s="157">
        <f t="shared" si="12"/>
        <v>235564.62250000003</v>
      </c>
    </row>
    <row r="618" spans="1:6" x14ac:dyDescent="0.25">
      <c r="A618" s="9" t="s">
        <v>1234</v>
      </c>
      <c r="B618" s="9" t="s">
        <v>1097</v>
      </c>
      <c r="C618" s="9" t="s">
        <v>1098</v>
      </c>
      <c r="D618" s="159">
        <f>VLOOKUP(A618:A963,'PP_R ProAqua'!A:I,6,FALSE)</f>
        <v>216.70999999999998</v>
      </c>
      <c r="E618" s="79">
        <f>VLOOKUP(A618:A963,'PP_R ProAqua'!A:I,7,FALSE)</f>
        <v>216.70999999999998</v>
      </c>
      <c r="F618" s="157">
        <f t="shared" si="12"/>
        <v>46963.224099999992</v>
      </c>
    </row>
    <row r="619" spans="1:6" x14ac:dyDescent="0.25">
      <c r="A619" s="9" t="s">
        <v>1228</v>
      </c>
      <c r="B619" s="9" t="s">
        <v>1099</v>
      </c>
      <c r="C619" s="9" t="s">
        <v>1100</v>
      </c>
      <c r="D619" s="159">
        <f>VLOOKUP(A619:A964,'PP_R ProAqua'!A:I,6,FALSE)</f>
        <v>268.18</v>
      </c>
      <c r="E619" s="79">
        <f>VLOOKUP(A619:A964,'PP_R ProAqua'!A:I,7,FALSE)</f>
        <v>268.18</v>
      </c>
      <c r="F619" s="157">
        <f t="shared" si="12"/>
        <v>71920.512400000007</v>
      </c>
    </row>
    <row r="620" spans="1:6" x14ac:dyDescent="0.25">
      <c r="A620" s="9" t="s">
        <v>1228</v>
      </c>
      <c r="B620" s="9" t="s">
        <v>1101</v>
      </c>
      <c r="C620" s="9" t="s">
        <v>1102</v>
      </c>
      <c r="D620" s="159">
        <f>VLOOKUP(A620:A965,'PP_R ProAqua'!A:I,6,FALSE)</f>
        <v>268.18</v>
      </c>
      <c r="E620" s="79">
        <f>VLOOKUP(A620:A965,'PP_R ProAqua'!A:I,7,FALSE)</f>
        <v>268.18</v>
      </c>
      <c r="F620" s="157">
        <f t="shared" si="12"/>
        <v>71920.512400000007</v>
      </c>
    </row>
    <row r="621" spans="1:6" x14ac:dyDescent="0.25">
      <c r="A621" s="9" t="s">
        <v>1229</v>
      </c>
      <c r="B621" s="9" t="s">
        <v>1103</v>
      </c>
      <c r="C621" s="9" t="s">
        <v>1104</v>
      </c>
      <c r="D621" s="159">
        <f>VLOOKUP(A621:A966,'PP_R ProAqua'!A:I,6,FALSE)</f>
        <v>291.43</v>
      </c>
      <c r="E621" s="79">
        <f>VLOOKUP(A621:A966,'PP_R ProAqua'!A:I,7,FALSE)</f>
        <v>291.43</v>
      </c>
      <c r="F621" s="157">
        <f t="shared" si="12"/>
        <v>84931.444900000002</v>
      </c>
    </row>
    <row r="622" spans="1:6" x14ac:dyDescent="0.25">
      <c r="A622" s="9" t="s">
        <v>1230</v>
      </c>
      <c r="B622" s="9" t="s">
        <v>1105</v>
      </c>
      <c r="C622" s="9" t="s">
        <v>1106</v>
      </c>
      <c r="D622" s="159">
        <f>VLOOKUP(A622:A967,'PP_R ProAqua'!A:I,6,FALSE)</f>
        <v>352.14</v>
      </c>
      <c r="E622" s="79">
        <f>VLOOKUP(A622:A967,'PP_R ProAqua'!A:I,7,FALSE)</f>
        <v>352.14</v>
      </c>
      <c r="F622" s="157">
        <f t="shared" si="12"/>
        <v>124002.5796</v>
      </c>
    </row>
    <row r="623" spans="1:6" x14ac:dyDescent="0.25">
      <c r="A623" s="9" t="s">
        <v>1231</v>
      </c>
      <c r="B623" s="9" t="s">
        <v>1107</v>
      </c>
      <c r="C623" s="9" t="s">
        <v>1108</v>
      </c>
      <c r="D623" s="159">
        <f>VLOOKUP(A623:A968,'PP_R ProAqua'!A:I,6,FALSE)</f>
        <v>470.38</v>
      </c>
      <c r="E623" s="79">
        <f>VLOOKUP(A623:A968,'PP_R ProAqua'!A:I,7,FALSE)</f>
        <v>470.38</v>
      </c>
      <c r="F623" s="157">
        <f t="shared" si="12"/>
        <v>221257.3444</v>
      </c>
    </row>
    <row r="624" spans="1:6" x14ac:dyDescent="0.25">
      <c r="A624" s="9" t="s">
        <v>1232</v>
      </c>
      <c r="B624" s="9" t="s">
        <v>1109</v>
      </c>
      <c r="C624" s="9" t="s">
        <v>1110</v>
      </c>
      <c r="D624" s="159">
        <f>VLOOKUP(A624:A969,'PP_R ProAqua'!A:I,6,FALSE)</f>
        <v>581.27</v>
      </c>
      <c r="E624" s="79">
        <f>VLOOKUP(A624:A969,'PP_R ProAqua'!A:I,7,FALSE)</f>
        <v>581.27</v>
      </c>
      <c r="F624" s="157">
        <f t="shared" si="12"/>
        <v>337874.81289999996</v>
      </c>
    </row>
    <row r="625" spans="1:6" x14ac:dyDescent="0.25">
      <c r="A625" s="9" t="s">
        <v>1233</v>
      </c>
      <c r="B625" s="9" t="s">
        <v>1111</v>
      </c>
      <c r="C625" s="9" t="s">
        <v>1112</v>
      </c>
      <c r="D625" s="159">
        <f>VLOOKUP(A625:A970,'PP_R ProAqua'!A:I,6,FALSE)</f>
        <v>662.14</v>
      </c>
      <c r="E625" s="79">
        <f>VLOOKUP(A625:A970,'PP_R ProAqua'!A:I,7,FALSE)</f>
        <v>662.14</v>
      </c>
      <c r="F625" s="157">
        <f t="shared" si="12"/>
        <v>438429.37959999999</v>
      </c>
    </row>
    <row r="626" spans="1:6" x14ac:dyDescent="0.25">
      <c r="A626" s="9" t="s">
        <v>1224</v>
      </c>
      <c r="B626" s="9" t="s">
        <v>1113</v>
      </c>
      <c r="C626" s="9" t="s">
        <v>1114</v>
      </c>
      <c r="D626" s="159">
        <f>VLOOKUP(A626:A971,'PP_R ProAqua'!A:I,6,FALSE)</f>
        <v>299.83000000000004</v>
      </c>
      <c r="E626" s="79">
        <f>VLOOKUP(A626:A971,'PP_R ProAqua'!A:I,7,FALSE)</f>
        <v>299.83000000000004</v>
      </c>
      <c r="F626" s="157">
        <f t="shared" si="12"/>
        <v>89898.028900000019</v>
      </c>
    </row>
    <row r="627" spans="1:6" x14ac:dyDescent="0.25">
      <c r="A627" s="9" t="s">
        <v>1225</v>
      </c>
      <c r="B627" s="9" t="s">
        <v>1115</v>
      </c>
      <c r="C627" s="9" t="s">
        <v>1116</v>
      </c>
      <c r="D627" s="159">
        <f>VLOOKUP(A627:A972,'PP_R ProAqua'!A:I,6,FALSE)</f>
        <v>327.07</v>
      </c>
      <c r="E627" s="79">
        <f>VLOOKUP(A627:A972,'PP_R ProAqua'!A:I,7,FALSE)</f>
        <v>327.07</v>
      </c>
      <c r="F627" s="157">
        <f t="shared" si="12"/>
        <v>106974.7849</v>
      </c>
    </row>
    <row r="628" spans="1:6" x14ac:dyDescent="0.25">
      <c r="A628" s="9" t="s">
        <v>1226</v>
      </c>
      <c r="B628" s="9" t="s">
        <v>1117</v>
      </c>
      <c r="C628" s="9" t="s">
        <v>1118</v>
      </c>
      <c r="D628" s="159">
        <f>VLOOKUP(A628:A973,'PP_R ProAqua'!A:I,6,FALSE)</f>
        <v>404.9</v>
      </c>
      <c r="E628" s="79">
        <f>VLOOKUP(A628:A973,'PP_R ProAqua'!A:I,7,FALSE)</f>
        <v>404.9</v>
      </c>
      <c r="F628" s="157">
        <f t="shared" si="12"/>
        <v>163944.00999999998</v>
      </c>
    </row>
    <row r="629" spans="1:6" x14ac:dyDescent="0.25">
      <c r="A629" s="9" t="s">
        <v>1227</v>
      </c>
      <c r="B629" s="9" t="s">
        <v>1119</v>
      </c>
      <c r="C629" s="9" t="s">
        <v>1120</v>
      </c>
      <c r="D629" s="159">
        <f>VLOOKUP(A629:A974,'PP_R ProAqua'!A:I,6,FALSE)</f>
        <v>541.76</v>
      </c>
      <c r="E629" s="79">
        <f>VLOOKUP(A629:A974,'PP_R ProAqua'!A:I,7,FALSE)</f>
        <v>541.76</v>
      </c>
      <c r="F629" s="157">
        <f t="shared" si="12"/>
        <v>293503.89759999997</v>
      </c>
    </row>
    <row r="630" spans="1:6" x14ac:dyDescent="0.25">
      <c r="A630" s="9" t="s">
        <v>1581</v>
      </c>
      <c r="B630" s="9" t="s">
        <v>1121</v>
      </c>
      <c r="C630" s="9" t="s">
        <v>1122</v>
      </c>
      <c r="D630" s="159">
        <f>VLOOKUP(A630:A975,'PP_R ProAqua'!A:I,6,FALSE)</f>
        <v>737.26</v>
      </c>
      <c r="E630" s="79">
        <f>VLOOKUP(A630:A975,'PP_R ProAqua'!A:I,7,FALSE)</f>
        <v>737.26</v>
      </c>
      <c r="F630" s="157">
        <f t="shared" si="12"/>
        <v>543552.30759999994</v>
      </c>
    </row>
    <row r="631" spans="1:6" x14ac:dyDescent="0.25">
      <c r="A631" s="9" t="s">
        <v>1223</v>
      </c>
      <c r="B631" s="9" t="s">
        <v>1123</v>
      </c>
      <c r="C631" s="9" t="s">
        <v>1124</v>
      </c>
      <c r="D631" s="159">
        <f>VLOOKUP(A631:A976,'PP_R ProAqua'!A:I,6,FALSE)</f>
        <v>865.7299999999999</v>
      </c>
      <c r="E631" s="79">
        <f>VLOOKUP(A631:A976,'PP_R ProAqua'!A:I,7,FALSE)</f>
        <v>865.7299999999999</v>
      </c>
      <c r="F631" s="157">
        <f t="shared" si="12"/>
        <v>749488.43289999978</v>
      </c>
    </row>
    <row r="632" spans="1:6" x14ac:dyDescent="0.25">
      <c r="A632" s="9" t="s">
        <v>1582</v>
      </c>
      <c r="B632" s="9" t="s">
        <v>1125</v>
      </c>
      <c r="C632" s="9" t="s">
        <v>1126</v>
      </c>
      <c r="D632" s="159">
        <f>VLOOKUP(A632:A977,'PP_R ProAqua'!A:I,6,FALSE)</f>
        <v>153.18</v>
      </c>
      <c r="E632" s="79">
        <f>VLOOKUP(A632:A977,'PP_R ProAqua'!A:I,7,FALSE)</f>
        <v>153.18</v>
      </c>
      <c r="F632" s="157">
        <f t="shared" si="12"/>
        <v>23464.112400000002</v>
      </c>
    </row>
    <row r="633" spans="1:6" x14ac:dyDescent="0.25">
      <c r="A633" s="9" t="s">
        <v>1583</v>
      </c>
      <c r="B633" s="9" t="s">
        <v>1127</v>
      </c>
      <c r="C633" s="9" t="s">
        <v>1128</v>
      </c>
      <c r="D633" s="159">
        <f>VLOOKUP(A633:A978,'PP_R ProAqua'!A:I,6,FALSE)</f>
        <v>215.15</v>
      </c>
      <c r="E633" s="79">
        <f>VLOOKUP(A633:A978,'PP_R ProAqua'!A:I,7,FALSE)</f>
        <v>215.15</v>
      </c>
      <c r="F633" s="157">
        <f t="shared" si="12"/>
        <v>46289.522499999999</v>
      </c>
    </row>
    <row r="634" spans="1:6" x14ac:dyDescent="0.25">
      <c r="A634" s="9" t="s">
        <v>1584</v>
      </c>
      <c r="B634" s="9" t="s">
        <v>1129</v>
      </c>
      <c r="C634" s="9" t="s">
        <v>1130</v>
      </c>
      <c r="D634" s="159">
        <f>VLOOKUP(A634:A979,'PP_R ProAqua'!A:I,6,FALSE)</f>
        <v>369.12</v>
      </c>
      <c r="E634" s="79">
        <f>VLOOKUP(A634:A979,'PP_R ProAqua'!A:I,7,FALSE)</f>
        <v>369.12</v>
      </c>
      <c r="F634" s="157">
        <f t="shared" si="12"/>
        <v>136249.57440000001</v>
      </c>
    </row>
    <row r="635" spans="1:6" x14ac:dyDescent="0.25">
      <c r="A635" s="9" t="s">
        <v>1585</v>
      </c>
      <c r="B635" s="9" t="s">
        <v>1131</v>
      </c>
      <c r="C635" s="9" t="s">
        <v>1132</v>
      </c>
      <c r="D635" s="159">
        <f>VLOOKUP(A635:A980,'PP_R ProAqua'!A:I,6,FALSE)</f>
        <v>608.6</v>
      </c>
      <c r="E635" s="79">
        <f>VLOOKUP(A635:A980,'PP_R ProAqua'!A:I,7,FALSE)</f>
        <v>608.6</v>
      </c>
      <c r="F635" s="157">
        <f t="shared" si="12"/>
        <v>370393.96</v>
      </c>
    </row>
    <row r="636" spans="1:6" x14ac:dyDescent="0.25">
      <c r="A636" s="9" t="s">
        <v>1586</v>
      </c>
      <c r="B636" s="9" t="s">
        <v>1133</v>
      </c>
      <c r="C636" s="9" t="s">
        <v>1134</v>
      </c>
      <c r="D636" s="159">
        <f>VLOOKUP(A636:A980,'PP_R ProAqua'!A:I,6,FALSE)</f>
        <v>1129.6199999999999</v>
      </c>
      <c r="E636" s="79">
        <f>VLOOKUP(A636:A980,'PP_R ProAqua'!A:I,7,FALSE)</f>
        <v>1129.6199999999999</v>
      </c>
      <c r="F636" s="157">
        <f t="shared" si="12"/>
        <v>1276041.3443999998</v>
      </c>
    </row>
    <row r="637" spans="1:6" x14ac:dyDescent="0.25">
      <c r="A637" s="9" t="s">
        <v>1587</v>
      </c>
      <c r="B637" s="9" t="s">
        <v>1135</v>
      </c>
      <c r="C637" s="9" t="s">
        <v>1136</v>
      </c>
      <c r="D637" s="159">
        <f>VLOOKUP(A637:A981,'PP_R ProAqua'!A:I,6,FALSE)</f>
        <v>1812.58</v>
      </c>
      <c r="E637" s="79">
        <f>VLOOKUP(A637:A981,'PP_R ProAqua'!A:I,7,FALSE)</f>
        <v>1812.58</v>
      </c>
      <c r="F637" s="157">
        <f t="shared" si="12"/>
        <v>3285446.2563999998</v>
      </c>
    </row>
    <row r="638" spans="1:6" x14ac:dyDescent="0.25">
      <c r="A638" s="9" t="s">
        <v>1220</v>
      </c>
      <c r="B638" s="9" t="s">
        <v>1137</v>
      </c>
      <c r="C638" s="9" t="s">
        <v>1138</v>
      </c>
      <c r="D638" s="159">
        <f>VLOOKUP(A638:A982,'PP_R ProAqua'!A:I,6,FALSE)</f>
        <v>101.74</v>
      </c>
      <c r="E638" s="79">
        <f>VLOOKUP(A638:A982,'PP_R ProAqua'!A:I,7,FALSE)</f>
        <v>101.74</v>
      </c>
      <c r="F638" s="157">
        <f t="shared" si="12"/>
        <v>10351.027599999999</v>
      </c>
    </row>
    <row r="639" spans="1:6" x14ac:dyDescent="0.25">
      <c r="A639" s="9" t="s">
        <v>1221</v>
      </c>
      <c r="B639" s="9" t="s">
        <v>1139</v>
      </c>
      <c r="C639" s="9" t="s">
        <v>1140</v>
      </c>
      <c r="D639" s="159">
        <f>VLOOKUP(A639:A982,'PP_R ProAqua'!A:I,6,FALSE)</f>
        <v>155.26</v>
      </c>
      <c r="E639" s="79">
        <f>VLOOKUP(A639:A982,'PP_R ProAqua'!A:I,7,FALSE)</f>
        <v>155.26</v>
      </c>
      <c r="F639" s="157">
        <f t="shared" si="12"/>
        <v>24105.667599999997</v>
      </c>
    </row>
    <row r="640" spans="1:6" x14ac:dyDescent="0.25">
      <c r="A640" s="9" t="s">
        <v>1222</v>
      </c>
      <c r="B640" s="9" t="s">
        <v>1141</v>
      </c>
      <c r="C640" s="9" t="s">
        <v>1142</v>
      </c>
      <c r="D640" s="159">
        <f>VLOOKUP(A640:A983,'PP_R ProAqua'!A:I,6,FALSE)</f>
        <v>214.14000000000001</v>
      </c>
      <c r="E640" s="79">
        <f>VLOOKUP(A640:A983,'PP_R ProAqua'!A:I,7,FALSE)</f>
        <v>214.14000000000001</v>
      </c>
      <c r="F640" s="157">
        <f t="shared" si="12"/>
        <v>45855.939600000005</v>
      </c>
    </row>
    <row r="641" spans="1:6" x14ac:dyDescent="0.25">
      <c r="A641" s="9" t="s">
        <v>1588</v>
      </c>
      <c r="B641" s="9" t="s">
        <v>1143</v>
      </c>
      <c r="C641" s="9" t="s">
        <v>1144</v>
      </c>
      <c r="D641" s="159">
        <f>VLOOKUP(A641:A984,'PP_R ProAqua'!A:I,6,FALSE)</f>
        <v>251.68</v>
      </c>
      <c r="E641" s="79">
        <f>VLOOKUP(A641:A984,'PP_R ProAqua'!A:I,7,FALSE)</f>
        <v>251.68</v>
      </c>
      <c r="F641" s="157">
        <f t="shared" si="12"/>
        <v>63342.822400000005</v>
      </c>
    </row>
    <row r="642" spans="1:6" x14ac:dyDescent="0.25">
      <c r="A642" s="9" t="s">
        <v>1589</v>
      </c>
      <c r="B642" s="9" t="s">
        <v>1145</v>
      </c>
      <c r="C642" s="9" t="s">
        <v>1146</v>
      </c>
      <c r="D642" s="159">
        <f>VLOOKUP(A642:A985,'PP_R ProAqua'!A:I,6,FALSE)</f>
        <v>329.28000000000003</v>
      </c>
      <c r="E642" s="79">
        <f>VLOOKUP(A642:A985,'PP_R ProAqua'!A:I,7,FALSE)</f>
        <v>329.28000000000003</v>
      </c>
      <c r="F642" s="157">
        <f t="shared" si="12"/>
        <v>108425.31840000002</v>
      </c>
    </row>
    <row r="643" spans="1:6" x14ac:dyDescent="0.25">
      <c r="A643" s="9" t="s">
        <v>1590</v>
      </c>
      <c r="B643" s="9" t="s">
        <v>1147</v>
      </c>
      <c r="C643" s="9" t="s">
        <v>1148</v>
      </c>
      <c r="D643" s="159">
        <f>VLOOKUP(A643:A986,'PP_R ProAqua'!A:I,6,FALSE)</f>
        <v>246.36999999999998</v>
      </c>
      <c r="E643" s="79">
        <f>VLOOKUP(A643:A986,'PP_R ProAqua'!A:I,7,FALSE)</f>
        <v>246.36999999999998</v>
      </c>
      <c r="F643" s="157">
        <f t="shared" si="12"/>
        <v>60698.176899999991</v>
      </c>
    </row>
    <row r="644" spans="1:6" x14ac:dyDescent="0.25">
      <c r="A644" s="9" t="s">
        <v>1591</v>
      </c>
      <c r="B644" s="9" t="s">
        <v>1149</v>
      </c>
      <c r="C644" s="9" t="s">
        <v>1150</v>
      </c>
      <c r="D644" s="159">
        <f>VLOOKUP(A644:A987,'PP_R ProAqua'!A:I,6,FALSE)</f>
        <v>329.28000000000003</v>
      </c>
      <c r="E644" s="79">
        <f>VLOOKUP(A644:A987,'PP_R ProAqua'!A:I,7,FALSE)</f>
        <v>329.28000000000003</v>
      </c>
      <c r="F644" s="157">
        <f t="shared" si="12"/>
        <v>108425.31840000002</v>
      </c>
    </row>
    <row r="645" spans="1:6" x14ac:dyDescent="0.25">
      <c r="A645" s="9" t="s">
        <v>1216</v>
      </c>
      <c r="B645" s="9" t="s">
        <v>1151</v>
      </c>
      <c r="C645" s="9" t="s">
        <v>1152</v>
      </c>
      <c r="D645" s="159">
        <f>VLOOKUP(A645:A988,'PP_R ProAqua'!A:I,6,FALSE)</f>
        <v>139.55000000000001</v>
      </c>
      <c r="E645" s="79">
        <f>VLOOKUP(A645:A988,'PP_R ProAqua'!A:I,7,FALSE)</f>
        <v>139.55000000000001</v>
      </c>
      <c r="F645" s="157">
        <f t="shared" si="12"/>
        <v>19474.202500000003</v>
      </c>
    </row>
    <row r="646" spans="1:6" x14ac:dyDescent="0.25">
      <c r="A646" s="9" t="s">
        <v>1217</v>
      </c>
      <c r="B646" s="9" t="s">
        <v>1153</v>
      </c>
      <c r="C646" s="9" t="s">
        <v>1154</v>
      </c>
      <c r="D646" s="159">
        <f>VLOOKUP(A646:A988,'PP_R ProAqua'!A:I,6,FALSE)</f>
        <v>198.66</v>
      </c>
      <c r="E646" s="79">
        <f>VLOOKUP(A646:A988,'PP_R ProAqua'!A:I,7,FALSE)</f>
        <v>198.66</v>
      </c>
      <c r="F646" s="157">
        <f t="shared" si="12"/>
        <v>39465.795599999998</v>
      </c>
    </row>
    <row r="647" spans="1:6" x14ac:dyDescent="0.25">
      <c r="A647" s="9" t="s">
        <v>1218</v>
      </c>
      <c r="B647" s="9" t="s">
        <v>1155</v>
      </c>
      <c r="C647" s="9" t="s">
        <v>1156</v>
      </c>
      <c r="D647" s="159">
        <f>VLOOKUP(A647:A989,'PP_R ProAqua'!A:I,6,FALSE)</f>
        <v>187.81</v>
      </c>
      <c r="E647" s="79">
        <f>VLOOKUP(A647:A989,'PP_R ProAqua'!A:I,7,FALSE)</f>
        <v>187.81</v>
      </c>
      <c r="F647" s="157">
        <f t="shared" si="12"/>
        <v>35272.596100000002</v>
      </c>
    </row>
    <row r="648" spans="1:6" x14ac:dyDescent="0.25">
      <c r="A648" s="9" t="s">
        <v>1219</v>
      </c>
      <c r="B648" s="9" t="s">
        <v>1157</v>
      </c>
      <c r="C648" s="9" t="s">
        <v>1158</v>
      </c>
      <c r="D648" s="159">
        <f>VLOOKUP(A648:A990,'PP_R ProAqua'!A:I,6,FALSE)</f>
        <v>697.68000000000006</v>
      </c>
      <c r="E648" s="79">
        <f>VLOOKUP(A648:A990,'PP_R ProAqua'!A:I,7,FALSE)</f>
        <v>697.68000000000006</v>
      </c>
      <c r="F648" s="157">
        <f t="shared" si="12"/>
        <v>486757.38240000006</v>
      </c>
    </row>
    <row r="649" spans="1:6" x14ac:dyDescent="0.25">
      <c r="A649" s="9" t="s">
        <v>1592</v>
      </c>
      <c r="B649" s="9" t="s">
        <v>1159</v>
      </c>
      <c r="C649" s="9" t="s">
        <v>1160</v>
      </c>
      <c r="D649" s="159">
        <f>VLOOKUP(A649:A991,'PP_R ProAqua'!A:I,6,FALSE)</f>
        <v>269.57</v>
      </c>
      <c r="E649" s="79">
        <f>VLOOKUP(A649:A991,'PP_R ProAqua'!A:I,7,FALSE)</f>
        <v>269.57</v>
      </c>
      <c r="F649" s="157">
        <f t="shared" si="12"/>
        <v>72667.984899999996</v>
      </c>
    </row>
    <row r="650" spans="1:6" x14ac:dyDescent="0.25">
      <c r="A650" s="9" t="s">
        <v>1593</v>
      </c>
      <c r="B650" s="9" t="s">
        <v>1161</v>
      </c>
      <c r="C650" s="9" t="s">
        <v>1162</v>
      </c>
      <c r="D650" s="159">
        <f>VLOOKUP(A650:A992,'PP_R ProAqua'!A:I,6,FALSE)</f>
        <v>427.75</v>
      </c>
      <c r="E650" s="79">
        <f>VLOOKUP(A650:A992,'PP_R ProAqua'!A:I,7,FALSE)</f>
        <v>427.75</v>
      </c>
      <c r="F650" s="157">
        <f t="shared" si="12"/>
        <v>182970.0625</v>
      </c>
    </row>
    <row r="651" spans="1:6" x14ac:dyDescent="0.25">
      <c r="A651" s="9" t="s">
        <v>2640</v>
      </c>
      <c r="B651" s="9" t="s">
        <v>1602</v>
      </c>
      <c r="C651" s="9" t="s">
        <v>1603</v>
      </c>
      <c r="D651" s="79">
        <f>VLOOKUP(B651:B1151,'PP_R TEBO'!C:J,6,FALSE)</f>
        <v>33.409999999999997</v>
      </c>
      <c r="E651" s="79">
        <f>VLOOKUP(B651:B1151,'PP_R TEBO'!C:J,7,FALSE)</f>
        <v>0</v>
      </c>
      <c r="F651" s="157">
        <f>D651*E651</f>
        <v>0</v>
      </c>
    </row>
    <row r="652" spans="1:6" x14ac:dyDescent="0.25">
      <c r="A652" s="9" t="s">
        <v>2641</v>
      </c>
      <c r="B652" s="9" t="s">
        <v>1604</v>
      </c>
      <c r="C652" s="9" t="s">
        <v>1605</v>
      </c>
      <c r="D652" s="79">
        <f>VLOOKUP(B652:B1151,'PP_R TEBO'!C:J,6,FALSE)</f>
        <v>48.67</v>
      </c>
      <c r="E652" s="79">
        <f>VLOOKUP(B652:B1151,'PP_R TEBO'!C:J,7,FALSE)</f>
        <v>0</v>
      </c>
      <c r="F652" s="157">
        <f t="shared" ref="F652:F715" si="13">D652*E652</f>
        <v>0</v>
      </c>
    </row>
    <row r="653" spans="1:6" x14ac:dyDescent="0.25">
      <c r="A653" s="9" t="s">
        <v>2642</v>
      </c>
      <c r="B653" s="9" t="s">
        <v>1606</v>
      </c>
      <c r="C653" s="9" t="s">
        <v>1607</v>
      </c>
      <c r="D653" s="79">
        <f>VLOOKUP(B653:B1152,'PP_R TEBO'!C:J,6,FALSE)</f>
        <v>86.26</v>
      </c>
      <c r="E653" s="79">
        <f>VLOOKUP(B653:B1152,'PP_R TEBO'!C:J,7,FALSE)</f>
        <v>0</v>
      </c>
      <c r="F653" s="157">
        <f t="shared" si="13"/>
        <v>0</v>
      </c>
    </row>
    <row r="654" spans="1:6" x14ac:dyDescent="0.25">
      <c r="A654" s="9" t="s">
        <v>2643</v>
      </c>
      <c r="B654" s="9" t="s">
        <v>1608</v>
      </c>
      <c r="C654" s="9" t="s">
        <v>1609</v>
      </c>
      <c r="D654" s="79">
        <f>VLOOKUP(B654:B1153,'PP_R TEBO'!C:J,6,FALSE)</f>
        <v>123.09</v>
      </c>
      <c r="E654" s="79">
        <f>VLOOKUP(B654:B1153,'PP_R TEBO'!C:J,7,FALSE)</f>
        <v>0</v>
      </c>
      <c r="F654" s="157">
        <f t="shared" si="13"/>
        <v>0</v>
      </c>
    </row>
    <row r="655" spans="1:6" x14ac:dyDescent="0.25">
      <c r="A655" s="9" t="s">
        <v>2644</v>
      </c>
      <c r="B655" s="9" t="s">
        <v>1610</v>
      </c>
      <c r="C655" s="9" t="s">
        <v>1611</v>
      </c>
      <c r="D655" s="79">
        <f>VLOOKUP(B655:B1154,'PP_R TEBO'!C:J,6,FALSE)</f>
        <v>188.18</v>
      </c>
      <c r="E655" s="79">
        <f>VLOOKUP(B655:B1154,'PP_R TEBO'!C:J,7,FALSE)</f>
        <v>0</v>
      </c>
      <c r="F655" s="157">
        <f t="shared" si="13"/>
        <v>0</v>
      </c>
    </row>
    <row r="656" spans="1:6" x14ac:dyDescent="0.25">
      <c r="A656" s="9" t="s">
        <v>2645</v>
      </c>
      <c r="B656" s="9" t="s">
        <v>1612</v>
      </c>
      <c r="C656" s="9" t="s">
        <v>1613</v>
      </c>
      <c r="D656" s="79">
        <f>VLOOKUP(B656:B1155,'PP_R TEBO'!C:J,6,FALSE)</f>
        <v>290.87</v>
      </c>
      <c r="E656" s="79">
        <f>VLOOKUP(B656:B1155,'PP_R TEBO'!C:J,7,FALSE)</f>
        <v>0</v>
      </c>
      <c r="F656" s="157">
        <f t="shared" si="13"/>
        <v>0</v>
      </c>
    </row>
    <row r="657" spans="1:6" x14ac:dyDescent="0.25">
      <c r="A657" s="9" t="s">
        <v>2646</v>
      </c>
      <c r="B657" s="9" t="s">
        <v>1614</v>
      </c>
      <c r="C657" s="9" t="s">
        <v>1615</v>
      </c>
      <c r="D657" s="79">
        <f>VLOOKUP(B657:B1156,'PP_R TEBO'!C:J,6,FALSE)</f>
        <v>447.43</v>
      </c>
      <c r="E657" s="79">
        <f>VLOOKUP(B657:B1156,'PP_R TEBO'!C:J,7,FALSE)</f>
        <v>0</v>
      </c>
      <c r="F657" s="157">
        <f t="shared" si="13"/>
        <v>0</v>
      </c>
    </row>
    <row r="658" spans="1:6" x14ac:dyDescent="0.25">
      <c r="A658" s="9" t="s">
        <v>2647</v>
      </c>
      <c r="B658" s="9" t="s">
        <v>1616</v>
      </c>
      <c r="C658" s="9" t="s">
        <v>1617</v>
      </c>
      <c r="D658" s="79">
        <f>VLOOKUP(B658:B1161,'PP_R TEBO'!C:J,6,FALSE)</f>
        <v>601.54999999999995</v>
      </c>
      <c r="E658" s="79">
        <f>VLOOKUP(B658:B1161,'PP_R TEBO'!C:J,7,FALSE)</f>
        <v>0</v>
      </c>
      <c r="F658" s="157">
        <f t="shared" si="13"/>
        <v>0</v>
      </c>
    </row>
    <row r="659" spans="1:6" x14ac:dyDescent="0.25">
      <c r="A659" s="9" t="s">
        <v>2648</v>
      </c>
      <c r="B659" s="9" t="s">
        <v>1618</v>
      </c>
      <c r="C659" s="9" t="s">
        <v>1619</v>
      </c>
      <c r="D659" s="79">
        <f>VLOOKUP(B659:B1162,'PP_R TEBO'!C:J,6,FALSE)</f>
        <v>917.4</v>
      </c>
      <c r="E659" s="79">
        <f>VLOOKUP(B659:B1162,'PP_R TEBO'!C:J,7,FALSE)</f>
        <v>0</v>
      </c>
      <c r="F659" s="157">
        <f t="shared" si="13"/>
        <v>0</v>
      </c>
    </row>
    <row r="660" spans="1:6" x14ac:dyDescent="0.25">
      <c r="A660" s="9" t="s">
        <v>2649</v>
      </c>
      <c r="B660" s="9" t="s">
        <v>1620</v>
      </c>
      <c r="C660" s="9" t="s">
        <v>1621</v>
      </c>
      <c r="D660" s="79">
        <f>VLOOKUP(B660:B1163,'PP_R TEBO'!C:J,6,FALSE)</f>
        <v>1369.45</v>
      </c>
      <c r="E660" s="79">
        <f>VLOOKUP(B660:B1163,'PP_R TEBO'!C:J,7,FALSE)</f>
        <v>0</v>
      </c>
      <c r="F660" s="157">
        <f t="shared" si="13"/>
        <v>0</v>
      </c>
    </row>
    <row r="661" spans="1:6" x14ac:dyDescent="0.25">
      <c r="A661" s="9" t="s">
        <v>2650</v>
      </c>
      <c r="B661" s="9" t="s">
        <v>1622</v>
      </c>
      <c r="C661" s="9" t="s">
        <v>1623</v>
      </c>
      <c r="D661" s="79">
        <f>VLOOKUP(B661:B1164,'PP_R TEBO'!C:J,6,FALSE)</f>
        <v>1974.39</v>
      </c>
      <c r="E661" s="79">
        <f>VLOOKUP(B661:B1164,'PP_R TEBO'!C:J,7,FALSE)</f>
        <v>0</v>
      </c>
      <c r="F661" s="157">
        <f t="shared" si="13"/>
        <v>0</v>
      </c>
    </row>
    <row r="662" spans="1:6" x14ac:dyDescent="0.25">
      <c r="A662" s="9" t="s">
        <v>2651</v>
      </c>
      <c r="B662" s="9" t="s">
        <v>1624</v>
      </c>
      <c r="C662" s="9" t="s">
        <v>1625</v>
      </c>
      <c r="D662" s="79">
        <f>VLOOKUP(B662:B1165,'PP_R TEBO'!C:J,6,FALSE)</f>
        <v>42.34</v>
      </c>
      <c r="E662" s="79">
        <f>VLOOKUP(B662:B1165,'PP_R TEBO'!C:J,7,FALSE)</f>
        <v>0</v>
      </c>
      <c r="F662" s="157">
        <f t="shared" si="13"/>
        <v>0</v>
      </c>
    </row>
    <row r="663" spans="1:6" x14ac:dyDescent="0.25">
      <c r="A663" s="9" t="s">
        <v>2652</v>
      </c>
      <c r="B663" s="9" t="s">
        <v>1626</v>
      </c>
      <c r="C663" s="9" t="s">
        <v>1627</v>
      </c>
      <c r="D663" s="79">
        <f>VLOOKUP(B663:B1166,'PP_R TEBO'!C:J,6,FALSE)</f>
        <v>73.239999999999995</v>
      </c>
      <c r="E663" s="79">
        <f>VLOOKUP(B663:B1166,'PP_R TEBO'!C:J,7,FALSE)</f>
        <v>0</v>
      </c>
      <c r="F663" s="157">
        <f t="shared" si="13"/>
        <v>0</v>
      </c>
    </row>
    <row r="664" spans="1:6" x14ac:dyDescent="0.25">
      <c r="A664" s="9" t="s">
        <v>2653</v>
      </c>
      <c r="B664" s="9" t="s">
        <v>1628</v>
      </c>
      <c r="C664" s="9" t="s">
        <v>1629</v>
      </c>
      <c r="D664" s="79">
        <f>VLOOKUP(B664:B1167,'PP_R TEBO'!C:J,6,FALSE)</f>
        <v>120.64</v>
      </c>
      <c r="E664" s="79">
        <f>VLOOKUP(B664:B1167,'PP_R TEBO'!C:J,7,FALSE)</f>
        <v>0</v>
      </c>
      <c r="F664" s="157">
        <f t="shared" si="13"/>
        <v>0</v>
      </c>
    </row>
    <row r="665" spans="1:6" x14ac:dyDescent="0.25">
      <c r="A665" s="9" t="s">
        <v>2654</v>
      </c>
      <c r="B665" s="9" t="s">
        <v>1630</v>
      </c>
      <c r="C665" s="9" t="s">
        <v>1631</v>
      </c>
      <c r="D665" s="79">
        <f>VLOOKUP(B665:B1168,'PP_R TEBO'!C:J,6,FALSE)</f>
        <v>183.8</v>
      </c>
      <c r="E665" s="79">
        <f>VLOOKUP(B665:B1168,'PP_R TEBO'!C:J,7,FALSE)</f>
        <v>0</v>
      </c>
      <c r="F665" s="157">
        <f t="shared" si="13"/>
        <v>0</v>
      </c>
    </row>
    <row r="666" spans="1:6" x14ac:dyDescent="0.25">
      <c r="A666" s="9" t="s">
        <v>2655</v>
      </c>
      <c r="B666" s="9" t="s">
        <v>1632</v>
      </c>
      <c r="C666" s="9" t="s">
        <v>1633</v>
      </c>
      <c r="D666" s="79">
        <f>VLOOKUP(B666:B1169,'PP_R TEBO'!C:J,6,FALSE)</f>
        <v>301.41000000000003</v>
      </c>
      <c r="E666" s="79">
        <f>VLOOKUP(B666:B1169,'PP_R TEBO'!C:J,7,FALSE)</f>
        <v>0</v>
      </c>
      <c r="F666" s="157">
        <f t="shared" si="13"/>
        <v>0</v>
      </c>
    </row>
    <row r="667" spans="1:6" x14ac:dyDescent="0.25">
      <c r="A667" s="9" t="s">
        <v>2656</v>
      </c>
      <c r="B667" s="9" t="s">
        <v>1634</v>
      </c>
      <c r="C667" s="9" t="s">
        <v>1635</v>
      </c>
      <c r="D667" s="79">
        <f>VLOOKUP(B667:B1170,'PP_R TEBO'!C:J,6,FALSE)</f>
        <v>446.86</v>
      </c>
      <c r="E667" s="79">
        <f>VLOOKUP(B667:B1170,'PP_R TEBO'!C:J,7,FALSE)</f>
        <v>0</v>
      </c>
      <c r="F667" s="157">
        <f t="shared" si="13"/>
        <v>0</v>
      </c>
    </row>
    <row r="668" spans="1:6" x14ac:dyDescent="0.25">
      <c r="A668" s="9" t="s">
        <v>2657</v>
      </c>
      <c r="B668" s="9" t="s">
        <v>1636</v>
      </c>
      <c r="C668" s="9" t="s">
        <v>1637</v>
      </c>
      <c r="D668" s="79">
        <f>VLOOKUP(B668:B1171,'PP_R TEBO'!C:J,6,FALSE)</f>
        <v>637.9</v>
      </c>
      <c r="E668" s="79">
        <f>VLOOKUP(B668:B1171,'PP_R TEBO'!C:J,7,FALSE)</f>
        <v>0</v>
      </c>
      <c r="F668" s="157">
        <f t="shared" si="13"/>
        <v>0</v>
      </c>
    </row>
    <row r="669" spans="1:6" x14ac:dyDescent="0.25">
      <c r="A669" s="9" t="s">
        <v>2658</v>
      </c>
      <c r="B669" s="9" t="s">
        <v>1638</v>
      </c>
      <c r="C669" s="9" t="s">
        <v>1639</v>
      </c>
      <c r="D669" s="79">
        <f>VLOOKUP(B669:B1172,'PP_R TEBO'!C:J,6,FALSE)</f>
        <v>963.38</v>
      </c>
      <c r="E669" s="79">
        <f>VLOOKUP(B669:B1172,'PP_R TEBO'!C:J,7,FALSE)</f>
        <v>0</v>
      </c>
      <c r="F669" s="157">
        <f t="shared" si="13"/>
        <v>0</v>
      </c>
    </row>
    <row r="670" spans="1:6" x14ac:dyDescent="0.25">
      <c r="A670" s="9" t="s">
        <v>2659</v>
      </c>
      <c r="B670" s="9" t="s">
        <v>1640</v>
      </c>
      <c r="C670" s="9" t="s">
        <v>1641</v>
      </c>
      <c r="D670" s="79">
        <f>VLOOKUP(B670:B1173,'PP_R TEBO'!C:J,6,FALSE)</f>
        <v>1458.09</v>
      </c>
      <c r="E670" s="79">
        <f>VLOOKUP(B670:B1173,'PP_R TEBO'!C:J,7,FALSE)</f>
        <v>0</v>
      </c>
      <c r="F670" s="157">
        <f t="shared" si="13"/>
        <v>0</v>
      </c>
    </row>
    <row r="671" spans="1:6" x14ac:dyDescent="0.25">
      <c r="A671" s="9" t="s">
        <v>2660</v>
      </c>
      <c r="B671" s="9" t="s">
        <v>1642</v>
      </c>
      <c r="C671" s="9" t="s">
        <v>1643</v>
      </c>
      <c r="D671" s="79">
        <f>VLOOKUP(B671:B1174,'PP_R TEBO'!C:J,6,FALSE)</f>
        <v>2131.04</v>
      </c>
      <c r="E671" s="79">
        <f>VLOOKUP(B671:B1174,'PP_R TEBO'!C:J,7,FALSE)</f>
        <v>0</v>
      </c>
      <c r="F671" s="157">
        <f t="shared" si="13"/>
        <v>0</v>
      </c>
    </row>
    <row r="672" spans="1:6" x14ac:dyDescent="0.25">
      <c r="A672" s="9" t="s">
        <v>2661</v>
      </c>
      <c r="B672" s="9" t="s">
        <v>1644</v>
      </c>
      <c r="C672" s="9" t="s">
        <v>1645</v>
      </c>
      <c r="D672" s="79">
        <f>VLOOKUP(B672:B1175,'PP_R TEBO'!C:J,6,FALSE)</f>
        <v>3589.13</v>
      </c>
      <c r="E672" s="79">
        <f>VLOOKUP(B672:B1175,'PP_R TEBO'!C:J,7,FALSE)</f>
        <v>0</v>
      </c>
      <c r="F672" s="157">
        <f t="shared" si="13"/>
        <v>0</v>
      </c>
    </row>
    <row r="673" spans="1:6" x14ac:dyDescent="0.25">
      <c r="A673" s="9" t="s">
        <v>2662</v>
      </c>
      <c r="B673" s="9" t="s">
        <v>1646</v>
      </c>
      <c r="C673" s="9" t="s">
        <v>1647</v>
      </c>
      <c r="D673" s="79">
        <f>VLOOKUP(B673:B1176,'PP_R TEBO'!C:J,6,FALSE)</f>
        <v>60.91</v>
      </c>
      <c r="E673" s="79">
        <f>VLOOKUP(B673:B1176,'PP_R TEBO'!C:J,7,FALSE)</f>
        <v>0</v>
      </c>
      <c r="F673" s="157">
        <f t="shared" si="13"/>
        <v>0</v>
      </c>
    </row>
    <row r="674" spans="1:6" x14ac:dyDescent="0.25">
      <c r="A674" s="9" t="s">
        <v>2663</v>
      </c>
      <c r="B674" s="9" t="s">
        <v>1648</v>
      </c>
      <c r="C674" s="9" t="s">
        <v>1649</v>
      </c>
      <c r="D674" s="79">
        <f>VLOOKUP(B674:B1177,'PP_R TEBO'!C:J,6,FALSE)</f>
        <v>86.34</v>
      </c>
      <c r="E674" s="79">
        <f>VLOOKUP(B674:B1177,'PP_R TEBO'!C:J,7,FALSE)</f>
        <v>0</v>
      </c>
      <c r="F674" s="157">
        <f t="shared" si="13"/>
        <v>0</v>
      </c>
    </row>
    <row r="675" spans="1:6" x14ac:dyDescent="0.25">
      <c r="A675" s="9" t="s">
        <v>2664</v>
      </c>
      <c r="B675" s="9" t="s">
        <v>1650</v>
      </c>
      <c r="C675" s="9" t="s">
        <v>1651</v>
      </c>
      <c r="D675" s="79">
        <f>VLOOKUP(B675:B1178,'PP_R TEBO'!C:J,6,FALSE)</f>
        <v>140.09</v>
      </c>
      <c r="E675" s="79">
        <f>VLOOKUP(B675:B1178,'PP_R TEBO'!C:J,7,FALSE)</f>
        <v>0</v>
      </c>
      <c r="F675" s="157">
        <f t="shared" si="13"/>
        <v>0</v>
      </c>
    </row>
    <row r="676" spans="1:6" x14ac:dyDescent="0.25">
      <c r="A676" s="9" t="s">
        <v>2665</v>
      </c>
      <c r="B676" s="9" t="s">
        <v>1652</v>
      </c>
      <c r="C676" s="9" t="s">
        <v>1653</v>
      </c>
      <c r="D676" s="79">
        <f>VLOOKUP(B676:B1179,'PP_R TEBO'!C:J,6,FALSE)</f>
        <v>214.87</v>
      </c>
      <c r="E676" s="79">
        <f>VLOOKUP(B676:B1179,'PP_R TEBO'!C:J,7,FALSE)</f>
        <v>0</v>
      </c>
      <c r="F676" s="157">
        <f t="shared" si="13"/>
        <v>0</v>
      </c>
    </row>
    <row r="677" spans="1:6" x14ac:dyDescent="0.25">
      <c r="A677" s="9" t="s">
        <v>2666</v>
      </c>
      <c r="B677" s="9" t="s">
        <v>1654</v>
      </c>
      <c r="C677" s="9" t="s">
        <v>1655</v>
      </c>
      <c r="D677" s="79">
        <f>VLOOKUP(B677:B1180,'PP_R TEBO'!C:J,6,FALSE)</f>
        <v>325.23</v>
      </c>
      <c r="E677" s="79">
        <f>VLOOKUP(B677:B1180,'PP_R TEBO'!C:J,7,FALSE)</f>
        <v>0</v>
      </c>
      <c r="F677" s="157">
        <f t="shared" si="13"/>
        <v>0</v>
      </c>
    </row>
    <row r="678" spans="1:6" x14ac:dyDescent="0.25">
      <c r="A678" s="9" t="s">
        <v>2667</v>
      </c>
      <c r="B678" s="9" t="s">
        <v>1656</v>
      </c>
      <c r="C678" s="9" t="s">
        <v>1657</v>
      </c>
      <c r="D678" s="79">
        <f>VLOOKUP(B678:B1181,'PP_R TEBO'!C:J,6,FALSE)</f>
        <v>529.17999999999995</v>
      </c>
      <c r="E678" s="79">
        <f>VLOOKUP(B678:B1181,'PP_R TEBO'!C:J,7,FALSE)</f>
        <v>0</v>
      </c>
      <c r="F678" s="157">
        <f t="shared" si="13"/>
        <v>0</v>
      </c>
    </row>
    <row r="679" spans="1:6" x14ac:dyDescent="0.25">
      <c r="A679" s="9" t="s">
        <v>2668</v>
      </c>
      <c r="B679" s="9" t="s">
        <v>1658</v>
      </c>
      <c r="C679" s="9" t="s">
        <v>1659</v>
      </c>
      <c r="D679" s="79">
        <f>VLOOKUP(B679:B1182,'PP_R TEBO'!C:J,6,FALSE)</f>
        <v>766.81</v>
      </c>
      <c r="E679" s="79">
        <f>VLOOKUP(B679:B1182,'PP_R TEBO'!C:J,7,FALSE)</f>
        <v>0</v>
      </c>
      <c r="F679" s="157">
        <f t="shared" si="13"/>
        <v>0</v>
      </c>
    </row>
    <row r="680" spans="1:6" x14ac:dyDescent="0.25">
      <c r="A680" s="9" t="s">
        <v>2669</v>
      </c>
      <c r="B680" s="9" t="s">
        <v>1660</v>
      </c>
      <c r="C680" s="9" t="s">
        <v>1661</v>
      </c>
      <c r="D680" s="79">
        <f>VLOOKUP(B680:B1183,'PP_R TEBO'!C:J,6,FALSE)</f>
        <v>1386.2</v>
      </c>
      <c r="E680" s="79">
        <f>VLOOKUP(B680:B1183,'PP_R TEBO'!C:J,7,FALSE)</f>
        <v>0</v>
      </c>
      <c r="F680" s="157">
        <f t="shared" si="13"/>
        <v>0</v>
      </c>
    </row>
    <row r="681" spans="1:6" x14ac:dyDescent="0.25">
      <c r="A681" s="9" t="s">
        <v>2670</v>
      </c>
      <c r="B681" s="9" t="s">
        <v>1662</v>
      </c>
      <c r="C681" s="9" t="s">
        <v>1663</v>
      </c>
      <c r="D681" s="79">
        <f>VLOOKUP(B681:B1183,'PP_R TEBO'!C:J,6,FALSE)</f>
        <v>2131.11</v>
      </c>
      <c r="E681" s="79">
        <f>VLOOKUP(B681:B1183,'PP_R TEBO'!C:J,7,FALSE)</f>
        <v>0</v>
      </c>
      <c r="F681" s="157">
        <f t="shared" si="13"/>
        <v>0</v>
      </c>
    </row>
    <row r="682" spans="1:6" x14ac:dyDescent="0.25">
      <c r="A682" s="9" t="s">
        <v>2671</v>
      </c>
      <c r="B682" s="9" t="s">
        <v>1664</v>
      </c>
      <c r="C682" s="9" t="s">
        <v>1665</v>
      </c>
      <c r="D682" s="79">
        <f>VLOOKUP(B682:B1184,'PP_R TEBO'!C:J,6,FALSE)</f>
        <v>54.76</v>
      </c>
      <c r="E682" s="79">
        <f>VLOOKUP(B682:B1184,'PP_R TEBO'!C:J,7,FALSE)</f>
        <v>0</v>
      </c>
      <c r="F682" s="157">
        <f t="shared" si="13"/>
        <v>0</v>
      </c>
    </row>
    <row r="683" spans="1:6" x14ac:dyDescent="0.25">
      <c r="A683" s="9" t="s">
        <v>2672</v>
      </c>
      <c r="B683" s="9" t="s">
        <v>1666</v>
      </c>
      <c r="C683" s="9" t="s">
        <v>1667</v>
      </c>
      <c r="D683" s="79">
        <f>VLOOKUP(B683:B1185,'PP_R TEBO'!C:J,6,FALSE)</f>
        <v>83.65</v>
      </c>
      <c r="E683" s="79">
        <f>VLOOKUP(B683:B1185,'PP_R TEBO'!C:J,7,FALSE)</f>
        <v>0</v>
      </c>
      <c r="F683" s="157">
        <f t="shared" si="13"/>
        <v>0</v>
      </c>
    </row>
    <row r="684" spans="1:6" x14ac:dyDescent="0.25">
      <c r="A684" s="9" t="s">
        <v>2673</v>
      </c>
      <c r="B684" s="9" t="s">
        <v>1668</v>
      </c>
      <c r="C684" s="9" t="s">
        <v>1669</v>
      </c>
      <c r="D684" s="79">
        <f>VLOOKUP(B684:B1186,'PP_R TEBO'!C:J,6,FALSE)</f>
        <v>131.88</v>
      </c>
      <c r="E684" s="79">
        <f>VLOOKUP(B684:B1186,'PP_R TEBO'!C:J,7,FALSE)</f>
        <v>0</v>
      </c>
      <c r="F684" s="157">
        <f t="shared" si="13"/>
        <v>0</v>
      </c>
    </row>
    <row r="685" spans="1:6" x14ac:dyDescent="0.25">
      <c r="A685" s="9" t="s">
        <v>2674</v>
      </c>
      <c r="B685" s="9" t="s">
        <v>1670</v>
      </c>
      <c r="C685" s="9" t="s">
        <v>1671</v>
      </c>
      <c r="D685" s="79">
        <f>VLOOKUP(B685:B1187,'PP_R TEBO'!C:J,6,FALSE)</f>
        <v>197.75</v>
      </c>
      <c r="E685" s="79">
        <f>VLOOKUP(B685:B1187,'PP_R TEBO'!C:J,7,FALSE)</f>
        <v>0</v>
      </c>
      <c r="F685" s="157">
        <f t="shared" si="13"/>
        <v>0</v>
      </c>
    </row>
    <row r="686" spans="1:6" x14ac:dyDescent="0.25">
      <c r="A686" s="9" t="s">
        <v>2675</v>
      </c>
      <c r="B686" s="9" t="s">
        <v>1672</v>
      </c>
      <c r="C686" s="9" t="s">
        <v>1673</v>
      </c>
      <c r="D686" s="79">
        <f>VLOOKUP(B686:B1187,'PP_R TEBO'!C:J,6,FALSE)</f>
        <v>307.82</v>
      </c>
      <c r="E686" s="79">
        <f>VLOOKUP(B686:B1187,'PP_R TEBO'!C:J,7,FALSE)</f>
        <v>0</v>
      </c>
      <c r="F686" s="157">
        <f t="shared" si="13"/>
        <v>0</v>
      </c>
    </row>
    <row r="687" spans="1:6" x14ac:dyDescent="0.25">
      <c r="A687" s="9" t="s">
        <v>2676</v>
      </c>
      <c r="B687" s="9" t="s">
        <v>1674</v>
      </c>
      <c r="C687" s="9" t="s">
        <v>1675</v>
      </c>
      <c r="D687" s="79">
        <f>VLOOKUP(B687:B1188,'PP_R TEBO'!C:J,6,FALSE)</f>
        <v>485.08</v>
      </c>
      <c r="E687" s="79">
        <f>VLOOKUP(B687:B1188,'PP_R TEBO'!C:J,7,FALSE)</f>
        <v>0</v>
      </c>
      <c r="F687" s="157">
        <f t="shared" si="13"/>
        <v>0</v>
      </c>
    </row>
    <row r="688" spans="1:6" x14ac:dyDescent="0.25">
      <c r="A688" s="9" t="s">
        <v>2677</v>
      </c>
      <c r="B688" s="9" t="s">
        <v>1676</v>
      </c>
      <c r="C688" s="9" t="s">
        <v>1677</v>
      </c>
      <c r="D688" s="79">
        <f>VLOOKUP(B688:B1189,'PP_R TEBO'!C:J,6,FALSE)</f>
        <v>675.45</v>
      </c>
      <c r="E688" s="79">
        <f>VLOOKUP(B688:B1189,'PP_R TEBO'!C:J,7,FALSE)</f>
        <v>0</v>
      </c>
      <c r="F688" s="157">
        <f t="shared" si="13"/>
        <v>0</v>
      </c>
    </row>
    <row r="689" spans="1:6" x14ac:dyDescent="0.25">
      <c r="A689" s="9" t="s">
        <v>2678</v>
      </c>
      <c r="B689" s="9" t="s">
        <v>1678</v>
      </c>
      <c r="C689" s="9" t="s">
        <v>1679</v>
      </c>
      <c r="D689" s="79">
        <f>VLOOKUP(B689:B1190,'PP_R TEBO'!C:J,6,FALSE)</f>
        <v>1123.43</v>
      </c>
      <c r="E689" s="79">
        <f>VLOOKUP(B689:B1190,'PP_R TEBO'!C:J,7,FALSE)</f>
        <v>0</v>
      </c>
      <c r="F689" s="157">
        <f t="shared" si="13"/>
        <v>0</v>
      </c>
    </row>
    <row r="690" spans="1:6" x14ac:dyDescent="0.25">
      <c r="A690" s="9" t="s">
        <v>2679</v>
      </c>
      <c r="B690" s="9" t="s">
        <v>1680</v>
      </c>
      <c r="C690" s="9" t="s">
        <v>1681</v>
      </c>
      <c r="D690" s="79">
        <f>VLOOKUP(B690:B1191,'PP_R TEBO'!C:J,6,FALSE)</f>
        <v>1810.48</v>
      </c>
      <c r="E690" s="79">
        <f>VLOOKUP(B690:B1191,'PP_R TEBO'!C:J,7,FALSE)</f>
        <v>0</v>
      </c>
      <c r="F690" s="157">
        <f t="shared" si="13"/>
        <v>0</v>
      </c>
    </row>
    <row r="691" spans="1:6" x14ac:dyDescent="0.25">
      <c r="A691" s="9" t="s">
        <v>2680</v>
      </c>
      <c r="B691" s="9" t="s">
        <v>1682</v>
      </c>
      <c r="C691" s="9" t="s">
        <v>1683</v>
      </c>
      <c r="D691" s="79">
        <f>VLOOKUP(B691:B1192,'PP_R TEBO'!C:J,6,FALSE)</f>
        <v>99.14</v>
      </c>
      <c r="E691" s="79">
        <f>VLOOKUP(B691:B1192,'PP_R TEBO'!C:J,7,FALSE)</f>
        <v>0</v>
      </c>
      <c r="F691" s="157">
        <f t="shared" si="13"/>
        <v>0</v>
      </c>
    </row>
    <row r="692" spans="1:6" x14ac:dyDescent="0.25">
      <c r="A692" s="9" t="s">
        <v>2681</v>
      </c>
      <c r="B692" s="9" t="s">
        <v>1684</v>
      </c>
      <c r="C692" s="9" t="s">
        <v>1685</v>
      </c>
      <c r="D692" s="79">
        <f>VLOOKUP(B692:B1193,'PP_R TEBO'!C:J,6,FALSE)</f>
        <v>136.99</v>
      </c>
      <c r="E692" s="79">
        <f>VLOOKUP(B692:B1193,'PP_R TEBO'!C:J,7,FALSE)</f>
        <v>0</v>
      </c>
      <c r="F692" s="157">
        <f t="shared" si="13"/>
        <v>0</v>
      </c>
    </row>
    <row r="693" spans="1:6" x14ac:dyDescent="0.25">
      <c r="A693" s="9" t="s">
        <v>2682</v>
      </c>
      <c r="B693" s="9" t="s">
        <v>1686</v>
      </c>
      <c r="C693" s="9" t="s">
        <v>1687</v>
      </c>
      <c r="D693" s="79">
        <f>VLOOKUP(B693:B1194,'PP_R TEBO'!C:J,6,FALSE)</f>
        <v>220.48</v>
      </c>
      <c r="E693" s="79">
        <f>VLOOKUP(B693:B1194,'PP_R TEBO'!C:J,7,FALSE)</f>
        <v>0</v>
      </c>
      <c r="F693" s="157">
        <f t="shared" si="13"/>
        <v>0</v>
      </c>
    </row>
    <row r="694" spans="1:6" x14ac:dyDescent="0.25">
      <c r="A694" s="9" t="s">
        <v>2683</v>
      </c>
      <c r="B694" s="9" t="s">
        <v>1688</v>
      </c>
      <c r="C694" s="9" t="s">
        <v>1689</v>
      </c>
      <c r="D694" s="79">
        <f>VLOOKUP(B694:B1195,'PP_R TEBO'!C:J,6,FALSE)</f>
        <v>331.12</v>
      </c>
      <c r="E694" s="79">
        <f>VLOOKUP(B694:B1195,'PP_R TEBO'!C:J,7,FALSE)</f>
        <v>0</v>
      </c>
      <c r="F694" s="157">
        <f t="shared" si="13"/>
        <v>0</v>
      </c>
    </row>
    <row r="695" spans="1:6" x14ac:dyDescent="0.25">
      <c r="A695" s="9" t="s">
        <v>2684</v>
      </c>
      <c r="B695" s="9" t="s">
        <v>1690</v>
      </c>
      <c r="C695" s="9" t="s">
        <v>1691</v>
      </c>
      <c r="D695" s="79">
        <f>VLOOKUP(B695:B1195,'PP_R TEBO'!C:J,6,FALSE)</f>
        <v>481.3</v>
      </c>
      <c r="E695" s="79">
        <f>VLOOKUP(B695:B1195,'PP_R TEBO'!C:J,7,FALSE)</f>
        <v>0</v>
      </c>
      <c r="F695" s="157">
        <f t="shared" si="13"/>
        <v>0</v>
      </c>
    </row>
    <row r="696" spans="1:6" x14ac:dyDescent="0.25">
      <c r="A696" s="9" t="s">
        <v>2685</v>
      </c>
      <c r="B696" s="9" t="s">
        <v>1692</v>
      </c>
      <c r="C696" s="9" t="s">
        <v>1693</v>
      </c>
      <c r="D696" s="79">
        <f>VLOOKUP(B696:B1196,'PP_R TEBO'!C:J,6,FALSE)</f>
        <v>750.27</v>
      </c>
      <c r="E696" s="79">
        <f>VLOOKUP(B696:B1196,'PP_R TEBO'!C:J,7,FALSE)</f>
        <v>0</v>
      </c>
      <c r="F696" s="157">
        <f t="shared" si="13"/>
        <v>0</v>
      </c>
    </row>
    <row r="697" spans="1:6" x14ac:dyDescent="0.25">
      <c r="A697" s="9" t="s">
        <v>2686</v>
      </c>
      <c r="B697" s="9" t="s">
        <v>1694</v>
      </c>
      <c r="C697" s="9" t="s">
        <v>1695</v>
      </c>
      <c r="D697" s="79">
        <f>VLOOKUP(B697:B1197,'PP_R TEBO'!C:J,6,FALSE)</f>
        <v>1653.2382</v>
      </c>
      <c r="E697" s="79">
        <f>VLOOKUP(B697:B1197,'PP_R TEBO'!C:J,7,FALSE)</f>
        <v>0</v>
      </c>
      <c r="F697" s="157">
        <f t="shared" si="13"/>
        <v>0</v>
      </c>
    </row>
    <row r="698" spans="1:6" x14ac:dyDescent="0.25">
      <c r="A698" s="9" t="s">
        <v>2687</v>
      </c>
      <c r="B698" s="9" t="s">
        <v>1696</v>
      </c>
      <c r="C698" s="9" t="s">
        <v>1697</v>
      </c>
      <c r="D698" s="79">
        <f>VLOOKUP(B698:B1198,'PP_R TEBO'!C:J,6,FALSE)</f>
        <v>2270.9958999999999</v>
      </c>
      <c r="E698" s="79">
        <f>VLOOKUP(B698:B1198,'PP_R TEBO'!C:J,7,FALSE)</f>
        <v>0</v>
      </c>
      <c r="F698" s="157">
        <f t="shared" si="13"/>
        <v>0</v>
      </c>
    </row>
    <row r="699" spans="1:6" x14ac:dyDescent="0.25">
      <c r="A699" s="9" t="s">
        <v>2688</v>
      </c>
      <c r="B699" s="9" t="s">
        <v>1698</v>
      </c>
      <c r="C699" s="9" t="s">
        <v>1699</v>
      </c>
      <c r="D699" s="79">
        <f>VLOOKUP(B699:B1199,'PP_R TEBO'!C:J,6,FALSE)</f>
        <v>3532.6641500000001</v>
      </c>
      <c r="E699" s="79">
        <f>VLOOKUP(B699:B1199,'PP_R TEBO'!C:J,7,FALSE)</f>
        <v>0</v>
      </c>
      <c r="F699" s="157">
        <f t="shared" si="13"/>
        <v>0</v>
      </c>
    </row>
    <row r="700" spans="1:6" x14ac:dyDescent="0.25">
      <c r="A700" s="9" t="s">
        <v>2689</v>
      </c>
      <c r="B700" s="9" t="s">
        <v>1700</v>
      </c>
      <c r="C700" s="9" t="s">
        <v>1701</v>
      </c>
      <c r="D700" s="79">
        <f>VLOOKUP(B700:B1200,'PP_R TEBO'!C:J,6,FALSE)</f>
        <v>116.62795</v>
      </c>
      <c r="E700" s="79">
        <f>VLOOKUP(B700:B1200,'PP_R TEBO'!C:J,7,FALSE)</f>
        <v>0</v>
      </c>
      <c r="F700" s="157">
        <f t="shared" si="13"/>
        <v>0</v>
      </c>
    </row>
    <row r="701" spans="1:6" x14ac:dyDescent="0.25">
      <c r="A701" s="9" t="s">
        <v>2690</v>
      </c>
      <c r="B701" s="9" t="s">
        <v>1702</v>
      </c>
      <c r="C701" s="9" t="s">
        <v>1703</v>
      </c>
      <c r="D701" s="79">
        <f>VLOOKUP(B701:B1201,'PP_R TEBO'!C:J,6,FALSE)</f>
        <v>164.68720000000002</v>
      </c>
      <c r="E701" s="79">
        <f>VLOOKUP(B701:B1201,'PP_R TEBO'!C:J,7,FALSE)</f>
        <v>0</v>
      </c>
      <c r="F701" s="157">
        <f t="shared" si="13"/>
        <v>0</v>
      </c>
    </row>
    <row r="702" spans="1:6" x14ac:dyDescent="0.25">
      <c r="A702" s="9" t="s">
        <v>2691</v>
      </c>
      <c r="B702" s="9" t="s">
        <v>1704</v>
      </c>
      <c r="C702" s="9" t="s">
        <v>1705</v>
      </c>
      <c r="D702" s="79">
        <f>VLOOKUP(B702:B1201,'PP_R TEBO'!C:J,6,FALSE)</f>
        <v>267.17885000000001</v>
      </c>
      <c r="E702" s="79">
        <f>VLOOKUP(B702:B1201,'PP_R TEBO'!C:J,7,FALSE)</f>
        <v>0</v>
      </c>
      <c r="F702" s="157">
        <f t="shared" si="13"/>
        <v>0</v>
      </c>
    </row>
    <row r="703" spans="1:6" x14ac:dyDescent="0.25">
      <c r="A703" s="9" t="s">
        <v>2692</v>
      </c>
      <c r="B703" s="9" t="s">
        <v>1706</v>
      </c>
      <c r="C703" s="9" t="s">
        <v>1707</v>
      </c>
      <c r="D703" s="79">
        <f>VLOOKUP(B703:B1201,'PP_R TEBO'!C:J,6,FALSE)</f>
        <v>378.85145</v>
      </c>
      <c r="E703" s="79">
        <f>VLOOKUP(B703:B1201,'PP_R TEBO'!C:J,7,FALSE)</f>
        <v>0</v>
      </c>
      <c r="F703" s="157">
        <f t="shared" si="13"/>
        <v>0</v>
      </c>
    </row>
    <row r="704" spans="1:6" x14ac:dyDescent="0.25">
      <c r="A704" s="9" t="s">
        <v>2693</v>
      </c>
      <c r="B704" s="9" t="s">
        <v>1708</v>
      </c>
      <c r="C704" s="9" t="s">
        <v>1709</v>
      </c>
      <c r="D704" s="79">
        <f>VLOOKUP(B704:B1202,'PP_R TEBO'!C:J,6,FALSE)</f>
        <v>593.01570000000004</v>
      </c>
      <c r="E704" s="79">
        <f>VLOOKUP(B704:B1202,'PP_R TEBO'!C:J,7,FALSE)</f>
        <v>0</v>
      </c>
      <c r="F704" s="157">
        <f t="shared" si="13"/>
        <v>0</v>
      </c>
    </row>
    <row r="705" spans="1:6" x14ac:dyDescent="0.25">
      <c r="A705" s="9" t="s">
        <v>2694</v>
      </c>
      <c r="B705" s="9" t="s">
        <v>1710</v>
      </c>
      <c r="C705" s="9" t="s">
        <v>1711</v>
      </c>
      <c r="D705" s="79">
        <f>VLOOKUP(B705:B1203,'PP_R TEBO'!C:J,6,FALSE)</f>
        <v>847.46909999999991</v>
      </c>
      <c r="E705" s="79">
        <f>VLOOKUP(B705:B1203,'PP_R TEBO'!C:J,7,FALSE)</f>
        <v>0</v>
      </c>
      <c r="F705" s="157">
        <f t="shared" si="13"/>
        <v>0</v>
      </c>
    </row>
    <row r="706" spans="1:6" x14ac:dyDescent="0.25">
      <c r="A706" s="9" t="s">
        <v>2695</v>
      </c>
      <c r="B706" s="9" t="s">
        <v>1712</v>
      </c>
      <c r="C706" s="9" t="s">
        <v>1713</v>
      </c>
      <c r="D706" s="79">
        <f>VLOOKUP(B706:B1204,'PP_R TEBO'!C:J,6,FALSE)</f>
        <v>1299.8307</v>
      </c>
      <c r="E706" s="79">
        <f>VLOOKUP(B706:B1204,'PP_R TEBO'!C:J,7,FALSE)</f>
        <v>0</v>
      </c>
      <c r="F706" s="157">
        <f t="shared" si="13"/>
        <v>0</v>
      </c>
    </row>
    <row r="707" spans="1:6" x14ac:dyDescent="0.25">
      <c r="A707" s="9" t="s">
        <v>2696</v>
      </c>
      <c r="B707" s="9" t="s">
        <v>1714</v>
      </c>
      <c r="C707" s="9" t="s">
        <v>1715</v>
      </c>
      <c r="D707" s="79">
        <f>VLOOKUP(B707:B1205,'PP_R TEBO'!C:J,6,FALSE)</f>
        <v>2208.0914499999999</v>
      </c>
      <c r="E707" s="79">
        <f>VLOOKUP(B707:B1205,'PP_R TEBO'!C:J,7,FALSE)</f>
        <v>0</v>
      </c>
      <c r="F707" s="157">
        <f t="shared" si="13"/>
        <v>0</v>
      </c>
    </row>
    <row r="708" spans="1:6" x14ac:dyDescent="0.25">
      <c r="A708" s="9" t="s">
        <v>2697</v>
      </c>
      <c r="B708" s="9" t="s">
        <v>1716</v>
      </c>
      <c r="C708" s="9" t="s">
        <v>1717</v>
      </c>
      <c r="D708" s="79">
        <f>VLOOKUP(B708:B1206,'PP_R TEBO'!C:J,6,FALSE)</f>
        <v>3406.8482999999997</v>
      </c>
      <c r="E708" s="79">
        <f>VLOOKUP(B708:B1206,'PP_R TEBO'!C:J,7,FALSE)</f>
        <v>0</v>
      </c>
      <c r="F708" s="157">
        <f t="shared" si="13"/>
        <v>0</v>
      </c>
    </row>
    <row r="709" spans="1:6" x14ac:dyDescent="0.25">
      <c r="A709" s="9" t="s">
        <v>2698</v>
      </c>
      <c r="B709" s="9" t="s">
        <v>1718</v>
      </c>
      <c r="C709" s="9" t="s">
        <v>1719</v>
      </c>
      <c r="D709" s="79">
        <f>VLOOKUP(B709:B1206,'PP_R TEBO'!C:J,6,FALSE)</f>
        <v>4.4400000000000004</v>
      </c>
      <c r="E709" s="79">
        <f>VLOOKUP(B709:B1206,'PP_R TEBO'!C:J,7,FALSE)</f>
        <v>0</v>
      </c>
      <c r="F709" s="157">
        <f t="shared" si="13"/>
        <v>0</v>
      </c>
    </row>
    <row r="710" spans="1:6" x14ac:dyDescent="0.25">
      <c r="A710" s="9" t="s">
        <v>2699</v>
      </c>
      <c r="B710" s="9" t="s">
        <v>1720</v>
      </c>
      <c r="C710" s="9" t="s">
        <v>1721</v>
      </c>
      <c r="D710" s="79">
        <f>VLOOKUP(B710:B1207,'PP_R TEBO'!C:J,6,FALSE)</f>
        <v>6.5</v>
      </c>
      <c r="E710" s="79">
        <f>VLOOKUP(B710:B1207,'PP_R TEBO'!C:J,7,FALSE)</f>
        <v>0</v>
      </c>
      <c r="F710" s="157">
        <f t="shared" si="13"/>
        <v>0</v>
      </c>
    </row>
    <row r="711" spans="1:6" x14ac:dyDescent="0.25">
      <c r="A711" s="9" t="s">
        <v>2700</v>
      </c>
      <c r="B711" s="9" t="s">
        <v>1722</v>
      </c>
      <c r="C711" s="9" t="s">
        <v>1723</v>
      </c>
      <c r="D711" s="79">
        <f>VLOOKUP(B711:B1208,'PP_R TEBO'!C:J,6,FALSE)</f>
        <v>9.39</v>
      </c>
      <c r="E711" s="79">
        <f>VLOOKUP(B711:B1208,'PP_R TEBO'!C:J,7,FALSE)</f>
        <v>0</v>
      </c>
      <c r="F711" s="157">
        <f t="shared" si="13"/>
        <v>0</v>
      </c>
    </row>
    <row r="712" spans="1:6" x14ac:dyDescent="0.25">
      <c r="A712" s="9" t="s">
        <v>2701</v>
      </c>
      <c r="B712" s="9" t="s">
        <v>1724</v>
      </c>
      <c r="C712" s="9" t="s">
        <v>1725</v>
      </c>
      <c r="D712" s="79">
        <f>VLOOKUP(B712:B1209,'PP_R TEBO'!C:J,6,FALSE)</f>
        <v>17.968499999999999</v>
      </c>
      <c r="E712" s="79">
        <f>VLOOKUP(B712:B1209,'PP_R TEBO'!C:J,7,FALSE)</f>
        <v>0</v>
      </c>
      <c r="F712" s="157">
        <f t="shared" si="13"/>
        <v>0</v>
      </c>
    </row>
    <row r="713" spans="1:6" x14ac:dyDescent="0.25">
      <c r="A713" s="9" t="s">
        <v>2702</v>
      </c>
      <c r="B713" s="9" t="s">
        <v>1726</v>
      </c>
      <c r="C713" s="9" t="s">
        <v>1727</v>
      </c>
      <c r="D713" s="79">
        <f>VLOOKUP(B713:B1210,'PP_R TEBO'!C:J,6,FALSE)</f>
        <v>31.278499999999998</v>
      </c>
      <c r="E713" s="79">
        <f>VLOOKUP(B713:B1210,'PP_R TEBO'!C:J,7,FALSE)</f>
        <v>0</v>
      </c>
      <c r="F713" s="157">
        <f t="shared" si="13"/>
        <v>0</v>
      </c>
    </row>
    <row r="714" spans="1:6" x14ac:dyDescent="0.25">
      <c r="A714" s="9" t="s">
        <v>2703</v>
      </c>
      <c r="B714" s="9" t="s">
        <v>1728</v>
      </c>
      <c r="C714" s="9" t="s">
        <v>1729</v>
      </c>
      <c r="D714" s="79">
        <f>VLOOKUP(B714:B1211,'PP_R TEBO'!C:J,6,FALSE)</f>
        <v>54.570999999999998</v>
      </c>
      <c r="E714" s="79">
        <f>VLOOKUP(B714:B1211,'PP_R TEBO'!C:J,7,FALSE)</f>
        <v>0</v>
      </c>
      <c r="F714" s="157">
        <f t="shared" si="13"/>
        <v>0</v>
      </c>
    </row>
    <row r="715" spans="1:6" x14ac:dyDescent="0.25">
      <c r="A715" s="9" t="s">
        <v>2704</v>
      </c>
      <c r="B715" s="9" t="s">
        <v>1730</v>
      </c>
      <c r="C715" s="9" t="s">
        <v>1731</v>
      </c>
      <c r="D715" s="79">
        <f>VLOOKUP(B715:B1211,'PP_R TEBO'!C:J,6,FALSE)</f>
        <v>113.13499999999999</v>
      </c>
      <c r="E715" s="79">
        <f>VLOOKUP(B715:B1211,'PP_R TEBO'!C:J,7,FALSE)</f>
        <v>0</v>
      </c>
      <c r="F715" s="157">
        <f t="shared" si="13"/>
        <v>0</v>
      </c>
    </row>
    <row r="716" spans="1:6" x14ac:dyDescent="0.25">
      <c r="A716" s="9" t="s">
        <v>2705</v>
      </c>
      <c r="B716" s="9" t="s">
        <v>1732</v>
      </c>
      <c r="C716" s="9" t="s">
        <v>1733</v>
      </c>
      <c r="D716" s="79">
        <f>VLOOKUP(B716:B1212,'PP_R TEBO'!C:J,6,FALSE)</f>
        <v>173.69549999999998</v>
      </c>
      <c r="E716" s="79">
        <f>VLOOKUP(B716:B1212,'PP_R TEBO'!C:J,7,FALSE)</f>
        <v>0</v>
      </c>
      <c r="F716" s="157">
        <f t="shared" ref="F716:F779" si="14">D716*E716</f>
        <v>0</v>
      </c>
    </row>
    <row r="717" spans="1:6" x14ac:dyDescent="0.25">
      <c r="A717" s="9" t="s">
        <v>2706</v>
      </c>
      <c r="B717" s="9" t="s">
        <v>1734</v>
      </c>
      <c r="C717" s="9" t="s">
        <v>1735</v>
      </c>
      <c r="D717" s="79">
        <f>VLOOKUP(B717:B1213,'PP_R TEBO'!C:J,6,FALSE)</f>
        <v>340.07049999999998</v>
      </c>
      <c r="E717" s="79">
        <f>VLOOKUP(B717:B1213,'PP_R TEBO'!C:J,7,FALSE)</f>
        <v>0</v>
      </c>
      <c r="F717" s="157">
        <f t="shared" si="14"/>
        <v>0</v>
      </c>
    </row>
    <row r="718" spans="1:6" x14ac:dyDescent="0.25">
      <c r="A718" s="9" t="s">
        <v>2707</v>
      </c>
      <c r="B718" s="9" t="s">
        <v>1736</v>
      </c>
      <c r="C718" s="9" t="s">
        <v>1737</v>
      </c>
      <c r="D718" s="79">
        <f>VLOOKUP(B718:B1214,'PP_R TEBO'!C:J,6,FALSE)</f>
        <v>585.64</v>
      </c>
      <c r="E718" s="79">
        <f>VLOOKUP(B718:B1214,'PP_R TEBO'!C:J,7,FALSE)</f>
        <v>0</v>
      </c>
      <c r="F718" s="157">
        <f t="shared" si="14"/>
        <v>0</v>
      </c>
    </row>
    <row r="719" spans="1:6" x14ac:dyDescent="0.25">
      <c r="A719" s="9" t="s">
        <v>2708</v>
      </c>
      <c r="B719" s="9" t="s">
        <v>1738</v>
      </c>
      <c r="C719" s="9" t="s">
        <v>1739</v>
      </c>
      <c r="D719" s="79">
        <f>VLOOKUP(B719:B1215,'PP_R TEBO'!C:J,6,FALSE)</f>
        <v>779.30050000000006</v>
      </c>
      <c r="E719" s="79">
        <f>VLOOKUP(B719:B1215,'PP_R TEBO'!C:J,7,FALSE)</f>
        <v>0</v>
      </c>
      <c r="F719" s="157">
        <f t="shared" si="14"/>
        <v>0</v>
      </c>
    </row>
    <row r="720" spans="1:6" x14ac:dyDescent="0.25">
      <c r="A720" s="9" t="s">
        <v>2709</v>
      </c>
      <c r="B720" s="9" t="s">
        <v>1740</v>
      </c>
      <c r="C720" s="9" t="s">
        <v>1741</v>
      </c>
      <c r="D720" s="79">
        <f>VLOOKUP(B720:B1216,'PP_R TEBO'!C:J,6,FALSE)</f>
        <v>7.77</v>
      </c>
      <c r="E720" s="79">
        <f>VLOOKUP(B720:B1216,'PP_R TEBO'!C:J,7,FALSE)</f>
        <v>0</v>
      </c>
      <c r="F720" s="157">
        <f t="shared" si="14"/>
        <v>0</v>
      </c>
    </row>
    <row r="721" spans="1:6" x14ac:dyDescent="0.25">
      <c r="A721" s="9" t="s">
        <v>2710</v>
      </c>
      <c r="B721" s="9" t="s">
        <v>1742</v>
      </c>
      <c r="C721" s="9" t="s">
        <v>1743</v>
      </c>
      <c r="D721" s="79">
        <f>VLOOKUP(B721:B1217,'PP_R TEBO'!C:J,6,FALSE)</f>
        <v>9.2799999999999994</v>
      </c>
      <c r="E721" s="79">
        <f>VLOOKUP(B721:B1217,'PP_R TEBO'!C:J,7,FALSE)</f>
        <v>0</v>
      </c>
      <c r="F721" s="157">
        <f t="shared" si="14"/>
        <v>0</v>
      </c>
    </row>
    <row r="722" spans="1:6" x14ac:dyDescent="0.25">
      <c r="A722" s="9" t="s">
        <v>2711</v>
      </c>
      <c r="B722" s="9" t="s">
        <v>1744</v>
      </c>
      <c r="C722" s="9" t="s">
        <v>1745</v>
      </c>
      <c r="D722" s="79">
        <f>VLOOKUP(B722:B1217,'PP_R TEBO'!C:J,6,FALSE)</f>
        <v>9.86</v>
      </c>
      <c r="E722" s="79">
        <f>VLOOKUP(B722:B1217,'PP_R TEBO'!C:J,7,FALSE)</f>
        <v>0</v>
      </c>
      <c r="F722" s="157">
        <f t="shared" si="14"/>
        <v>0</v>
      </c>
    </row>
    <row r="723" spans="1:6" x14ac:dyDescent="0.25">
      <c r="A723" s="9" t="s">
        <v>2712</v>
      </c>
      <c r="B723" s="9" t="s">
        <v>1746</v>
      </c>
      <c r="C723" s="9" t="s">
        <v>1747</v>
      </c>
      <c r="D723" s="79">
        <f>VLOOKUP(B723:B1218,'PP_R TEBO'!C:J,6,FALSE)</f>
        <v>17.968499999999999</v>
      </c>
      <c r="E723" s="79">
        <f>VLOOKUP(B723:B1218,'PP_R TEBO'!C:J,7,FALSE)</f>
        <v>0</v>
      </c>
      <c r="F723" s="157">
        <f t="shared" si="14"/>
        <v>0</v>
      </c>
    </row>
    <row r="724" spans="1:6" x14ac:dyDescent="0.25">
      <c r="A724" s="9" t="s">
        <v>2713</v>
      </c>
      <c r="B724" s="9" t="s">
        <v>1748</v>
      </c>
      <c r="C724" s="9" t="s">
        <v>1749</v>
      </c>
      <c r="D724" s="79">
        <f>VLOOKUP(B724:B1219,'PP_R TEBO'!C:J,6,FALSE)</f>
        <v>18.634</v>
      </c>
      <c r="E724" s="79">
        <f>VLOOKUP(B724:B1219,'PP_R TEBO'!C:J,7,FALSE)</f>
        <v>0</v>
      </c>
      <c r="F724" s="157">
        <f t="shared" si="14"/>
        <v>0</v>
      </c>
    </row>
    <row r="725" spans="1:6" x14ac:dyDescent="0.25">
      <c r="A725" s="9" t="s">
        <v>2714</v>
      </c>
      <c r="B725" s="9" t="s">
        <v>1750</v>
      </c>
      <c r="C725" s="9" t="s">
        <v>1751</v>
      </c>
      <c r="D725" s="79">
        <f>VLOOKUP(B725:B1220,'PP_R TEBO'!C:J,6,FALSE)</f>
        <v>17.968499999999999</v>
      </c>
      <c r="E725" s="79">
        <f>VLOOKUP(B725:B1220,'PP_R TEBO'!C:J,7,FALSE)</f>
        <v>0</v>
      </c>
      <c r="F725" s="157">
        <f t="shared" si="14"/>
        <v>0</v>
      </c>
    </row>
    <row r="726" spans="1:6" x14ac:dyDescent="0.25">
      <c r="A726" s="9" t="s">
        <v>2715</v>
      </c>
      <c r="B726" s="9" t="s">
        <v>1752</v>
      </c>
      <c r="C726" s="9" t="s">
        <v>1753</v>
      </c>
      <c r="D726" s="79">
        <f>VLOOKUP(B726:B1221,'PP_R TEBO'!C:J,6,FALSE)</f>
        <v>33.9405</v>
      </c>
      <c r="E726" s="79">
        <f>VLOOKUP(B726:B1221,'PP_R TEBO'!C:J,7,FALSE)</f>
        <v>0</v>
      </c>
      <c r="F726" s="157">
        <f t="shared" si="14"/>
        <v>0</v>
      </c>
    </row>
    <row r="727" spans="1:6" x14ac:dyDescent="0.25">
      <c r="A727" s="9" t="s">
        <v>2716</v>
      </c>
      <c r="B727" s="9" t="s">
        <v>1754</v>
      </c>
      <c r="C727" s="9" t="s">
        <v>1755</v>
      </c>
      <c r="D727" s="79">
        <f>VLOOKUP(B727:B1222,'PP_R TEBO'!C:J,6,FALSE)</f>
        <v>33.9405</v>
      </c>
      <c r="E727" s="79">
        <f>VLOOKUP(B727:B1222,'PP_R TEBO'!C:J,7,FALSE)</f>
        <v>0</v>
      </c>
      <c r="F727" s="157">
        <f t="shared" si="14"/>
        <v>0</v>
      </c>
    </row>
    <row r="728" spans="1:6" x14ac:dyDescent="0.25">
      <c r="A728" s="9" t="s">
        <v>2717</v>
      </c>
      <c r="B728" s="9" t="s">
        <v>1756</v>
      </c>
      <c r="C728" s="9" t="s">
        <v>1757</v>
      </c>
      <c r="D728" s="79">
        <f>VLOOKUP(B728:B1223,'PP_R TEBO'!C:J,6,FALSE)</f>
        <v>28.616499999999998</v>
      </c>
      <c r="E728" s="79">
        <f>VLOOKUP(B728:B1223,'PP_R TEBO'!C:J,7,FALSE)</f>
        <v>0</v>
      </c>
      <c r="F728" s="157">
        <f t="shared" si="14"/>
        <v>0</v>
      </c>
    </row>
    <row r="729" spans="1:6" x14ac:dyDescent="0.25">
      <c r="A729" s="9" t="s">
        <v>2718</v>
      </c>
      <c r="B729" s="9" t="s">
        <v>1758</v>
      </c>
      <c r="C729" s="9" t="s">
        <v>1759</v>
      </c>
      <c r="D729" s="79">
        <f>VLOOKUP(B729:B1224,'PP_R TEBO'!C:J,6,FALSE)</f>
        <v>40.595499999999994</v>
      </c>
      <c r="E729" s="79">
        <f>VLOOKUP(B729:B1224,'PP_R TEBO'!C:J,7,FALSE)</f>
        <v>0</v>
      </c>
      <c r="F729" s="157">
        <f t="shared" si="14"/>
        <v>0</v>
      </c>
    </row>
    <row r="730" spans="1:6" x14ac:dyDescent="0.25">
      <c r="A730" s="9" t="s">
        <v>2719</v>
      </c>
      <c r="B730" s="9" t="s">
        <v>1760</v>
      </c>
      <c r="C730" s="9" t="s">
        <v>1761</v>
      </c>
      <c r="D730" s="79">
        <f>VLOOKUP(B730:B1225,'PP_R TEBO'!C:J,6,FALSE)</f>
        <v>60.560499999999998</v>
      </c>
      <c r="E730" s="79">
        <f>VLOOKUP(B730:B1225,'PP_R TEBO'!C:J,7,FALSE)</f>
        <v>0</v>
      </c>
      <c r="F730" s="157">
        <f t="shared" si="14"/>
        <v>0</v>
      </c>
    </row>
    <row r="731" spans="1:6" x14ac:dyDescent="0.25">
      <c r="A731" s="9" t="s">
        <v>2720</v>
      </c>
      <c r="B731" s="9" t="s">
        <v>1762</v>
      </c>
      <c r="C731" s="9" t="s">
        <v>1763</v>
      </c>
      <c r="D731" s="79">
        <f>VLOOKUP(B731:B1226,'PP_R TEBO'!C:J,6,FALSE)</f>
        <v>69.212000000000003</v>
      </c>
      <c r="E731" s="79">
        <f>VLOOKUP(B731:B1226,'PP_R TEBO'!C:J,7,FALSE)</f>
        <v>0</v>
      </c>
      <c r="F731" s="157">
        <f t="shared" si="14"/>
        <v>0</v>
      </c>
    </row>
    <row r="732" spans="1:6" x14ac:dyDescent="0.25">
      <c r="A732" s="9" t="s">
        <v>2721</v>
      </c>
      <c r="B732" s="9" t="s">
        <v>1764</v>
      </c>
      <c r="C732" s="9" t="s">
        <v>1765</v>
      </c>
      <c r="D732" s="79">
        <f>VLOOKUP(B732:B1227,'PP_R TEBO'!C:J,6,FALSE)</f>
        <v>63.887999999999998</v>
      </c>
      <c r="E732" s="79">
        <f>VLOOKUP(B732:B1227,'PP_R TEBO'!C:J,7,FALSE)</f>
        <v>0</v>
      </c>
      <c r="F732" s="157">
        <f t="shared" si="14"/>
        <v>0</v>
      </c>
    </row>
    <row r="733" spans="1:6" x14ac:dyDescent="0.25">
      <c r="A733" s="9" t="s">
        <v>2722</v>
      </c>
      <c r="B733" s="9" t="s">
        <v>1766</v>
      </c>
      <c r="C733" s="9" t="s">
        <v>1767</v>
      </c>
      <c r="D733" s="79">
        <f>VLOOKUP(B733:B1227,'PP_R TEBO'!C:J,6,FALSE)</f>
        <v>53.24</v>
      </c>
      <c r="E733" s="79">
        <f>VLOOKUP(B733:B1227,'PP_R TEBO'!C:J,7,FALSE)</f>
        <v>0</v>
      </c>
      <c r="F733" s="157">
        <f t="shared" si="14"/>
        <v>0</v>
      </c>
    </row>
    <row r="734" spans="1:6" x14ac:dyDescent="0.25">
      <c r="A734" s="9" t="s">
        <v>2723</v>
      </c>
      <c r="B734" s="9" t="s">
        <v>1768</v>
      </c>
      <c r="C734" s="9" t="s">
        <v>1769</v>
      </c>
      <c r="D734" s="79">
        <f>VLOOKUP(B734:B1228,'PP_R TEBO'!C:J,6,FALSE)</f>
        <v>69.877499999999998</v>
      </c>
      <c r="E734" s="79">
        <f>VLOOKUP(B734:B1228,'PP_R TEBO'!C:J,7,FALSE)</f>
        <v>0</v>
      </c>
      <c r="F734" s="157">
        <f t="shared" si="14"/>
        <v>0</v>
      </c>
    </row>
    <row r="735" spans="1:6" x14ac:dyDescent="0.25">
      <c r="A735" s="9" t="s">
        <v>2724</v>
      </c>
      <c r="B735" s="9" t="s">
        <v>1770</v>
      </c>
      <c r="C735" s="9" t="s">
        <v>1771</v>
      </c>
      <c r="D735" s="79">
        <f>VLOOKUP(B735:B1229,'PP_R TEBO'!C:J,6,FALSE)</f>
        <v>91.838999999999984</v>
      </c>
      <c r="E735" s="79">
        <f>VLOOKUP(B735:B1229,'PP_R TEBO'!C:J,7,FALSE)</f>
        <v>0</v>
      </c>
      <c r="F735" s="157">
        <f t="shared" si="14"/>
        <v>0</v>
      </c>
    </row>
    <row r="736" spans="1:6" x14ac:dyDescent="0.25">
      <c r="A736" s="9" t="s">
        <v>2725</v>
      </c>
      <c r="B736" s="9" t="s">
        <v>1772</v>
      </c>
      <c r="C736" s="9" t="s">
        <v>1773</v>
      </c>
      <c r="D736" s="79">
        <f>VLOOKUP(B736:B1230,'PP_R TEBO'!C:J,6,FALSE)</f>
        <v>105.149</v>
      </c>
      <c r="E736" s="79">
        <f>VLOOKUP(B736:B1230,'PP_R TEBO'!C:J,7,FALSE)</f>
        <v>0</v>
      </c>
      <c r="F736" s="157">
        <f t="shared" si="14"/>
        <v>0</v>
      </c>
    </row>
    <row r="737" spans="1:6" x14ac:dyDescent="0.25">
      <c r="A737" s="9" t="s">
        <v>2726</v>
      </c>
      <c r="B737" s="9" t="s">
        <v>1774</v>
      </c>
      <c r="C737" s="9" t="s">
        <v>1775</v>
      </c>
      <c r="D737" s="79">
        <f>VLOOKUP(B737:B1231,'PP_R TEBO'!C:J,6,FALSE)</f>
        <v>94.500999999999991</v>
      </c>
      <c r="E737" s="79">
        <f>VLOOKUP(B737:B1231,'PP_R TEBO'!C:J,7,FALSE)</f>
        <v>0</v>
      </c>
      <c r="F737" s="157">
        <f t="shared" si="14"/>
        <v>0</v>
      </c>
    </row>
    <row r="738" spans="1:6" x14ac:dyDescent="0.25">
      <c r="A738" s="9" t="s">
        <v>2727</v>
      </c>
      <c r="B738" s="9" t="s">
        <v>1776</v>
      </c>
      <c r="C738" s="9" t="s">
        <v>1777</v>
      </c>
      <c r="D738" s="79">
        <f>VLOOKUP(B738:B1232,'PP_R TEBO'!C:J,6,FALSE)</f>
        <v>117.79349999999999</v>
      </c>
      <c r="E738" s="79">
        <f>VLOOKUP(B738:B1232,'PP_R TEBO'!C:J,7,FALSE)</f>
        <v>0</v>
      </c>
      <c r="F738" s="157">
        <f t="shared" si="14"/>
        <v>0</v>
      </c>
    </row>
    <row r="739" spans="1:6" x14ac:dyDescent="0.25">
      <c r="A739" s="9" t="s">
        <v>2728</v>
      </c>
      <c r="B739" s="9" t="s">
        <v>1778</v>
      </c>
      <c r="C739" s="9" t="s">
        <v>1779</v>
      </c>
      <c r="D739" s="79">
        <f>VLOOKUP(B739:B1233,'PP_R TEBO'!C:J,6,FALSE)</f>
        <v>150.40299999999999</v>
      </c>
      <c r="E739" s="79">
        <f>VLOOKUP(B739:B1233,'PP_R TEBO'!C:J,7,FALSE)</f>
        <v>0</v>
      </c>
      <c r="F739" s="157">
        <f t="shared" si="14"/>
        <v>0</v>
      </c>
    </row>
    <row r="740" spans="1:6" x14ac:dyDescent="0.25">
      <c r="A740" s="9" t="s">
        <v>2729</v>
      </c>
      <c r="B740" s="9" t="s">
        <v>1780</v>
      </c>
      <c r="C740" s="9" t="s">
        <v>1781</v>
      </c>
      <c r="D740" s="79">
        <f>VLOOKUP(B740:B1233,'PP_R TEBO'!C:J,6,FALSE)</f>
        <v>161.7165</v>
      </c>
      <c r="E740" s="79">
        <f>VLOOKUP(B740:B1233,'PP_R TEBO'!C:J,7,FALSE)</f>
        <v>0</v>
      </c>
      <c r="F740" s="157">
        <f t="shared" si="14"/>
        <v>0</v>
      </c>
    </row>
    <row r="741" spans="1:6" x14ac:dyDescent="0.25">
      <c r="A741" s="9" t="s">
        <v>2730</v>
      </c>
      <c r="B741" s="9" t="s">
        <v>1782</v>
      </c>
      <c r="C741" s="9" t="s">
        <v>1783</v>
      </c>
      <c r="D741" s="79">
        <f>VLOOKUP(B741:B1234,'PP_R TEBO'!C:J,6,FALSE)</f>
        <v>177.023</v>
      </c>
      <c r="E741" s="79">
        <f>VLOOKUP(B741:B1234,'PP_R TEBO'!C:J,7,FALSE)</f>
        <v>0</v>
      </c>
      <c r="F741" s="157">
        <f t="shared" si="14"/>
        <v>0</v>
      </c>
    </row>
    <row r="742" spans="1:6" x14ac:dyDescent="0.25">
      <c r="A742" s="9" t="s">
        <v>2731</v>
      </c>
      <c r="B742" s="9" t="s">
        <v>1784</v>
      </c>
      <c r="C742" s="9" t="s">
        <v>1785</v>
      </c>
      <c r="D742" s="79">
        <f>VLOOKUP(B742:B1235,'PP_R TEBO'!C:J,6,FALSE)</f>
        <v>177.68849999999998</v>
      </c>
      <c r="E742" s="79">
        <f>VLOOKUP(B742:B1235,'PP_R TEBO'!C:J,7,FALSE)</f>
        <v>0</v>
      </c>
      <c r="F742" s="157">
        <f t="shared" si="14"/>
        <v>0</v>
      </c>
    </row>
    <row r="743" spans="1:6" x14ac:dyDescent="0.25">
      <c r="A743" s="9" t="s">
        <v>2732</v>
      </c>
      <c r="B743" s="9" t="s">
        <v>1786</v>
      </c>
      <c r="C743" s="9" t="s">
        <v>1787</v>
      </c>
      <c r="D743" s="79">
        <f>VLOOKUP(B743:B1236,'PP_R TEBO'!C:J,6,FALSE)</f>
        <v>179.685</v>
      </c>
      <c r="E743" s="79">
        <f>VLOOKUP(B743:B1236,'PP_R TEBO'!C:J,7,FALSE)</f>
        <v>0</v>
      </c>
      <c r="F743" s="157">
        <f t="shared" si="14"/>
        <v>0</v>
      </c>
    </row>
    <row r="744" spans="1:6" x14ac:dyDescent="0.25">
      <c r="A744" s="9" t="s">
        <v>2733</v>
      </c>
      <c r="B744" s="9" t="s">
        <v>1788</v>
      </c>
      <c r="C744" s="9" t="s">
        <v>1789</v>
      </c>
      <c r="D744" s="79">
        <f>VLOOKUP(B744:B1237,'PP_R TEBO'!C:J,6,FALSE)</f>
        <v>265.53449999999998</v>
      </c>
      <c r="E744" s="79">
        <f>VLOOKUP(B744:B1237,'PP_R TEBO'!C:J,7,FALSE)</f>
        <v>0</v>
      </c>
      <c r="F744" s="157">
        <f t="shared" si="14"/>
        <v>0</v>
      </c>
    </row>
    <row r="745" spans="1:6" x14ac:dyDescent="0.25">
      <c r="A745" s="9" t="s">
        <v>2734</v>
      </c>
      <c r="B745" s="9" t="s">
        <v>1790</v>
      </c>
      <c r="C745" s="9" t="s">
        <v>1791</v>
      </c>
      <c r="D745" s="79">
        <f>VLOOKUP(B745:B1238,'PP_R TEBO'!C:J,6,FALSE)</f>
        <v>296.81299999999999</v>
      </c>
      <c r="E745" s="79">
        <f>VLOOKUP(B745:B1238,'PP_R TEBO'!C:J,7,FALSE)</f>
        <v>0</v>
      </c>
      <c r="F745" s="157">
        <f t="shared" si="14"/>
        <v>0</v>
      </c>
    </row>
    <row r="746" spans="1:6" x14ac:dyDescent="0.25">
      <c r="A746" s="9" t="s">
        <v>2735</v>
      </c>
      <c r="B746" s="9" t="s">
        <v>1792</v>
      </c>
      <c r="C746" s="9" t="s">
        <v>1793</v>
      </c>
      <c r="D746" s="79">
        <f>VLOOKUP(B746:B1239,'PP_R TEBO'!C:J,6,FALSE)</f>
        <v>313.45049999999998</v>
      </c>
      <c r="E746" s="79">
        <f>VLOOKUP(B746:B1239,'PP_R TEBO'!C:J,7,FALSE)</f>
        <v>0</v>
      </c>
      <c r="F746" s="157">
        <f t="shared" si="14"/>
        <v>0</v>
      </c>
    </row>
    <row r="747" spans="1:6" x14ac:dyDescent="0.25">
      <c r="A747" s="9" t="s">
        <v>2736</v>
      </c>
      <c r="B747" s="9" t="s">
        <v>1794</v>
      </c>
      <c r="C747" s="9" t="s">
        <v>1795</v>
      </c>
      <c r="D747" s="79">
        <f>VLOOKUP(B747:B1240,'PP_R TEBO'!C:J,6,FALSE)</f>
        <v>312.11950000000002</v>
      </c>
      <c r="E747" s="79">
        <f>VLOOKUP(B747:B1240,'PP_R TEBO'!C:J,7,FALSE)</f>
        <v>0</v>
      </c>
      <c r="F747" s="157">
        <f t="shared" si="14"/>
        <v>0</v>
      </c>
    </row>
    <row r="748" spans="1:6" x14ac:dyDescent="0.25">
      <c r="A748" s="9" t="s">
        <v>2737</v>
      </c>
      <c r="B748" s="9" t="s">
        <v>1796</v>
      </c>
      <c r="C748" s="9" t="s">
        <v>1797</v>
      </c>
      <c r="D748" s="79">
        <f>VLOOKUP(B748:B1240,'PP_R TEBO'!C:J,6,FALSE)</f>
        <v>559.02</v>
      </c>
      <c r="E748" s="79">
        <f>VLOOKUP(B748:B1240,'PP_R TEBO'!C:J,7,FALSE)</f>
        <v>0</v>
      </c>
      <c r="F748" s="157">
        <f t="shared" si="14"/>
        <v>0</v>
      </c>
    </row>
    <row r="749" spans="1:6" x14ac:dyDescent="0.25">
      <c r="A749" s="9" t="s">
        <v>2738</v>
      </c>
      <c r="B749" s="9" t="s">
        <v>1798</v>
      </c>
      <c r="C749" s="9" t="s">
        <v>1799</v>
      </c>
      <c r="D749" s="79">
        <f>VLOOKUP(B749:B1241,'PP_R TEBO'!C:J,6,FALSE)</f>
        <v>826.55099999999993</v>
      </c>
      <c r="E749" s="79">
        <f>VLOOKUP(B749:B1241,'PP_R TEBO'!C:J,7,FALSE)</f>
        <v>0</v>
      </c>
      <c r="F749" s="157">
        <f t="shared" si="14"/>
        <v>0</v>
      </c>
    </row>
    <row r="750" spans="1:6" x14ac:dyDescent="0.25">
      <c r="A750" s="9" t="s">
        <v>2739</v>
      </c>
      <c r="B750" s="9" t="s">
        <v>1800</v>
      </c>
      <c r="C750" s="9" t="s">
        <v>1801</v>
      </c>
      <c r="D750" s="79">
        <f>VLOOKUP(B750:B1242,'PP_R TEBO'!C:J,6,FALSE)</f>
        <v>5.9894999999999996</v>
      </c>
      <c r="E750" s="79">
        <f>VLOOKUP(B750:B1242,'PP_R TEBO'!C:J,7,FALSE)</f>
        <v>0</v>
      </c>
      <c r="F750" s="157">
        <f t="shared" si="14"/>
        <v>0</v>
      </c>
    </row>
    <row r="751" spans="1:6" x14ac:dyDescent="0.25">
      <c r="A751" s="9" t="s">
        <v>2740</v>
      </c>
      <c r="B751" s="9" t="s">
        <v>1802</v>
      </c>
      <c r="C751" s="9" t="s">
        <v>1803</v>
      </c>
      <c r="D751" s="79">
        <f>VLOOKUP(B751:B1243,'PP_R TEBO'!C:J,6,FALSE)</f>
        <v>8.6515000000000004</v>
      </c>
      <c r="E751" s="79">
        <f>VLOOKUP(B751:B1243,'PP_R TEBO'!C:J,7,FALSE)</f>
        <v>0</v>
      </c>
      <c r="F751" s="157">
        <f t="shared" si="14"/>
        <v>0</v>
      </c>
    </row>
    <row r="752" spans="1:6" x14ac:dyDescent="0.25">
      <c r="A752" s="9" t="s">
        <v>2741</v>
      </c>
      <c r="B752" s="9" t="s">
        <v>1804</v>
      </c>
      <c r="C752" s="9" t="s">
        <v>1805</v>
      </c>
      <c r="D752" s="79">
        <f>VLOOKUP(B752:B1244,'PP_R TEBO'!C:J,6,FALSE)</f>
        <v>8.6515000000000004</v>
      </c>
      <c r="E752" s="79">
        <f>VLOOKUP(B752:B1244,'PP_R TEBO'!C:J,7,FALSE)</f>
        <v>0</v>
      </c>
      <c r="F752" s="157">
        <f t="shared" si="14"/>
        <v>0</v>
      </c>
    </row>
    <row r="753" spans="1:6" x14ac:dyDescent="0.25">
      <c r="A753" s="9" t="s">
        <v>2742</v>
      </c>
      <c r="B753" s="9" t="s">
        <v>1806</v>
      </c>
      <c r="C753" s="9" t="s">
        <v>1807</v>
      </c>
      <c r="D753" s="79">
        <f>VLOOKUP(B753:B1245,'PP_R TEBO'!C:J,6,FALSE)</f>
        <v>13.975499999999998</v>
      </c>
      <c r="E753" s="79">
        <f>VLOOKUP(B753:B1245,'PP_R TEBO'!C:J,7,FALSE)</f>
        <v>0</v>
      </c>
      <c r="F753" s="157">
        <f t="shared" si="14"/>
        <v>0</v>
      </c>
    </row>
    <row r="754" spans="1:6" x14ac:dyDescent="0.25">
      <c r="A754" s="9" t="s">
        <v>2743</v>
      </c>
      <c r="B754" s="9" t="s">
        <v>1808</v>
      </c>
      <c r="C754" s="9" t="s">
        <v>1809</v>
      </c>
      <c r="D754" s="79">
        <f>VLOOKUP(B754:B1245,'PP_R TEBO'!C:J,6,FALSE)</f>
        <v>13.975499999999998</v>
      </c>
      <c r="E754" s="79">
        <f>VLOOKUP(B754:B1245,'PP_R TEBO'!C:J,7,FALSE)</f>
        <v>0</v>
      </c>
      <c r="F754" s="157">
        <f t="shared" si="14"/>
        <v>0</v>
      </c>
    </row>
    <row r="755" spans="1:6" x14ac:dyDescent="0.25">
      <c r="A755" s="9" t="s">
        <v>2744</v>
      </c>
      <c r="B755" s="9" t="s">
        <v>1810</v>
      </c>
      <c r="C755" s="9" t="s">
        <v>1811</v>
      </c>
      <c r="D755" s="79">
        <f>VLOOKUP(B755:B1246,'PP_R TEBO'!C:J,6,FALSE)</f>
        <v>13.31</v>
      </c>
      <c r="E755" s="79">
        <f>VLOOKUP(B755:B1246,'PP_R TEBO'!C:J,7,FALSE)</f>
        <v>0</v>
      </c>
      <c r="F755" s="157">
        <f t="shared" si="14"/>
        <v>0</v>
      </c>
    </row>
    <row r="756" spans="1:6" x14ac:dyDescent="0.25">
      <c r="A756" s="9" t="s">
        <v>2745</v>
      </c>
      <c r="B756" s="9" t="s">
        <v>1812</v>
      </c>
      <c r="C756" s="9" t="s">
        <v>1813</v>
      </c>
      <c r="D756" s="79">
        <f>VLOOKUP(B756:B1247,'PP_R TEBO'!C:J,6,FALSE)</f>
        <v>21.295999999999999</v>
      </c>
      <c r="E756" s="79">
        <f>VLOOKUP(B756:B1247,'PP_R TEBO'!C:J,7,FALSE)</f>
        <v>0</v>
      </c>
      <c r="F756" s="157">
        <f t="shared" si="14"/>
        <v>0</v>
      </c>
    </row>
    <row r="757" spans="1:6" x14ac:dyDescent="0.25">
      <c r="A757" s="9" t="s">
        <v>2746</v>
      </c>
      <c r="B757" s="9" t="s">
        <v>1814</v>
      </c>
      <c r="C757" s="9" t="s">
        <v>1815</v>
      </c>
      <c r="D757" s="79">
        <f>VLOOKUP(B757:B1248,'PP_R TEBO'!C:J,6,FALSE)</f>
        <v>21.961500000000001</v>
      </c>
      <c r="E757" s="79">
        <f>VLOOKUP(B757:B1248,'PP_R TEBO'!C:J,7,FALSE)</f>
        <v>0</v>
      </c>
      <c r="F757" s="157">
        <f t="shared" si="14"/>
        <v>0</v>
      </c>
    </row>
    <row r="758" spans="1:6" x14ac:dyDescent="0.25">
      <c r="A758" s="9" t="s">
        <v>2747</v>
      </c>
      <c r="B758" s="9" t="s">
        <v>1816</v>
      </c>
      <c r="C758" s="9" t="s">
        <v>1817</v>
      </c>
      <c r="D758" s="79">
        <f>VLOOKUP(B758:B1249,'PP_R TEBO'!C:J,6,FALSE)</f>
        <v>23.957999999999998</v>
      </c>
      <c r="E758" s="79">
        <f>VLOOKUP(B758:B1249,'PP_R TEBO'!C:J,7,FALSE)</f>
        <v>0</v>
      </c>
      <c r="F758" s="157">
        <f t="shared" si="14"/>
        <v>0</v>
      </c>
    </row>
    <row r="759" spans="1:6" x14ac:dyDescent="0.25">
      <c r="A759" s="9" t="s">
        <v>2748</v>
      </c>
      <c r="B759" s="9" t="s">
        <v>1818</v>
      </c>
      <c r="C759" s="9" t="s">
        <v>1819</v>
      </c>
      <c r="D759" s="79">
        <f>VLOOKUP(B759:B1250,'PP_R TEBO'!C:J,6,FALSE)</f>
        <v>26.62</v>
      </c>
      <c r="E759" s="79">
        <f>VLOOKUP(B759:B1250,'PP_R TEBO'!C:J,7,FALSE)</f>
        <v>0</v>
      </c>
      <c r="F759" s="157">
        <f t="shared" si="14"/>
        <v>0</v>
      </c>
    </row>
    <row r="760" spans="1:6" x14ac:dyDescent="0.25">
      <c r="A760" s="9" t="s">
        <v>2749</v>
      </c>
      <c r="B760" s="9" t="s">
        <v>1820</v>
      </c>
      <c r="C760" s="9" t="s">
        <v>1821</v>
      </c>
      <c r="D760" s="79">
        <f>VLOOKUP(B760:B1250,'PP_R TEBO'!C:J,6,FALSE)</f>
        <v>39.264499999999998</v>
      </c>
      <c r="E760" s="79">
        <f>VLOOKUP(B760:B1250,'PP_R TEBO'!C:J,7,FALSE)</f>
        <v>0</v>
      </c>
      <c r="F760" s="157">
        <f t="shared" si="14"/>
        <v>0</v>
      </c>
    </row>
    <row r="761" spans="1:6" x14ac:dyDescent="0.25">
      <c r="A761" s="9" t="s">
        <v>2750</v>
      </c>
      <c r="B761" s="9" t="s">
        <v>1822</v>
      </c>
      <c r="C761" s="9" t="s">
        <v>1823</v>
      </c>
      <c r="D761" s="79">
        <f>VLOOKUP(B761:B1251,'PP_R TEBO'!C:J,6,FALSE)</f>
        <v>41.926499999999997</v>
      </c>
      <c r="E761" s="79">
        <f>VLOOKUP(B761:B1251,'PP_R TEBO'!C:J,7,FALSE)</f>
        <v>0</v>
      </c>
      <c r="F761" s="157">
        <f t="shared" si="14"/>
        <v>0</v>
      </c>
    </row>
    <row r="762" spans="1:6" x14ac:dyDescent="0.25">
      <c r="A762" s="9" t="s">
        <v>2751</v>
      </c>
      <c r="B762" s="9" t="s">
        <v>1824</v>
      </c>
      <c r="C762" s="9" t="s">
        <v>1825</v>
      </c>
      <c r="D762" s="79">
        <f>VLOOKUP(B762:B1252,'PP_R TEBO'!C:J,6,FALSE)</f>
        <v>39.264499999999998</v>
      </c>
      <c r="E762" s="79">
        <f>VLOOKUP(B762:B1252,'PP_R TEBO'!C:J,7,FALSE)</f>
        <v>0</v>
      </c>
      <c r="F762" s="157">
        <f t="shared" si="14"/>
        <v>0</v>
      </c>
    </row>
    <row r="763" spans="1:6" x14ac:dyDescent="0.25">
      <c r="A763" s="9" t="s">
        <v>2752</v>
      </c>
      <c r="B763" s="9" t="s">
        <v>1826</v>
      </c>
      <c r="C763" s="9" t="s">
        <v>1827</v>
      </c>
      <c r="D763" s="79">
        <f>VLOOKUP(B763:B1253,'PP_R TEBO'!C:J,6,FALSE)</f>
        <v>43.923000000000002</v>
      </c>
      <c r="E763" s="79">
        <f>VLOOKUP(B763:B1253,'PP_R TEBO'!C:J,7,FALSE)</f>
        <v>0</v>
      </c>
      <c r="F763" s="157">
        <f t="shared" si="14"/>
        <v>0</v>
      </c>
    </row>
    <row r="764" spans="1:6" x14ac:dyDescent="0.25">
      <c r="A764" s="9" t="s">
        <v>2753</v>
      </c>
      <c r="B764" s="9" t="s">
        <v>1828</v>
      </c>
      <c r="C764" s="9" t="s">
        <v>1829</v>
      </c>
      <c r="D764" s="79">
        <f>VLOOKUP(B764:B1254,'PP_R TEBO'!C:J,6,FALSE)</f>
        <v>92.504499999999993</v>
      </c>
      <c r="E764" s="79">
        <f>VLOOKUP(B764:B1254,'PP_R TEBO'!C:J,7,FALSE)</f>
        <v>0</v>
      </c>
      <c r="F764" s="157">
        <f t="shared" si="14"/>
        <v>0</v>
      </c>
    </row>
    <row r="765" spans="1:6" x14ac:dyDescent="0.25">
      <c r="A765" s="9" t="s">
        <v>2754</v>
      </c>
      <c r="B765" s="9" t="s">
        <v>1830</v>
      </c>
      <c r="C765" s="9" t="s">
        <v>1831</v>
      </c>
      <c r="D765" s="79">
        <f>VLOOKUP(B765:B1255,'PP_R TEBO'!C:J,6,FALSE)</f>
        <v>136.42749999999998</v>
      </c>
      <c r="E765" s="79">
        <f>VLOOKUP(B765:B1255,'PP_R TEBO'!C:J,7,FALSE)</f>
        <v>0</v>
      </c>
      <c r="F765" s="157">
        <f t="shared" si="14"/>
        <v>0</v>
      </c>
    </row>
    <row r="766" spans="1:6" x14ac:dyDescent="0.25">
      <c r="A766" s="9" t="s">
        <v>2755</v>
      </c>
      <c r="B766" s="9" t="s">
        <v>1832</v>
      </c>
      <c r="C766" s="9" t="s">
        <v>1833</v>
      </c>
      <c r="D766" s="79">
        <f>VLOOKUP(B766:B1255,'PP_R TEBO'!C:J,6,FALSE)</f>
        <v>182.34700000000001</v>
      </c>
      <c r="E766" s="79">
        <f>VLOOKUP(B766:B1255,'PP_R TEBO'!C:J,7,FALSE)</f>
        <v>0</v>
      </c>
      <c r="F766" s="157">
        <f t="shared" si="14"/>
        <v>0</v>
      </c>
    </row>
    <row r="767" spans="1:6" x14ac:dyDescent="0.25">
      <c r="A767" s="9" t="s">
        <v>2756</v>
      </c>
      <c r="B767" s="9" t="s">
        <v>1834</v>
      </c>
      <c r="C767" s="9" t="s">
        <v>1835</v>
      </c>
      <c r="D767" s="79">
        <f>VLOOKUP(B767:B1256,'PP_R TEBO'!C:J,6,FALSE)</f>
        <v>200.98099999999999</v>
      </c>
      <c r="E767" s="79">
        <f>VLOOKUP(B767:B1256,'PP_R TEBO'!C:J,7,FALSE)</f>
        <v>0</v>
      </c>
      <c r="F767" s="157">
        <f t="shared" si="14"/>
        <v>0</v>
      </c>
    </row>
    <row r="768" spans="1:6" x14ac:dyDescent="0.25">
      <c r="A768" s="9" t="s">
        <v>2757</v>
      </c>
      <c r="B768" s="9" t="s">
        <v>1836</v>
      </c>
      <c r="C768" s="9" t="s">
        <v>1837</v>
      </c>
      <c r="D768" s="79">
        <f>VLOOKUP(B768:B1257,'PP_R TEBO'!C:J,6,FALSE)</f>
        <v>314.11599999999999</v>
      </c>
      <c r="E768" s="79">
        <f>VLOOKUP(B768:B1257,'PP_R TEBO'!C:J,7,FALSE)</f>
        <v>0</v>
      </c>
      <c r="F768" s="157">
        <f t="shared" si="14"/>
        <v>0</v>
      </c>
    </row>
    <row r="769" spans="1:6" x14ac:dyDescent="0.25">
      <c r="A769" s="9" t="s">
        <v>2758</v>
      </c>
      <c r="B769" s="9" t="s">
        <v>1838</v>
      </c>
      <c r="C769" s="9" t="s">
        <v>1839</v>
      </c>
      <c r="D769" s="79">
        <f>VLOOKUP(B769:B1258,'PP_R TEBO'!C:J,6,FALSE)</f>
        <v>62.556999999999995</v>
      </c>
      <c r="E769" s="79">
        <f>VLOOKUP(B769:B1258,'PP_R TEBO'!C:J,7,FALSE)</f>
        <v>0</v>
      </c>
      <c r="F769" s="157">
        <f t="shared" si="14"/>
        <v>0</v>
      </c>
    </row>
    <row r="770" spans="1:6" x14ac:dyDescent="0.25">
      <c r="A770" s="9" t="s">
        <v>2759</v>
      </c>
      <c r="B770" s="9" t="s">
        <v>1840</v>
      </c>
      <c r="C770" s="9" t="s">
        <v>1841</v>
      </c>
      <c r="D770" s="79">
        <f>VLOOKUP(B770:B1259,'PP_R TEBO'!C:J,6,FALSE)</f>
        <v>111.80399999999999</v>
      </c>
      <c r="E770" s="79">
        <f>VLOOKUP(B770:B1259,'PP_R TEBO'!C:J,7,FALSE)</f>
        <v>0</v>
      </c>
      <c r="F770" s="157">
        <f t="shared" si="14"/>
        <v>0</v>
      </c>
    </row>
    <row r="771" spans="1:6" x14ac:dyDescent="0.25">
      <c r="A771" s="9" t="s">
        <v>2760</v>
      </c>
      <c r="B771" s="9" t="s">
        <v>1842</v>
      </c>
      <c r="C771" s="9" t="s">
        <v>1843</v>
      </c>
      <c r="D771" s="79">
        <f>VLOOKUP(B771:B1259,'PP_R TEBO'!C:J,6,FALSE)</f>
        <v>155.0615</v>
      </c>
      <c r="E771" s="79">
        <f>VLOOKUP(B771:B1259,'PP_R TEBO'!C:J,7,FALSE)</f>
        <v>0</v>
      </c>
      <c r="F771" s="157">
        <f t="shared" si="14"/>
        <v>0</v>
      </c>
    </row>
    <row r="772" spans="1:6" x14ac:dyDescent="0.25">
      <c r="A772" s="9" t="s">
        <v>2761</v>
      </c>
      <c r="B772" s="9" t="s">
        <v>1844</v>
      </c>
      <c r="C772" s="9" t="s">
        <v>1845</v>
      </c>
      <c r="D772" s="79">
        <f>VLOOKUP(B772:B1260,'PP_R TEBO'!C:J,6,FALSE)</f>
        <v>250.22799999999998</v>
      </c>
      <c r="E772" s="79">
        <f>VLOOKUP(B772:B1260,'PP_R TEBO'!C:J,7,FALSE)</f>
        <v>0</v>
      </c>
      <c r="F772" s="157">
        <f t="shared" si="14"/>
        <v>0</v>
      </c>
    </row>
    <row r="773" spans="1:6" x14ac:dyDescent="0.25">
      <c r="A773" s="9" t="s">
        <v>2762</v>
      </c>
      <c r="B773" s="9" t="s">
        <v>1846</v>
      </c>
      <c r="C773" s="9" t="s">
        <v>1847</v>
      </c>
      <c r="D773" s="79">
        <f>VLOOKUP(B773:B1261,'PP_R TEBO'!C:J,6,FALSE)</f>
        <v>165.04399999999998</v>
      </c>
      <c r="E773" s="79">
        <f>VLOOKUP(B773:B1261,'PP_R TEBO'!C:J,7,FALSE)</f>
        <v>0</v>
      </c>
      <c r="F773" s="157">
        <f t="shared" si="14"/>
        <v>0</v>
      </c>
    </row>
    <row r="774" spans="1:6" x14ac:dyDescent="0.25">
      <c r="A774" s="9" t="s">
        <v>2763</v>
      </c>
      <c r="B774" s="9" t="s">
        <v>1848</v>
      </c>
      <c r="C774" s="9" t="s">
        <v>1849</v>
      </c>
      <c r="D774" s="79">
        <f>VLOOKUP(B774:B1261,'PP_R TEBO'!C:J,6,FALSE)</f>
        <v>245.56949999999998</v>
      </c>
      <c r="E774" s="79">
        <f>VLOOKUP(B774:B1261,'PP_R TEBO'!C:J,7,FALSE)</f>
        <v>0</v>
      </c>
      <c r="F774" s="157">
        <f t="shared" si="14"/>
        <v>0</v>
      </c>
    </row>
    <row r="775" spans="1:6" x14ac:dyDescent="0.25">
      <c r="A775" s="9" t="s">
        <v>2764</v>
      </c>
      <c r="B775" s="9" t="s">
        <v>1850</v>
      </c>
      <c r="C775" s="9" t="s">
        <v>1851</v>
      </c>
      <c r="D775" s="79">
        <f>VLOOKUP(B775:B1262,'PP_R TEBO'!C:J,6,FALSE)</f>
        <v>304.13350000000003</v>
      </c>
      <c r="E775" s="79">
        <f>VLOOKUP(B775:B1262,'PP_R TEBO'!C:J,7,FALSE)</f>
        <v>0</v>
      </c>
      <c r="F775" s="157">
        <f t="shared" si="14"/>
        <v>0</v>
      </c>
    </row>
    <row r="776" spans="1:6" x14ac:dyDescent="0.25">
      <c r="A776" s="9" t="s">
        <v>2765</v>
      </c>
      <c r="B776" s="9" t="s">
        <v>1852</v>
      </c>
      <c r="C776" s="9" t="s">
        <v>1853</v>
      </c>
      <c r="D776" s="79">
        <f>VLOOKUP(B776:B1263,'PP_R TEBO'!C:J,6,FALSE)</f>
        <v>44.588500000000003</v>
      </c>
      <c r="E776" s="79">
        <f>VLOOKUP(B776:B1263,'PP_R TEBO'!C:J,7,FALSE)</f>
        <v>0</v>
      </c>
      <c r="F776" s="157">
        <f t="shared" si="14"/>
        <v>0</v>
      </c>
    </row>
    <row r="777" spans="1:6" x14ac:dyDescent="0.25">
      <c r="A777" s="9" t="s">
        <v>2766</v>
      </c>
      <c r="B777" s="9" t="s">
        <v>1854</v>
      </c>
      <c r="C777" s="9" t="s">
        <v>1855</v>
      </c>
      <c r="D777" s="79">
        <f>VLOOKUP(B777:B1264,'PP_R TEBO'!C:J,6,FALSE)</f>
        <v>65.884500000000003</v>
      </c>
      <c r="E777" s="79">
        <f>VLOOKUP(B777:B1264,'PP_R TEBO'!C:J,7,FALSE)</f>
        <v>0</v>
      </c>
      <c r="F777" s="157">
        <f t="shared" si="14"/>
        <v>0</v>
      </c>
    </row>
    <row r="778" spans="1:6" x14ac:dyDescent="0.25">
      <c r="A778" s="9" t="s">
        <v>2767</v>
      </c>
      <c r="B778" s="9" t="s">
        <v>1856</v>
      </c>
      <c r="C778" s="9" t="s">
        <v>1857</v>
      </c>
      <c r="D778" s="79">
        <f>VLOOKUP(B778:B1265,'PP_R TEBO'!C:J,6,FALSE)</f>
        <v>47.250499999999995</v>
      </c>
      <c r="E778" s="79">
        <f>VLOOKUP(B778:B1265,'PP_R TEBO'!C:J,7,FALSE)</f>
        <v>0</v>
      </c>
      <c r="F778" s="157">
        <f t="shared" si="14"/>
        <v>0</v>
      </c>
    </row>
    <row r="779" spans="1:6" x14ac:dyDescent="0.25">
      <c r="A779" s="9" t="s">
        <v>2768</v>
      </c>
      <c r="B779" s="9" t="s">
        <v>1858</v>
      </c>
      <c r="C779" s="9" t="s">
        <v>1859</v>
      </c>
      <c r="D779" s="79">
        <f>VLOOKUP(B779:B1266,'PP_R TEBO'!C:J,6,FALSE)</f>
        <v>70.543000000000006</v>
      </c>
      <c r="E779" s="79">
        <f>VLOOKUP(B779:B1266,'PP_R TEBO'!C:J,7,FALSE)</f>
        <v>0</v>
      </c>
      <c r="F779" s="157">
        <f t="shared" si="14"/>
        <v>0</v>
      </c>
    </row>
    <row r="780" spans="1:6" x14ac:dyDescent="0.25">
      <c r="A780" s="9" t="s">
        <v>2769</v>
      </c>
      <c r="B780" s="9" t="s">
        <v>1860</v>
      </c>
      <c r="C780" s="9" t="s">
        <v>1861</v>
      </c>
      <c r="D780" s="79">
        <f>VLOOKUP(B780:B1266,'PP_R TEBO'!C:J,6,FALSE)</f>
        <v>61.225999999999999</v>
      </c>
      <c r="E780" s="79">
        <f>VLOOKUP(B780:B1266,'PP_R TEBO'!C:J,7,FALSE)</f>
        <v>0</v>
      </c>
      <c r="F780" s="157">
        <f t="shared" ref="F780:F843" si="15">D780*E780</f>
        <v>0</v>
      </c>
    </row>
    <row r="781" spans="1:6" x14ac:dyDescent="0.25">
      <c r="A781" s="9" t="s">
        <v>2770</v>
      </c>
      <c r="B781" s="9" t="s">
        <v>1862</v>
      </c>
      <c r="C781" s="9" t="s">
        <v>1863</v>
      </c>
      <c r="D781" s="79">
        <f>VLOOKUP(B781:B1267,'PP_R TEBO'!C:J,6,FALSE)</f>
        <v>69.212000000000003</v>
      </c>
      <c r="E781" s="79">
        <f>VLOOKUP(B781:B1267,'PP_R TEBO'!C:J,7,FALSE)</f>
        <v>0</v>
      </c>
      <c r="F781" s="157">
        <f t="shared" si="15"/>
        <v>0</v>
      </c>
    </row>
    <row r="782" spans="1:6" x14ac:dyDescent="0.25">
      <c r="A782" s="9" t="s">
        <v>2771</v>
      </c>
      <c r="B782" s="9" t="s">
        <v>1864</v>
      </c>
      <c r="C782" s="9" t="s">
        <v>1865</v>
      </c>
      <c r="D782" s="79">
        <f>VLOOKUP(B782:B1268,'PP_R TEBO'!C:J,6,FALSE)</f>
        <v>133.1</v>
      </c>
      <c r="E782" s="79">
        <f>VLOOKUP(B782:B1268,'PP_R TEBO'!C:J,7,FALSE)</f>
        <v>0</v>
      </c>
      <c r="F782" s="157">
        <f t="shared" si="15"/>
        <v>0</v>
      </c>
    </row>
    <row r="783" spans="1:6" x14ac:dyDescent="0.25">
      <c r="A783" s="9" t="s">
        <v>2772</v>
      </c>
      <c r="B783" s="9" t="s">
        <v>1866</v>
      </c>
      <c r="C783" s="9" t="s">
        <v>1867</v>
      </c>
      <c r="D783" s="79">
        <f>VLOOKUP(B783:B1269,'PP_R TEBO'!C:J,6,FALSE)</f>
        <v>222.9425</v>
      </c>
      <c r="E783" s="79">
        <f>VLOOKUP(B783:B1269,'PP_R TEBO'!C:J,7,FALSE)</f>
        <v>0</v>
      </c>
      <c r="F783" s="157">
        <f t="shared" si="15"/>
        <v>0</v>
      </c>
    </row>
    <row r="784" spans="1:6" x14ac:dyDescent="0.25">
      <c r="A784" s="9" t="s">
        <v>2773</v>
      </c>
      <c r="B784" s="9" t="s">
        <v>1868</v>
      </c>
      <c r="C784" s="9" t="s">
        <v>1869</v>
      </c>
      <c r="D784" s="79">
        <f>VLOOKUP(B784:B1270,'PP_R TEBO'!C:J,6,FALSE)</f>
        <v>636.21799999999996</v>
      </c>
      <c r="E784" s="79">
        <f>VLOOKUP(B784:B1270,'PP_R TEBO'!C:J,7,FALSE)</f>
        <v>0</v>
      </c>
      <c r="F784" s="157">
        <f t="shared" si="15"/>
        <v>0</v>
      </c>
    </row>
    <row r="785" spans="1:6" x14ac:dyDescent="0.25">
      <c r="A785" s="9" t="s">
        <v>2774</v>
      </c>
      <c r="B785" s="9" t="s">
        <v>1870</v>
      </c>
      <c r="C785" s="9" t="s">
        <v>1871</v>
      </c>
      <c r="D785" s="79">
        <f>VLOOKUP(B785:B1271,'PP_R TEBO'!C:J,6,FALSE)</f>
        <v>318.77449999999999</v>
      </c>
      <c r="E785" s="79">
        <f>VLOOKUP(B785:B1271,'PP_R TEBO'!C:J,7,FALSE)</f>
        <v>0</v>
      </c>
      <c r="F785" s="157">
        <f t="shared" si="15"/>
        <v>0</v>
      </c>
    </row>
    <row r="786" spans="1:6" x14ac:dyDescent="0.25">
      <c r="A786" s="9" t="s">
        <v>2775</v>
      </c>
      <c r="B786" s="9" t="s">
        <v>1872</v>
      </c>
      <c r="C786" s="9" t="s">
        <v>1873</v>
      </c>
      <c r="D786" s="79">
        <f>VLOOKUP(B786:B1272,'PP_R TEBO'!C:J,6,FALSE)</f>
        <v>422.59249999999997</v>
      </c>
      <c r="E786" s="79">
        <f>VLOOKUP(B786:B1272,'PP_R TEBO'!C:J,7,FALSE)</f>
        <v>0</v>
      </c>
      <c r="F786" s="157">
        <f t="shared" si="15"/>
        <v>0</v>
      </c>
    </row>
    <row r="787" spans="1:6" x14ac:dyDescent="0.25">
      <c r="A787" s="9" t="s">
        <v>2776</v>
      </c>
      <c r="B787" s="9" t="s">
        <v>1874</v>
      </c>
      <c r="C787" s="9" t="s">
        <v>1875</v>
      </c>
      <c r="D787" s="79">
        <f>VLOOKUP(B787:B1273,'PP_R TEBO'!C:J,6,FALSE)</f>
        <v>612.92550000000006</v>
      </c>
      <c r="E787" s="79">
        <f>VLOOKUP(B787:B1273,'PP_R TEBO'!C:J,7,FALSE)</f>
        <v>0</v>
      </c>
      <c r="F787" s="157">
        <f t="shared" si="15"/>
        <v>0</v>
      </c>
    </row>
    <row r="788" spans="1:6" x14ac:dyDescent="0.25">
      <c r="A788" s="9" t="s">
        <v>2777</v>
      </c>
      <c r="B788" s="9" t="s">
        <v>1876</v>
      </c>
      <c r="C788" s="9" t="s">
        <v>1877</v>
      </c>
      <c r="D788" s="79">
        <f>VLOOKUP(B788:B1274,'PP_R TEBO'!C:J,6,FALSE)</f>
        <v>1034.1869999999999</v>
      </c>
      <c r="E788" s="79">
        <f>VLOOKUP(B788:B1274,'PP_R TEBO'!C:J,7,FALSE)</f>
        <v>0</v>
      </c>
      <c r="F788" s="157">
        <f t="shared" si="15"/>
        <v>0</v>
      </c>
    </row>
    <row r="789" spans="1:6" x14ac:dyDescent="0.25">
      <c r="A789" s="9" t="s">
        <v>2778</v>
      </c>
      <c r="B789" s="9" t="s">
        <v>1878</v>
      </c>
      <c r="C789" s="9" t="s">
        <v>1879</v>
      </c>
      <c r="D789" s="79">
        <f>VLOOKUP(B789:B1275,'PP_R TEBO'!C:J,6,FALSE)</f>
        <v>2426.413</v>
      </c>
      <c r="E789" s="79">
        <f>VLOOKUP(B789:B1275,'PP_R TEBO'!C:J,7,FALSE)</f>
        <v>0</v>
      </c>
      <c r="F789" s="157">
        <f t="shared" si="15"/>
        <v>0</v>
      </c>
    </row>
    <row r="790" spans="1:6" x14ac:dyDescent="0.25">
      <c r="A790" s="9" t="s">
        <v>2779</v>
      </c>
      <c r="B790" s="9" t="s">
        <v>1880</v>
      </c>
      <c r="C790" s="9" t="s">
        <v>1881</v>
      </c>
      <c r="D790" s="79">
        <f>VLOOKUP(B790:B1276,'PP_R TEBO'!C:J,6,FALSE)</f>
        <v>4497.4489999999996</v>
      </c>
      <c r="E790" s="79">
        <f>VLOOKUP(B790:B1276,'PP_R TEBO'!C:J,7,FALSE)</f>
        <v>0</v>
      </c>
      <c r="F790" s="157">
        <f t="shared" si="15"/>
        <v>0</v>
      </c>
    </row>
    <row r="791" spans="1:6" x14ac:dyDescent="0.25">
      <c r="A791" s="9" t="s">
        <v>2780</v>
      </c>
      <c r="B791" s="9" t="s">
        <v>1882</v>
      </c>
      <c r="C791" s="9" t="s">
        <v>1883</v>
      </c>
      <c r="D791" s="79">
        <f>VLOOKUP(B791:B1277,'PP_R TEBO'!C:J,6,FALSE)</f>
        <v>57.232999999999997</v>
      </c>
      <c r="E791" s="79">
        <f>VLOOKUP(B791:B1277,'PP_R TEBO'!C:J,7,FALSE)</f>
        <v>0</v>
      </c>
      <c r="F791" s="157">
        <f t="shared" si="15"/>
        <v>0</v>
      </c>
    </row>
    <row r="792" spans="1:6" x14ac:dyDescent="0.25">
      <c r="A792" s="9" t="s">
        <v>2781</v>
      </c>
      <c r="B792" s="9" t="s">
        <v>1884</v>
      </c>
      <c r="C792" s="9" t="s">
        <v>1885</v>
      </c>
      <c r="D792" s="79">
        <f>VLOOKUP(B792:B1278,'PP_R TEBO'!C:J,6,FALSE)</f>
        <v>96.497499999999988</v>
      </c>
      <c r="E792" s="79">
        <f>VLOOKUP(B792:B1278,'PP_R TEBO'!C:J,7,FALSE)</f>
        <v>0</v>
      </c>
      <c r="F792" s="157">
        <f t="shared" si="15"/>
        <v>0</v>
      </c>
    </row>
    <row r="793" spans="1:6" x14ac:dyDescent="0.25">
      <c r="A793" s="9" t="s">
        <v>2782</v>
      </c>
      <c r="B793" s="9" t="s">
        <v>1886</v>
      </c>
      <c r="C793" s="9" t="s">
        <v>1887</v>
      </c>
      <c r="D793" s="79">
        <f>VLOOKUP(B793:B1279,'PP_R TEBO'!C:J,6,FALSE)</f>
        <v>59.894999999999996</v>
      </c>
      <c r="E793" s="79">
        <f>VLOOKUP(B793:B1279,'PP_R TEBO'!C:J,7,FALSE)</f>
        <v>0</v>
      </c>
      <c r="F793" s="157">
        <f t="shared" si="15"/>
        <v>0</v>
      </c>
    </row>
    <row r="794" spans="1:6" x14ac:dyDescent="0.25">
      <c r="A794" s="9" t="s">
        <v>2783</v>
      </c>
      <c r="B794" s="9" t="s">
        <v>1888</v>
      </c>
      <c r="C794" s="9" t="s">
        <v>1889</v>
      </c>
      <c r="D794" s="79">
        <f>VLOOKUP(B794:B1280,'PP_R TEBO'!C:J,6,FALSE)</f>
        <v>79.86</v>
      </c>
      <c r="E794" s="79">
        <f>VLOOKUP(B794:B1280,'PP_R TEBO'!C:J,7,FALSE)</f>
        <v>0</v>
      </c>
      <c r="F794" s="157">
        <f t="shared" si="15"/>
        <v>0</v>
      </c>
    </row>
    <row r="795" spans="1:6" x14ac:dyDescent="0.25">
      <c r="A795" s="9" t="s">
        <v>2784</v>
      </c>
      <c r="B795" s="9" t="s">
        <v>1890</v>
      </c>
      <c r="C795" s="9" t="s">
        <v>1891</v>
      </c>
      <c r="D795" s="79">
        <f>VLOOKUP(B795:B1281,'PP_R TEBO'!C:J,6,FALSE)</f>
        <v>73.870500000000007</v>
      </c>
      <c r="E795" s="79">
        <f>VLOOKUP(B795:B1281,'PP_R TEBO'!C:J,7,FALSE)</f>
        <v>0</v>
      </c>
      <c r="F795" s="157">
        <f t="shared" si="15"/>
        <v>0</v>
      </c>
    </row>
    <row r="796" spans="1:6" x14ac:dyDescent="0.25">
      <c r="A796" s="9" t="s">
        <v>2785</v>
      </c>
      <c r="B796" s="9" t="s">
        <v>1892</v>
      </c>
      <c r="C796" s="9" t="s">
        <v>1893</v>
      </c>
      <c r="D796" s="79">
        <f>VLOOKUP(B796:B1282,'PP_R TEBO'!C:J,6,FALSE)</f>
        <v>105.8145</v>
      </c>
      <c r="E796" s="79">
        <f>VLOOKUP(B796:B1282,'PP_R TEBO'!C:J,7,FALSE)</f>
        <v>0</v>
      </c>
      <c r="F796" s="157">
        <f t="shared" si="15"/>
        <v>0</v>
      </c>
    </row>
    <row r="797" spans="1:6" x14ac:dyDescent="0.25">
      <c r="A797" s="9" t="s">
        <v>2786</v>
      </c>
      <c r="B797" s="9" t="s">
        <v>1894</v>
      </c>
      <c r="C797" s="9" t="s">
        <v>1895</v>
      </c>
      <c r="D797" s="79">
        <f>VLOOKUP(B797:B1283,'PP_R TEBO'!C:J,6,FALSE)</f>
        <v>170.36799999999999</v>
      </c>
      <c r="E797" s="79">
        <f>VLOOKUP(B797:B1283,'PP_R TEBO'!C:J,7,FALSE)</f>
        <v>0</v>
      </c>
      <c r="F797" s="157">
        <f t="shared" si="15"/>
        <v>0</v>
      </c>
    </row>
    <row r="798" spans="1:6" x14ac:dyDescent="0.25">
      <c r="A798" s="9" t="s">
        <v>2787</v>
      </c>
      <c r="B798" s="9" t="s">
        <v>1896</v>
      </c>
      <c r="C798" s="9" t="s">
        <v>1897</v>
      </c>
      <c r="D798" s="79">
        <f>VLOOKUP(B798:B1284,'PP_R TEBO'!C:J,6,FALSE)</f>
        <v>334.08099999999996</v>
      </c>
      <c r="E798" s="79">
        <f>VLOOKUP(B798:B1284,'PP_R TEBO'!C:J,7,FALSE)</f>
        <v>0</v>
      </c>
      <c r="F798" s="157">
        <f t="shared" si="15"/>
        <v>0</v>
      </c>
    </row>
    <row r="799" spans="1:6" x14ac:dyDescent="0.25">
      <c r="A799" s="9" t="s">
        <v>2788</v>
      </c>
      <c r="B799" s="9" t="s">
        <v>1898</v>
      </c>
      <c r="C799" s="9" t="s">
        <v>1899</v>
      </c>
      <c r="D799" s="79">
        <f>VLOOKUP(B799:B1285,'PP_R TEBO'!C:J,6,FALSE)</f>
        <v>861.82249999999988</v>
      </c>
      <c r="E799" s="79">
        <f>VLOOKUP(B799:B1285,'PP_R TEBO'!C:J,7,FALSE)</f>
        <v>0</v>
      </c>
      <c r="F799" s="157">
        <f t="shared" si="15"/>
        <v>0</v>
      </c>
    </row>
    <row r="800" spans="1:6" x14ac:dyDescent="0.25">
      <c r="A800" s="9" t="s">
        <v>2789</v>
      </c>
      <c r="B800" s="9" t="s">
        <v>1900</v>
      </c>
      <c r="C800" s="9" t="s">
        <v>1901</v>
      </c>
      <c r="D800" s="79">
        <f>VLOOKUP(B800:B1286,'PP_R TEBO'!C:J,6,FALSE)</f>
        <v>401.96199999999999</v>
      </c>
      <c r="E800" s="79">
        <f>VLOOKUP(B800:B1286,'PP_R TEBO'!C:J,7,FALSE)</f>
        <v>0</v>
      </c>
      <c r="F800" s="157">
        <f t="shared" si="15"/>
        <v>0</v>
      </c>
    </row>
    <row r="801" spans="1:6" x14ac:dyDescent="0.25">
      <c r="A801" s="9" t="s">
        <v>2790</v>
      </c>
      <c r="B801" s="9" t="s">
        <v>1902</v>
      </c>
      <c r="C801" s="9" t="s">
        <v>1903</v>
      </c>
      <c r="D801" s="79">
        <f>VLOOKUP(B801:B1287,'PP_R TEBO'!C:J,6,FALSE)</f>
        <v>465.18450000000001</v>
      </c>
      <c r="E801" s="79">
        <f>VLOOKUP(B801:B1287,'PP_R TEBO'!C:J,7,FALSE)</f>
        <v>0</v>
      </c>
      <c r="F801" s="157">
        <f t="shared" si="15"/>
        <v>0</v>
      </c>
    </row>
    <row r="802" spans="1:6" x14ac:dyDescent="0.25">
      <c r="A802" s="9" t="s">
        <v>2791</v>
      </c>
      <c r="B802" s="9" t="s">
        <v>1904</v>
      </c>
      <c r="C802" s="9" t="s">
        <v>1905</v>
      </c>
      <c r="D802" s="79">
        <f>VLOOKUP(B802:B1288,'PP_R TEBO'!C:J,6,FALSE)</f>
        <v>939.68599999999992</v>
      </c>
      <c r="E802" s="79">
        <f>VLOOKUP(B802:B1288,'PP_R TEBO'!C:J,7,FALSE)</f>
        <v>0</v>
      </c>
      <c r="F802" s="157">
        <f t="shared" si="15"/>
        <v>0</v>
      </c>
    </row>
    <row r="803" spans="1:6" x14ac:dyDescent="0.25">
      <c r="A803" s="9" t="s">
        <v>2792</v>
      </c>
      <c r="B803" s="9" t="s">
        <v>1906</v>
      </c>
      <c r="C803" s="9" t="s">
        <v>1907</v>
      </c>
      <c r="D803" s="79">
        <f>VLOOKUP(B803:B1289,'PP_R TEBO'!C:J,6,FALSE)</f>
        <v>1357.62</v>
      </c>
      <c r="E803" s="79">
        <f>VLOOKUP(B803:B1289,'PP_R TEBO'!C:J,7,FALSE)</f>
        <v>0</v>
      </c>
      <c r="F803" s="157">
        <f t="shared" si="15"/>
        <v>0</v>
      </c>
    </row>
    <row r="804" spans="1:6" x14ac:dyDescent="0.25">
      <c r="A804" s="9" t="s">
        <v>2793</v>
      </c>
      <c r="B804" s="9" t="s">
        <v>1908</v>
      </c>
      <c r="C804" s="9" t="s">
        <v>1909</v>
      </c>
      <c r="D804" s="79">
        <f>VLOOKUP(B804:B1290,'PP_R TEBO'!C:J,6,FALSE)</f>
        <v>2888.9354999999996</v>
      </c>
      <c r="E804" s="79">
        <f>VLOOKUP(B804:B1290,'PP_R TEBO'!C:J,7,FALSE)</f>
        <v>0</v>
      </c>
      <c r="F804" s="157">
        <f t="shared" si="15"/>
        <v>0</v>
      </c>
    </row>
    <row r="805" spans="1:6" x14ac:dyDescent="0.25">
      <c r="A805" s="9" t="s">
        <v>2794</v>
      </c>
      <c r="B805" s="9" t="s">
        <v>1910</v>
      </c>
      <c r="C805" s="9" t="s">
        <v>1911</v>
      </c>
      <c r="D805" s="79">
        <f>VLOOKUP(B805:B1290,'PP_R TEBO'!C:J,6,FALSE)</f>
        <v>4723.7190000000001</v>
      </c>
      <c r="E805" s="79">
        <f>VLOOKUP(B805:B1290,'PP_R TEBO'!C:J,7,FALSE)</f>
        <v>0</v>
      </c>
      <c r="F805" s="157">
        <f t="shared" si="15"/>
        <v>0</v>
      </c>
    </row>
    <row r="806" spans="1:6" x14ac:dyDescent="0.25">
      <c r="A806" s="9" t="s">
        <v>2795</v>
      </c>
      <c r="B806" s="9" t="s">
        <v>1912</v>
      </c>
      <c r="C806" s="9" t="s">
        <v>1913</v>
      </c>
      <c r="D806" s="79">
        <f>VLOOKUP(B806:B1291,'PP_R TEBO'!C:J,6,FALSE)</f>
        <v>120.4555</v>
      </c>
      <c r="E806" s="79">
        <f>VLOOKUP(B806:B1291,'PP_R TEBO'!C:J,7,FALSE)</f>
        <v>0</v>
      </c>
      <c r="F806" s="157">
        <f t="shared" si="15"/>
        <v>0</v>
      </c>
    </row>
    <row r="807" spans="1:6" x14ac:dyDescent="0.25">
      <c r="A807" s="9" t="s">
        <v>2796</v>
      </c>
      <c r="B807" s="9" t="s">
        <v>1914</v>
      </c>
      <c r="C807" s="9" t="s">
        <v>1915</v>
      </c>
      <c r="D807" s="79">
        <f>VLOOKUP(B807:B1292,'PP_R TEBO'!C:J,6,FALSE)</f>
        <v>141.08600000000001</v>
      </c>
      <c r="E807" s="79">
        <f>VLOOKUP(B807:B1292,'PP_R TEBO'!C:J,7,FALSE)</f>
        <v>0</v>
      </c>
      <c r="F807" s="157">
        <f t="shared" si="15"/>
        <v>0</v>
      </c>
    </row>
    <row r="808" spans="1:6" x14ac:dyDescent="0.25">
      <c r="A808" s="9" t="s">
        <v>2797</v>
      </c>
      <c r="B808" s="9" t="s">
        <v>1916</v>
      </c>
      <c r="C808" s="9" t="s">
        <v>1917</v>
      </c>
      <c r="D808" s="79">
        <f>VLOOKUP(B808:B1292,'PP_R TEBO'!C:J,6,FALSE)</f>
        <v>236.91800000000001</v>
      </c>
      <c r="E808" s="79">
        <f>VLOOKUP(B808:B1292,'PP_R TEBO'!C:J,7,FALSE)</f>
        <v>0</v>
      </c>
      <c r="F808" s="157">
        <f t="shared" si="15"/>
        <v>0</v>
      </c>
    </row>
    <row r="809" spans="1:6" x14ac:dyDescent="0.25">
      <c r="A809" s="9" t="s">
        <v>2798</v>
      </c>
      <c r="B809" s="9" t="s">
        <v>1918</v>
      </c>
      <c r="C809" s="9" t="s">
        <v>1919</v>
      </c>
      <c r="D809" s="79">
        <f>VLOOKUP(B809:B1293,'PP_R TEBO'!C:J,6,FALSE)</f>
        <v>193.66050000000001</v>
      </c>
      <c r="E809" s="79">
        <f>VLOOKUP(B809:B1293,'PP_R TEBO'!C:J,7,FALSE)</f>
        <v>0</v>
      </c>
      <c r="F809" s="157">
        <f t="shared" si="15"/>
        <v>0</v>
      </c>
    </row>
    <row r="810" spans="1:6" x14ac:dyDescent="0.25">
      <c r="A810" s="9" t="s">
        <v>2799</v>
      </c>
      <c r="B810" s="9" t="s">
        <v>1920</v>
      </c>
      <c r="C810" s="9" t="s">
        <v>1921</v>
      </c>
      <c r="D810" s="79">
        <f>VLOOKUP(B810:B1294,'PP_R TEBO'!C:J,6,FALSE)</f>
        <v>189.66749999999999</v>
      </c>
      <c r="E810" s="79">
        <f>VLOOKUP(B810:B1294,'PP_R TEBO'!C:J,7,FALSE)</f>
        <v>0</v>
      </c>
      <c r="F810" s="157">
        <f t="shared" si="15"/>
        <v>0</v>
      </c>
    </row>
    <row r="811" spans="1:6" x14ac:dyDescent="0.25">
      <c r="A811" s="9" t="s">
        <v>2800</v>
      </c>
      <c r="B811" s="9" t="s">
        <v>1922</v>
      </c>
      <c r="C811" s="9" t="s">
        <v>1923</v>
      </c>
      <c r="D811" s="79">
        <f>VLOOKUP(B811:B1294,'PP_R TEBO'!C:J,6,FALSE)</f>
        <v>196.32249999999999</v>
      </c>
      <c r="E811" s="79">
        <f>VLOOKUP(B811:B1294,'PP_R TEBO'!C:J,7,FALSE)</f>
        <v>0</v>
      </c>
      <c r="F811" s="157">
        <f t="shared" si="15"/>
        <v>0</v>
      </c>
    </row>
    <row r="812" spans="1:6" x14ac:dyDescent="0.25">
      <c r="A812" s="9" t="s">
        <v>2801</v>
      </c>
      <c r="B812" s="9" t="s">
        <v>1924</v>
      </c>
      <c r="C812" s="9" t="s">
        <v>1925</v>
      </c>
      <c r="D812" s="79">
        <f>VLOOKUP(B812:B1295,'PP_R TEBO'!C:J,6,FALSE)</f>
        <v>250.22799999999998</v>
      </c>
      <c r="E812" s="79">
        <f>VLOOKUP(B812:B1295,'PP_R TEBO'!C:J,7,FALSE)</f>
        <v>0</v>
      </c>
      <c r="F812" s="157">
        <f t="shared" si="15"/>
        <v>0</v>
      </c>
    </row>
    <row r="813" spans="1:6" x14ac:dyDescent="0.25">
      <c r="A813" s="9" t="s">
        <v>2802</v>
      </c>
      <c r="B813" s="9" t="s">
        <v>1926</v>
      </c>
      <c r="C813" s="9" t="s">
        <v>1927</v>
      </c>
      <c r="D813" s="79">
        <f>VLOOKUP(B813:B1296,'PP_R TEBO'!C:J,6,FALSE)</f>
        <v>221.61150000000001</v>
      </c>
      <c r="E813" s="79">
        <f>VLOOKUP(B813:B1296,'PP_R TEBO'!C:J,7,FALSE)</f>
        <v>0</v>
      </c>
      <c r="F813" s="157">
        <f t="shared" si="15"/>
        <v>0</v>
      </c>
    </row>
    <row r="814" spans="1:6" x14ac:dyDescent="0.25">
      <c r="A814" s="9" t="s">
        <v>2803</v>
      </c>
      <c r="B814" s="9" t="s">
        <v>1928</v>
      </c>
      <c r="C814" s="9" t="s">
        <v>1929</v>
      </c>
      <c r="D814" s="79">
        <f>VLOOKUP(B814:B1297,'PP_R TEBO'!C:J,6,FALSE)</f>
        <v>297.4785</v>
      </c>
      <c r="E814" s="79">
        <f>VLOOKUP(B814:B1297,'PP_R TEBO'!C:J,7,FALSE)</f>
        <v>0</v>
      </c>
      <c r="F814" s="157">
        <f t="shared" si="15"/>
        <v>0</v>
      </c>
    </row>
    <row r="815" spans="1:6" x14ac:dyDescent="0.25">
      <c r="A815" s="9" t="s">
        <v>2804</v>
      </c>
      <c r="B815" s="9" t="s">
        <v>1930</v>
      </c>
      <c r="C815" s="9" t="s">
        <v>1931</v>
      </c>
      <c r="D815" s="79">
        <f>VLOOKUP(B815:B1298,'PP_R TEBO'!C:J,6,FALSE)</f>
        <v>453.20549999999997</v>
      </c>
      <c r="E815" s="79">
        <f>VLOOKUP(B815:B1298,'PP_R TEBO'!C:J,7,FALSE)</f>
        <v>0</v>
      </c>
      <c r="F815" s="157">
        <f t="shared" si="15"/>
        <v>0</v>
      </c>
    </row>
    <row r="816" spans="1:6" x14ac:dyDescent="0.25">
      <c r="A816" s="9" t="s">
        <v>2805</v>
      </c>
      <c r="B816" s="9" t="s">
        <v>1932</v>
      </c>
      <c r="C816" s="9" t="s">
        <v>1933</v>
      </c>
      <c r="D816" s="79">
        <f>VLOOKUP(B816:B1298,'PP_R TEBO'!C:J,6,FALSE)</f>
        <v>842.52300000000002</v>
      </c>
      <c r="E816" s="79">
        <f>VLOOKUP(B816:B1298,'PP_R TEBO'!C:J,7,FALSE)</f>
        <v>0</v>
      </c>
      <c r="F816" s="157">
        <f t="shared" si="15"/>
        <v>0</v>
      </c>
    </row>
    <row r="817" spans="1:6" x14ac:dyDescent="0.25">
      <c r="A817" s="9" t="s">
        <v>2806</v>
      </c>
      <c r="B817" s="9" t="s">
        <v>1934</v>
      </c>
      <c r="C817" s="9" t="s">
        <v>1935</v>
      </c>
      <c r="D817" s="79">
        <f>VLOOKUP(B817:B1299,'PP_R TEBO'!C:J,6,FALSE)</f>
        <v>1476.079</v>
      </c>
      <c r="E817" s="79">
        <f>VLOOKUP(B817:B1299,'PP_R TEBO'!C:J,7,FALSE)</f>
        <v>0</v>
      </c>
      <c r="F817" s="157">
        <f t="shared" si="15"/>
        <v>0</v>
      </c>
    </row>
    <row r="818" spans="1:6" x14ac:dyDescent="0.25">
      <c r="A818" s="9" t="s">
        <v>2807</v>
      </c>
      <c r="B818" s="9" t="s">
        <v>1936</v>
      </c>
      <c r="C818" s="9" t="s">
        <v>1937</v>
      </c>
      <c r="D818" s="79">
        <f>VLOOKUP(B818:B1299,'PP_R TEBO'!C:J,6,FALSE)</f>
        <v>2316.6055000000001</v>
      </c>
      <c r="E818" s="79">
        <f>VLOOKUP(B818:B1299,'PP_R TEBO'!C:J,7,FALSE)</f>
        <v>0</v>
      </c>
      <c r="F818" s="157">
        <f t="shared" si="15"/>
        <v>0</v>
      </c>
    </row>
    <row r="819" spans="1:6" x14ac:dyDescent="0.25">
      <c r="A819" s="9" t="s">
        <v>2808</v>
      </c>
      <c r="B819" s="9" t="s">
        <v>1938</v>
      </c>
      <c r="C819" s="9" t="s">
        <v>1939</v>
      </c>
      <c r="D819" s="79">
        <f>VLOOKUP(B819:B1300,'PP_R TEBO'!C:J,6,FALSE)</f>
        <v>136.42749999999998</v>
      </c>
      <c r="E819" s="79">
        <f>VLOOKUP(B819:B1300,'PP_R TEBO'!C:J,7,FALSE)</f>
        <v>0</v>
      </c>
      <c r="F819" s="157">
        <f t="shared" si="15"/>
        <v>0</v>
      </c>
    </row>
    <row r="820" spans="1:6" x14ac:dyDescent="0.25">
      <c r="A820" s="9" t="s">
        <v>2809</v>
      </c>
      <c r="B820" s="9" t="s">
        <v>1940</v>
      </c>
      <c r="C820" s="9" t="s">
        <v>1941</v>
      </c>
      <c r="D820" s="79">
        <f>VLOOKUP(B820:B1301,'PP_R TEBO'!C:J,6,FALSE)</f>
        <v>150.40299999999999</v>
      </c>
      <c r="E820" s="79">
        <f>VLOOKUP(B820:B1301,'PP_R TEBO'!C:J,7,FALSE)</f>
        <v>0</v>
      </c>
      <c r="F820" s="157">
        <f t="shared" si="15"/>
        <v>0</v>
      </c>
    </row>
    <row r="821" spans="1:6" x14ac:dyDescent="0.25">
      <c r="A821" s="9" t="s">
        <v>2810</v>
      </c>
      <c r="B821" s="9" t="s">
        <v>1942</v>
      </c>
      <c r="C821" s="9" t="s">
        <v>1943</v>
      </c>
      <c r="D821" s="79">
        <f>VLOOKUP(B821:B1302,'PP_R TEBO'!C:J,6,FALSE)</f>
        <v>260.21050000000002</v>
      </c>
      <c r="E821" s="79">
        <f>VLOOKUP(B821:B1302,'PP_R TEBO'!C:J,7,FALSE)</f>
        <v>0</v>
      </c>
      <c r="F821" s="157">
        <f t="shared" si="15"/>
        <v>0</v>
      </c>
    </row>
    <row r="822" spans="1:6" x14ac:dyDescent="0.25">
      <c r="A822" s="9" t="s">
        <v>2811</v>
      </c>
      <c r="B822" s="9" t="s">
        <v>1944</v>
      </c>
      <c r="C822" s="9" t="s">
        <v>1945</v>
      </c>
      <c r="D822" s="79">
        <f>VLOOKUP(B822:B1303,'PP_R TEBO'!C:J,6,FALSE)</f>
        <v>214.291</v>
      </c>
      <c r="E822" s="79">
        <f>VLOOKUP(B822:B1303,'PP_R TEBO'!C:J,7,FALSE)</f>
        <v>0</v>
      </c>
      <c r="F822" s="157">
        <f t="shared" si="15"/>
        <v>0</v>
      </c>
    </row>
    <row r="823" spans="1:6" x14ac:dyDescent="0.25">
      <c r="A823" s="9" t="s">
        <v>2812</v>
      </c>
      <c r="B823" s="9" t="s">
        <v>1946</v>
      </c>
      <c r="C823" s="9" t="s">
        <v>1947</v>
      </c>
      <c r="D823" s="79">
        <f>VLOOKUP(B823:B1304,'PP_R TEBO'!C:J,6,FALSE)</f>
        <v>211.62899999999999</v>
      </c>
      <c r="E823" s="79">
        <f>VLOOKUP(B823:B1304,'PP_R TEBO'!C:J,7,FALSE)</f>
        <v>0</v>
      </c>
      <c r="F823" s="157">
        <f t="shared" si="15"/>
        <v>0</v>
      </c>
    </row>
    <row r="824" spans="1:6" x14ac:dyDescent="0.25">
      <c r="A824" s="9" t="s">
        <v>2813</v>
      </c>
      <c r="B824" s="9" t="s">
        <v>1948</v>
      </c>
      <c r="C824" s="9" t="s">
        <v>1949</v>
      </c>
      <c r="D824" s="79">
        <f>VLOOKUP(B824:B1305,'PP_R TEBO'!C:J,6,FALSE)</f>
        <v>242.90749999999997</v>
      </c>
      <c r="E824" s="79">
        <f>VLOOKUP(B824:B1305,'PP_R TEBO'!C:J,7,FALSE)</f>
        <v>0</v>
      </c>
      <c r="F824" s="157">
        <f t="shared" si="15"/>
        <v>0</v>
      </c>
    </row>
    <row r="825" spans="1:6" x14ac:dyDescent="0.25">
      <c r="A825" s="9" t="s">
        <v>2814</v>
      </c>
      <c r="B825" s="9" t="s">
        <v>1950</v>
      </c>
      <c r="C825" s="9" t="s">
        <v>1951</v>
      </c>
      <c r="D825" s="79">
        <f>VLOOKUP(B825:B1305,'PP_R TEBO'!C:J,6,FALSE)</f>
        <v>263.53800000000001</v>
      </c>
      <c r="E825" s="79">
        <f>VLOOKUP(B825:B1305,'PP_R TEBO'!C:J,7,FALSE)</f>
        <v>0</v>
      </c>
      <c r="F825" s="157">
        <f t="shared" si="15"/>
        <v>0</v>
      </c>
    </row>
    <row r="826" spans="1:6" x14ac:dyDescent="0.25">
      <c r="A826" s="9" t="s">
        <v>2815</v>
      </c>
      <c r="B826" s="9" t="s">
        <v>1952</v>
      </c>
      <c r="C826" s="9" t="s">
        <v>1953</v>
      </c>
      <c r="D826" s="79">
        <f>VLOOKUP(B826:B1306,'PP_R TEBO'!C:J,6,FALSE)</f>
        <v>266.2</v>
      </c>
      <c r="E826" s="79">
        <f>VLOOKUP(B826:B1306,'PP_R TEBO'!C:J,7,FALSE)</f>
        <v>0</v>
      </c>
      <c r="F826" s="157">
        <f t="shared" si="15"/>
        <v>0</v>
      </c>
    </row>
    <row r="827" spans="1:6" x14ac:dyDescent="0.25">
      <c r="A827" s="9" t="s">
        <v>2816</v>
      </c>
      <c r="B827" s="9" t="s">
        <v>1954</v>
      </c>
      <c r="C827" s="9" t="s">
        <v>1955</v>
      </c>
      <c r="D827" s="79">
        <f>VLOOKUP(B827:B1307,'PP_R TEBO'!C:J,6,FALSE)</f>
        <v>407.286</v>
      </c>
      <c r="E827" s="79">
        <f>VLOOKUP(B827:B1307,'PP_R TEBO'!C:J,7,FALSE)</f>
        <v>0</v>
      </c>
      <c r="F827" s="157">
        <f t="shared" si="15"/>
        <v>0</v>
      </c>
    </row>
    <row r="828" spans="1:6" x14ac:dyDescent="0.25">
      <c r="A828" s="9" t="s">
        <v>2817</v>
      </c>
      <c r="B828" s="9" t="s">
        <v>1956</v>
      </c>
      <c r="C828" s="9" t="s">
        <v>1957</v>
      </c>
      <c r="D828" s="79">
        <f>VLOOKUP(B828:B1308,'PP_R TEBO'!C:J,6,FALSE)</f>
        <v>559.68549999999993</v>
      </c>
      <c r="E828" s="79">
        <f>VLOOKUP(B828:B1308,'PP_R TEBO'!C:J,7,FALSE)</f>
        <v>0</v>
      </c>
      <c r="F828" s="157">
        <f t="shared" si="15"/>
        <v>0</v>
      </c>
    </row>
    <row r="829" spans="1:6" x14ac:dyDescent="0.25">
      <c r="A829" s="9" t="s">
        <v>2818</v>
      </c>
      <c r="B829" s="9" t="s">
        <v>1958</v>
      </c>
      <c r="C829" s="9" t="s">
        <v>1959</v>
      </c>
      <c r="D829" s="79">
        <f>VLOOKUP(B829:B1309,'PP_R TEBO'!C:J,6,FALSE)</f>
        <v>941.6825</v>
      </c>
      <c r="E829" s="79">
        <f>VLOOKUP(B829:B1309,'PP_R TEBO'!C:J,7,FALSE)</f>
        <v>0</v>
      </c>
      <c r="F829" s="157">
        <f t="shared" si="15"/>
        <v>0</v>
      </c>
    </row>
    <row r="830" spans="1:6" x14ac:dyDescent="0.25">
      <c r="A830" s="9" t="s">
        <v>2819</v>
      </c>
      <c r="B830" s="9" t="s">
        <v>1960</v>
      </c>
      <c r="C830" s="9" t="s">
        <v>1961</v>
      </c>
      <c r="D830" s="79">
        <f>VLOOKUP(B830:B1310,'PP_R TEBO'!C:J,6,FALSE)</f>
        <v>1613.1719999999998</v>
      </c>
      <c r="E830" s="79">
        <f>VLOOKUP(B830:B1310,'PP_R TEBO'!C:J,7,FALSE)</f>
        <v>0</v>
      </c>
      <c r="F830" s="157">
        <f t="shared" si="15"/>
        <v>0</v>
      </c>
    </row>
    <row r="831" spans="1:6" x14ac:dyDescent="0.25">
      <c r="A831" s="9" t="s">
        <v>2820</v>
      </c>
      <c r="B831" s="9" t="s">
        <v>1962</v>
      </c>
      <c r="C831" s="9" t="s">
        <v>1963</v>
      </c>
      <c r="D831" s="79">
        <f>VLOOKUP(B831:B1311,'PP_R TEBO'!C:J,6,FALSE)</f>
        <v>2574.154</v>
      </c>
      <c r="E831" s="79">
        <f>VLOOKUP(B831:B1311,'PP_R TEBO'!C:J,7,FALSE)</f>
        <v>0</v>
      </c>
      <c r="F831" s="157">
        <f t="shared" si="15"/>
        <v>0</v>
      </c>
    </row>
    <row r="832" spans="1:6" x14ac:dyDescent="0.25">
      <c r="A832" s="9" t="s">
        <v>2821</v>
      </c>
      <c r="B832" s="9" t="s">
        <v>1964</v>
      </c>
      <c r="C832" s="9" t="s">
        <v>1965</v>
      </c>
      <c r="D832" s="79">
        <f>VLOOKUP(B832:B1312,'PP_R TEBO'!C:J,6,FALSE)</f>
        <v>133.1</v>
      </c>
      <c r="E832" s="79">
        <f>VLOOKUP(B832:B1312,'PP_R TEBO'!C:J,7,FALSE)</f>
        <v>0</v>
      </c>
      <c r="F832" s="157">
        <f t="shared" si="15"/>
        <v>0</v>
      </c>
    </row>
    <row r="833" spans="1:6" x14ac:dyDescent="0.25">
      <c r="A833" s="9" t="s">
        <v>2822</v>
      </c>
      <c r="B833" s="9" t="s">
        <v>1966</v>
      </c>
      <c r="C833" s="9" t="s">
        <v>1967</v>
      </c>
      <c r="D833" s="79">
        <f>VLOOKUP(B833:B1312,'PP_R TEBO'!C:J,6,FALSE)</f>
        <v>212.2945</v>
      </c>
      <c r="E833" s="79">
        <f>VLOOKUP(B833:B1312,'PP_R TEBO'!C:J,7,FALSE)</f>
        <v>0</v>
      </c>
      <c r="F833" s="157">
        <f t="shared" si="15"/>
        <v>0</v>
      </c>
    </row>
    <row r="834" spans="1:6" x14ac:dyDescent="0.25">
      <c r="A834" s="9" t="s">
        <v>2823</v>
      </c>
      <c r="B834" s="9" t="s">
        <v>1968</v>
      </c>
      <c r="C834" s="9" t="s">
        <v>1969</v>
      </c>
      <c r="D834" s="79">
        <f>VLOOKUP(B834:B1313,'PP_R TEBO'!C:J,6,FALSE)</f>
        <v>260.87599999999998</v>
      </c>
      <c r="E834" s="79">
        <f>VLOOKUP(B834:B1313,'PP_R TEBO'!C:J,7,FALSE)</f>
        <v>0</v>
      </c>
      <c r="F834" s="157">
        <f t="shared" si="15"/>
        <v>0</v>
      </c>
    </row>
    <row r="835" spans="1:6" x14ac:dyDescent="0.25">
      <c r="A835" s="9" t="s">
        <v>2824</v>
      </c>
      <c r="B835" s="9" t="s">
        <v>1970</v>
      </c>
      <c r="C835" s="9" t="s">
        <v>1971</v>
      </c>
      <c r="D835" s="79">
        <f>VLOOKUP(B835:B1314,'PP_R TEBO'!C:J,6,FALSE)</f>
        <v>509.10750000000002</v>
      </c>
      <c r="E835" s="79">
        <f>VLOOKUP(B835:B1314,'PP_R TEBO'!C:J,7,FALSE)</f>
        <v>0</v>
      </c>
      <c r="F835" s="157">
        <f t="shared" si="15"/>
        <v>0</v>
      </c>
    </row>
    <row r="836" spans="1:6" x14ac:dyDescent="0.25">
      <c r="A836" s="9" t="s">
        <v>2825</v>
      </c>
      <c r="B836" s="9" t="s">
        <v>1972</v>
      </c>
      <c r="C836" s="9" t="s">
        <v>1973</v>
      </c>
      <c r="D836" s="79">
        <f>VLOOKUP(B836:B1315,'PP_R TEBO'!C:J,6,FALSE)</f>
        <v>935.02750000000003</v>
      </c>
      <c r="E836" s="79">
        <f>VLOOKUP(B836:B1315,'PP_R TEBO'!C:J,7,FALSE)</f>
        <v>0</v>
      </c>
      <c r="F836" s="157">
        <f t="shared" si="15"/>
        <v>0</v>
      </c>
    </row>
    <row r="837" spans="1:6" x14ac:dyDescent="0.25">
      <c r="A837" s="9" t="s">
        <v>2826</v>
      </c>
      <c r="B837" s="9" t="s">
        <v>1974</v>
      </c>
      <c r="C837" s="9" t="s">
        <v>1975</v>
      </c>
      <c r="D837" s="79">
        <f>VLOOKUP(B837:B1316,'PP_R TEBO'!C:J,6,FALSE)</f>
        <v>1428.163</v>
      </c>
      <c r="E837" s="79">
        <f>VLOOKUP(B837:B1316,'PP_R TEBO'!C:J,7,FALSE)</f>
        <v>0</v>
      </c>
      <c r="F837" s="157">
        <f t="shared" si="15"/>
        <v>0</v>
      </c>
    </row>
    <row r="838" spans="1:6" x14ac:dyDescent="0.25">
      <c r="A838" s="9" t="s">
        <v>2827</v>
      </c>
      <c r="B838" s="9" t="s">
        <v>1976</v>
      </c>
      <c r="C838" s="9" t="s">
        <v>1977</v>
      </c>
      <c r="D838" s="79">
        <f>VLOOKUP(B838:B1317,'PP_R TEBO'!C:J,6,FALSE)</f>
        <v>149.73749999999998</v>
      </c>
      <c r="E838" s="79">
        <f>VLOOKUP(B838:B1317,'PP_R TEBO'!C:J,7,FALSE)</f>
        <v>0</v>
      </c>
      <c r="F838" s="157">
        <f t="shared" si="15"/>
        <v>0</v>
      </c>
    </row>
    <row r="839" spans="1:6" x14ac:dyDescent="0.25">
      <c r="A839" s="9" t="s">
        <v>2828</v>
      </c>
      <c r="B839" s="9" t="s">
        <v>1978</v>
      </c>
      <c r="C839" s="9" t="s">
        <v>1979</v>
      </c>
      <c r="D839" s="79">
        <f>VLOOKUP(B839:B1318,'PP_R TEBO'!C:J,6,FALSE)</f>
        <v>236.25249999999997</v>
      </c>
      <c r="E839" s="79">
        <f>VLOOKUP(B839:B1318,'PP_R TEBO'!C:J,7,FALSE)</f>
        <v>0</v>
      </c>
      <c r="F839" s="157">
        <f t="shared" si="15"/>
        <v>0</v>
      </c>
    </row>
    <row r="840" spans="1:6" x14ac:dyDescent="0.25">
      <c r="A840" s="9" t="s">
        <v>2829</v>
      </c>
      <c r="B840" s="9" t="s">
        <v>1980</v>
      </c>
      <c r="C840" s="9" t="s">
        <v>1981</v>
      </c>
      <c r="D840" s="79">
        <f>VLOOKUP(B840:B1318,'PP_R TEBO'!C:J,6,FALSE)</f>
        <v>318.77449999999999</v>
      </c>
      <c r="E840" s="79">
        <f>VLOOKUP(B840:B1318,'PP_R TEBO'!C:J,7,FALSE)</f>
        <v>0</v>
      </c>
      <c r="F840" s="157">
        <f t="shared" si="15"/>
        <v>0</v>
      </c>
    </row>
    <row r="841" spans="1:6" x14ac:dyDescent="0.25">
      <c r="A841" s="9" t="s">
        <v>2830</v>
      </c>
      <c r="B841" s="9" t="s">
        <v>1982</v>
      </c>
      <c r="C841" s="9" t="s">
        <v>1983</v>
      </c>
      <c r="D841" s="79">
        <f>VLOOKUP(B841:B1319,'PP_R TEBO'!C:J,6,FALSE)</f>
        <v>632.89049999999997</v>
      </c>
      <c r="E841" s="79">
        <f>VLOOKUP(B841:B1319,'PP_R TEBO'!C:J,7,FALSE)</f>
        <v>0</v>
      </c>
      <c r="F841" s="157">
        <f t="shared" si="15"/>
        <v>0</v>
      </c>
    </row>
    <row r="842" spans="1:6" x14ac:dyDescent="0.25">
      <c r="A842" s="9" t="s">
        <v>2831</v>
      </c>
      <c r="B842" s="9" t="s">
        <v>1984</v>
      </c>
      <c r="C842" s="9" t="s">
        <v>1985</v>
      </c>
      <c r="D842" s="79">
        <f>VLOOKUP(B842:B1320,'PP_R TEBO'!C:J,6,FALSE)</f>
        <v>1028.8630000000001</v>
      </c>
      <c r="E842" s="79">
        <f>VLOOKUP(B842:B1320,'PP_R TEBO'!C:J,7,FALSE)</f>
        <v>0</v>
      </c>
      <c r="F842" s="157">
        <f t="shared" si="15"/>
        <v>0</v>
      </c>
    </row>
    <row r="843" spans="1:6" x14ac:dyDescent="0.25">
      <c r="A843" s="9" t="s">
        <v>2832</v>
      </c>
      <c r="B843" s="9" t="s">
        <v>1986</v>
      </c>
      <c r="C843" s="9" t="s">
        <v>1987</v>
      </c>
      <c r="D843" s="79">
        <f>VLOOKUP(B843:B1321,'PP_R TEBO'!C:J,6,FALSE)</f>
        <v>1466.7619999999999</v>
      </c>
      <c r="E843" s="79">
        <f>VLOOKUP(B843:B1321,'PP_R TEBO'!C:J,7,FALSE)</f>
        <v>0</v>
      </c>
      <c r="F843" s="157">
        <f t="shared" si="15"/>
        <v>0</v>
      </c>
    </row>
    <row r="844" spans="1:6" x14ac:dyDescent="0.25">
      <c r="A844" s="9" t="s">
        <v>2833</v>
      </c>
      <c r="B844" s="9" t="s">
        <v>1988</v>
      </c>
      <c r="C844" s="9" t="s">
        <v>1989</v>
      </c>
      <c r="D844" s="79">
        <f>VLOOKUP(B844:B1321,'PP_R TEBO'!C:J,6,FALSE)</f>
        <v>74.536000000000001</v>
      </c>
      <c r="E844" s="79">
        <f>VLOOKUP(B844:B1321,'PP_R TEBO'!C:J,7,FALSE)</f>
        <v>0</v>
      </c>
      <c r="F844" s="157">
        <f t="shared" ref="F844:F907" si="16">D844*E844</f>
        <v>0</v>
      </c>
    </row>
    <row r="845" spans="1:6" x14ac:dyDescent="0.25">
      <c r="A845" s="9" t="s">
        <v>2834</v>
      </c>
      <c r="B845" s="9" t="s">
        <v>1990</v>
      </c>
      <c r="C845" s="9" t="s">
        <v>1991</v>
      </c>
      <c r="D845" s="79">
        <f>VLOOKUP(B845:B1322,'PP_R TEBO'!C:J,6,FALSE)</f>
        <v>106.48</v>
      </c>
      <c r="E845" s="79">
        <f>VLOOKUP(B845:B1322,'PP_R TEBO'!C:J,7,FALSE)</f>
        <v>0</v>
      </c>
      <c r="F845" s="157">
        <f t="shared" si="16"/>
        <v>0</v>
      </c>
    </row>
    <row r="846" spans="1:6" x14ac:dyDescent="0.25">
      <c r="A846" s="9" t="s">
        <v>2835</v>
      </c>
      <c r="B846" s="9" t="s">
        <v>1992</v>
      </c>
      <c r="C846" s="9" t="s">
        <v>1993</v>
      </c>
      <c r="D846" s="79">
        <f>VLOOKUP(B846:B1323,'PP_R TEBO'!C:J,6,FALSE)</f>
        <v>147.74100000000001</v>
      </c>
      <c r="E846" s="79">
        <f>VLOOKUP(B846:B1323,'PP_R TEBO'!C:J,7,FALSE)</f>
        <v>0</v>
      </c>
      <c r="F846" s="157">
        <f t="shared" si="16"/>
        <v>0</v>
      </c>
    </row>
    <row r="847" spans="1:6" x14ac:dyDescent="0.25">
      <c r="A847" s="9" t="s">
        <v>2836</v>
      </c>
      <c r="B847" s="9" t="s">
        <v>1994</v>
      </c>
      <c r="C847" s="9" t="s">
        <v>1995</v>
      </c>
      <c r="D847" s="79">
        <f>VLOOKUP(B847:B1324,'PP_R TEBO'!C:J,6,FALSE)</f>
        <v>74.536000000000001</v>
      </c>
      <c r="E847" s="79">
        <f>VLOOKUP(B847:B1324,'PP_R TEBO'!C:J,7,FALSE)</f>
        <v>0</v>
      </c>
      <c r="F847" s="157">
        <f t="shared" si="16"/>
        <v>0</v>
      </c>
    </row>
    <row r="848" spans="1:6" x14ac:dyDescent="0.25">
      <c r="A848" s="9" t="s">
        <v>2837</v>
      </c>
      <c r="B848" s="9" t="s">
        <v>1996</v>
      </c>
      <c r="C848" s="9" t="s">
        <v>1997</v>
      </c>
      <c r="D848" s="79">
        <f>VLOOKUP(B848:B1325,'PP_R TEBO'!C:J,6,FALSE)</f>
        <v>106.48</v>
      </c>
      <c r="E848" s="79">
        <f>VLOOKUP(B848:B1325,'PP_R TEBO'!C:J,7,FALSE)</f>
        <v>0</v>
      </c>
      <c r="F848" s="157">
        <f t="shared" si="16"/>
        <v>0</v>
      </c>
    </row>
    <row r="849" spans="1:6" x14ac:dyDescent="0.25">
      <c r="A849" s="9" t="s">
        <v>2838</v>
      </c>
      <c r="B849" s="9" t="s">
        <v>1998</v>
      </c>
      <c r="C849" s="9" t="s">
        <v>1999</v>
      </c>
      <c r="D849" s="79">
        <f>VLOOKUP(B849:B1326,'PP_R TEBO'!C:J,6,FALSE)</f>
        <v>147.74100000000001</v>
      </c>
      <c r="E849" s="79">
        <f>VLOOKUP(B849:B1326,'PP_R TEBO'!C:J,7,FALSE)</f>
        <v>0</v>
      </c>
      <c r="F849" s="157">
        <f t="shared" si="16"/>
        <v>0</v>
      </c>
    </row>
    <row r="850" spans="1:6" x14ac:dyDescent="0.25">
      <c r="A850" s="9" t="s">
        <v>2604</v>
      </c>
      <c r="B850" s="9" t="s">
        <v>2000</v>
      </c>
      <c r="C850" s="9" t="s">
        <v>2001</v>
      </c>
      <c r="D850" s="79">
        <f>VLOOKUP(B850:B1327,'PP_R TEBO'!C:J,6,FALSE)</f>
        <v>109.5737</v>
      </c>
      <c r="E850" s="79">
        <f>VLOOKUP(B850:B1327,'PP_R TEBO'!C:J,7,FALSE)</f>
        <v>0</v>
      </c>
      <c r="F850" s="157">
        <f t="shared" si="16"/>
        <v>0</v>
      </c>
    </row>
    <row r="851" spans="1:6" x14ac:dyDescent="0.25">
      <c r="A851" s="9" t="s">
        <v>2605</v>
      </c>
      <c r="B851" s="9" t="s">
        <v>2002</v>
      </c>
      <c r="C851" s="9" t="s">
        <v>2003</v>
      </c>
      <c r="D851" s="79">
        <f>VLOOKUP(B851:B1327,'PP_R TEBO'!C:J,6,FALSE)</f>
        <v>152.30229999999997</v>
      </c>
      <c r="E851" s="79">
        <f>VLOOKUP(B851:B1327,'PP_R TEBO'!C:J,7,FALSE)</f>
        <v>0</v>
      </c>
      <c r="F851" s="157">
        <f t="shared" si="16"/>
        <v>0</v>
      </c>
    </row>
    <row r="852" spans="1:6" x14ac:dyDescent="0.25">
      <c r="A852" s="9" t="s">
        <v>2606</v>
      </c>
      <c r="B852" s="9" t="s">
        <v>2004</v>
      </c>
      <c r="C852" s="9" t="s">
        <v>2005</v>
      </c>
      <c r="D852" s="79">
        <f>VLOOKUP(B852:B1328,'PP_R TEBO'!C:J,6,FALSE)</f>
        <v>155.16570000000002</v>
      </c>
      <c r="E852" s="79">
        <f>VLOOKUP(B852:B1328,'PP_R TEBO'!C:J,7,FALSE)</f>
        <v>0</v>
      </c>
      <c r="F852" s="157">
        <f t="shared" si="16"/>
        <v>0</v>
      </c>
    </row>
    <row r="853" spans="1:6" x14ac:dyDescent="0.25">
      <c r="A853" s="9" t="s">
        <v>2607</v>
      </c>
      <c r="B853" s="9" t="s">
        <v>2006</v>
      </c>
      <c r="C853" s="9" t="s">
        <v>2007</v>
      </c>
      <c r="D853" s="79">
        <f>VLOOKUP(B853:B1329,'PP_R TEBO'!C:J,6,FALSE)</f>
        <v>263.31464999999997</v>
      </c>
      <c r="E853" s="79">
        <f>VLOOKUP(B853:B1329,'PP_R TEBO'!C:J,7,FALSE)</f>
        <v>0</v>
      </c>
      <c r="F853" s="157">
        <f t="shared" si="16"/>
        <v>0</v>
      </c>
    </row>
    <row r="854" spans="1:6" x14ac:dyDescent="0.25">
      <c r="A854" s="9" t="s">
        <v>2608</v>
      </c>
      <c r="B854" s="9" t="s">
        <v>2008</v>
      </c>
      <c r="C854" s="9" t="s">
        <v>2009</v>
      </c>
      <c r="D854" s="79">
        <f>VLOOKUP(B854:B1330,'PP_R TEBO'!C:J,6,FALSE)</f>
        <v>339.11134999999996</v>
      </c>
      <c r="E854" s="79">
        <f>VLOOKUP(B854:B1330,'PP_R TEBO'!C:J,7,FALSE)</f>
        <v>0</v>
      </c>
      <c r="F854" s="157">
        <f t="shared" si="16"/>
        <v>0</v>
      </c>
    </row>
    <row r="855" spans="1:6" x14ac:dyDescent="0.25">
      <c r="A855" s="9" t="s">
        <v>2609</v>
      </c>
      <c r="B855" s="9" t="s">
        <v>2010</v>
      </c>
      <c r="C855" s="9" t="s">
        <v>2011</v>
      </c>
      <c r="D855" s="79">
        <f>VLOOKUP(B855:B1331,'PP_R TEBO'!C:J,6,FALSE)</f>
        <v>389.49189999999999</v>
      </c>
      <c r="E855" s="79">
        <f>VLOOKUP(B855:B1331,'PP_R TEBO'!C:J,7,FALSE)</f>
        <v>0</v>
      </c>
      <c r="F855" s="157">
        <f t="shared" si="16"/>
        <v>0</v>
      </c>
    </row>
    <row r="856" spans="1:6" x14ac:dyDescent="0.25">
      <c r="A856" s="9"/>
      <c r="B856" s="9" t="s">
        <v>2012</v>
      </c>
      <c r="C856" s="9" t="s">
        <v>2013</v>
      </c>
      <c r="D856" s="79">
        <f>VLOOKUP(B856:B1332,'PP_R TEBO'!C:J,6,FALSE)</f>
        <v>79.209149999999994</v>
      </c>
      <c r="E856" s="79">
        <f>VLOOKUP(B856:B1332,'PP_R TEBO'!C:J,7,FALSE)</f>
        <v>0</v>
      </c>
      <c r="F856" s="157">
        <f t="shared" si="16"/>
        <v>0</v>
      </c>
    </row>
    <row r="857" spans="1:6" x14ac:dyDescent="0.25">
      <c r="A857" s="9" t="s">
        <v>2610</v>
      </c>
      <c r="B857" s="9" t="s">
        <v>2014</v>
      </c>
      <c r="C857" s="9" t="s">
        <v>2015</v>
      </c>
      <c r="D857" s="79">
        <f>VLOOKUP(B857:B1333,'PP_R TEBO'!C:J,6,FALSE)</f>
        <v>85.756050000000002</v>
      </c>
      <c r="E857" s="79">
        <f>VLOOKUP(B857:B1333,'PP_R TEBO'!C:J,7,FALSE)</f>
        <v>0</v>
      </c>
      <c r="F857" s="157">
        <f t="shared" si="16"/>
        <v>0</v>
      </c>
    </row>
    <row r="858" spans="1:6" x14ac:dyDescent="0.25">
      <c r="A858" s="9"/>
      <c r="B858" s="9" t="s">
        <v>2016</v>
      </c>
      <c r="C858" s="9" t="s">
        <v>2017</v>
      </c>
      <c r="D858" s="79">
        <f>VLOOKUP(B858:B1334,'PP_R TEBO'!C:J,6,FALSE)</f>
        <v>88.459599999999995</v>
      </c>
      <c r="E858" s="79">
        <f>VLOOKUP(B858:B1334,'PP_R TEBO'!C:J,7,FALSE)</f>
        <v>0</v>
      </c>
      <c r="F858" s="157">
        <f t="shared" si="16"/>
        <v>0</v>
      </c>
    </row>
    <row r="859" spans="1:6" x14ac:dyDescent="0.25">
      <c r="A859" s="9" t="s">
        <v>2611</v>
      </c>
      <c r="B859" s="9" t="s">
        <v>2018</v>
      </c>
      <c r="C859" s="9" t="s">
        <v>2019</v>
      </c>
      <c r="D859" s="79">
        <f>VLOOKUP(B859:B1335,'PP_R TEBO'!C:J,6,FALSE)</f>
        <v>118.459</v>
      </c>
      <c r="E859" s="79">
        <f>VLOOKUP(B859:B1335,'PP_R TEBO'!C:J,7,FALSE)</f>
        <v>0</v>
      </c>
      <c r="F859" s="157">
        <f t="shared" si="16"/>
        <v>0</v>
      </c>
    </row>
    <row r="860" spans="1:6" x14ac:dyDescent="0.25">
      <c r="A860" s="9" t="s">
        <v>2612</v>
      </c>
      <c r="B860" s="9" t="s">
        <v>2020</v>
      </c>
      <c r="C860" s="9" t="s">
        <v>2021</v>
      </c>
      <c r="D860" s="79">
        <f>VLOOKUP(B860:B1336,'PP_R TEBO'!C:J,6,FALSE)</f>
        <v>134.43099999999998</v>
      </c>
      <c r="E860" s="79">
        <f>VLOOKUP(B860:B1336,'PP_R TEBO'!C:J,7,FALSE)</f>
        <v>0</v>
      </c>
      <c r="F860" s="157">
        <f t="shared" si="16"/>
        <v>0</v>
      </c>
    </row>
    <row r="861" spans="1:6" x14ac:dyDescent="0.25">
      <c r="A861" s="9" t="s">
        <v>2613</v>
      </c>
      <c r="B861" s="9" t="s">
        <v>2022</v>
      </c>
      <c r="C861" s="9" t="s">
        <v>2023</v>
      </c>
      <c r="D861" s="79">
        <f>VLOOKUP(B861:B1337,'PP_R TEBO'!C:J,6,FALSE)</f>
        <v>140.42049999999998</v>
      </c>
      <c r="E861" s="79">
        <f>VLOOKUP(B861:B1337,'PP_R TEBO'!C:J,7,FALSE)</f>
        <v>0</v>
      </c>
      <c r="F861" s="157">
        <f t="shared" si="16"/>
        <v>0</v>
      </c>
    </row>
    <row r="862" spans="1:6" x14ac:dyDescent="0.25">
      <c r="A862" s="9" t="s">
        <v>2614</v>
      </c>
      <c r="B862" s="9" t="s">
        <v>2024</v>
      </c>
      <c r="C862" s="9" t="s">
        <v>2025</v>
      </c>
      <c r="D862" s="79">
        <f>VLOOKUP(B862:B1337,'PP_R TEBO'!C:J,6,FALSE)</f>
        <v>156.39250000000001</v>
      </c>
      <c r="E862" s="79">
        <f>VLOOKUP(B862:B1337,'PP_R TEBO'!C:J,7,FALSE)</f>
        <v>0</v>
      </c>
      <c r="F862" s="157">
        <f t="shared" si="16"/>
        <v>0</v>
      </c>
    </row>
    <row r="863" spans="1:6" x14ac:dyDescent="0.25">
      <c r="A863" s="9" t="s">
        <v>2615</v>
      </c>
      <c r="B863" s="9" t="s">
        <v>2026</v>
      </c>
      <c r="C863" s="9" t="s">
        <v>2027</v>
      </c>
      <c r="D863" s="79">
        <f>VLOOKUP(B863:B1338,'PP_R TEBO'!C:J,6,FALSE)</f>
        <v>285.49950000000001</v>
      </c>
      <c r="E863" s="79">
        <f>VLOOKUP(B863:B1338,'PP_R TEBO'!C:J,7,FALSE)</f>
        <v>0</v>
      </c>
      <c r="F863" s="157">
        <f t="shared" si="16"/>
        <v>0</v>
      </c>
    </row>
    <row r="864" spans="1:6" x14ac:dyDescent="0.25">
      <c r="A864" s="9" t="s">
        <v>2616</v>
      </c>
      <c r="B864" s="9" t="s">
        <v>2028</v>
      </c>
      <c r="C864" s="9" t="s">
        <v>2029</v>
      </c>
      <c r="D864" s="79">
        <f>VLOOKUP(B864:B1339,'PP_R TEBO'!C:J,6,FALSE)</f>
        <v>74.536000000000001</v>
      </c>
      <c r="E864" s="79">
        <f>VLOOKUP(B864:B1339,'PP_R TEBO'!C:J,7,FALSE)</f>
        <v>0</v>
      </c>
      <c r="F864" s="157">
        <f t="shared" si="16"/>
        <v>0</v>
      </c>
    </row>
    <row r="865" spans="1:6" x14ac:dyDescent="0.25">
      <c r="A865" s="9" t="s">
        <v>2617</v>
      </c>
      <c r="B865" s="9" t="s">
        <v>2030</v>
      </c>
      <c r="C865" s="9" t="s">
        <v>2031</v>
      </c>
      <c r="D865" s="79">
        <f>VLOOKUP(B865:B1340,'PP_R TEBO'!C:J,6,FALSE)</f>
        <v>13.975499999999998</v>
      </c>
      <c r="E865" s="79">
        <f>VLOOKUP(B865:B1340,'PP_R TEBO'!C:J,7,FALSE)</f>
        <v>0</v>
      </c>
      <c r="F865" s="157">
        <f t="shared" si="16"/>
        <v>0</v>
      </c>
    </row>
    <row r="866" spans="1:6" x14ac:dyDescent="0.25">
      <c r="A866" s="9" t="s">
        <v>2618</v>
      </c>
      <c r="B866" s="9" t="s">
        <v>2032</v>
      </c>
      <c r="C866" s="9" t="s">
        <v>2033</v>
      </c>
      <c r="D866" s="79">
        <f>VLOOKUP(B866:B1341,'PP_R TEBO'!C:J,6,FALSE)</f>
        <v>5.47</v>
      </c>
      <c r="E866" s="79">
        <f>VLOOKUP(B866:B1341,'PP_R TEBO'!C:J,7,FALSE)</f>
        <v>0</v>
      </c>
      <c r="F866" s="157">
        <f t="shared" si="16"/>
        <v>0</v>
      </c>
    </row>
    <row r="867" spans="1:6" x14ac:dyDescent="0.25">
      <c r="A867" s="9" t="s">
        <v>2619</v>
      </c>
      <c r="B867" s="9" t="s">
        <v>2034</v>
      </c>
      <c r="C867" s="9" t="s">
        <v>2035</v>
      </c>
      <c r="D867" s="79">
        <f>VLOOKUP(B867:B1342,'PP_R TEBO'!C:J,6,FALSE)</f>
        <v>8.4</v>
      </c>
      <c r="E867" s="79">
        <f>VLOOKUP(B867:B1342,'PP_R TEBO'!C:J,7,FALSE)</f>
        <v>0</v>
      </c>
      <c r="F867" s="157">
        <f t="shared" si="16"/>
        <v>0</v>
      </c>
    </row>
    <row r="868" spans="1:6" x14ac:dyDescent="0.25">
      <c r="A868" s="9" t="s">
        <v>2620</v>
      </c>
      <c r="B868" s="9" t="s">
        <v>2036</v>
      </c>
      <c r="C868" s="9" t="s">
        <v>2037</v>
      </c>
      <c r="D868" s="79">
        <f>VLOOKUP(B868:B1343,'PP_R TEBO'!C:J,6,FALSE)</f>
        <v>15.55</v>
      </c>
      <c r="E868" s="79">
        <f>VLOOKUP(B868:B1343,'PP_R TEBO'!C:J,7,FALSE)</f>
        <v>0</v>
      </c>
      <c r="F868" s="157">
        <f t="shared" si="16"/>
        <v>0</v>
      </c>
    </row>
    <row r="869" spans="1:6" x14ac:dyDescent="0.25">
      <c r="A869" s="9" t="s">
        <v>2621</v>
      </c>
      <c r="B869" s="9" t="s">
        <v>2038</v>
      </c>
      <c r="C869" s="9" t="s">
        <v>2039</v>
      </c>
      <c r="D869" s="79">
        <f>VLOOKUP(B869:B1344,'PP_R TEBO'!C:J,6,FALSE)</f>
        <v>29.947499999999998</v>
      </c>
      <c r="E869" s="79">
        <f>VLOOKUP(B869:B1344,'PP_R TEBO'!C:J,7,FALSE)</f>
        <v>0</v>
      </c>
      <c r="F869" s="157">
        <f t="shared" si="16"/>
        <v>0</v>
      </c>
    </row>
    <row r="870" spans="1:6" x14ac:dyDescent="0.25">
      <c r="A870" s="9" t="s">
        <v>2622</v>
      </c>
      <c r="B870" s="9" t="s">
        <v>2040</v>
      </c>
      <c r="C870" s="9" t="s">
        <v>2041</v>
      </c>
      <c r="D870" s="79">
        <f>VLOOKUP(B870:B1344,'PP_R TEBO'!C:J,6,FALSE)</f>
        <v>53.24</v>
      </c>
      <c r="E870" s="79">
        <f>VLOOKUP(B870:B1344,'PP_R TEBO'!C:J,7,FALSE)</f>
        <v>0</v>
      </c>
      <c r="F870" s="157">
        <f t="shared" si="16"/>
        <v>0</v>
      </c>
    </row>
    <row r="871" spans="1:6" x14ac:dyDescent="0.25">
      <c r="A871" s="9" t="s">
        <v>2623</v>
      </c>
      <c r="B871" s="9" t="s">
        <v>2042</v>
      </c>
      <c r="C871" s="9" t="s">
        <v>2043</v>
      </c>
      <c r="D871" s="79">
        <f>VLOOKUP(B871:B1345,'PP_R TEBO'!C:J,6,FALSE)</f>
        <v>99.159499999999994</v>
      </c>
      <c r="E871" s="79">
        <f>VLOOKUP(B871:B1345,'PP_R TEBO'!C:J,7,FALSE)</f>
        <v>0</v>
      </c>
      <c r="F871" s="157">
        <f t="shared" si="16"/>
        <v>0</v>
      </c>
    </row>
    <row r="872" spans="1:6" x14ac:dyDescent="0.25">
      <c r="A872" s="9" t="s">
        <v>2624</v>
      </c>
      <c r="B872" s="9" t="s">
        <v>2044</v>
      </c>
      <c r="C872" s="9" t="s">
        <v>2045</v>
      </c>
      <c r="D872" s="79">
        <f>VLOOKUP(B872:B1346,'PP_R TEBO'!C:J,6,FALSE)</f>
        <v>284.834</v>
      </c>
      <c r="E872" s="79">
        <f>VLOOKUP(B872:B1346,'PP_R TEBO'!C:J,7,FALSE)</f>
        <v>0</v>
      </c>
      <c r="F872" s="157">
        <f t="shared" si="16"/>
        <v>0</v>
      </c>
    </row>
    <row r="873" spans="1:6" x14ac:dyDescent="0.25">
      <c r="A873" s="9" t="s">
        <v>2625</v>
      </c>
      <c r="B873" s="9" t="s">
        <v>2046</v>
      </c>
      <c r="C873" s="9" t="s">
        <v>2047</v>
      </c>
      <c r="D873" s="79">
        <f>VLOOKUP(B873:B1347,'PP_R TEBO'!C:J,6,FALSE)</f>
        <v>322.76749999999998</v>
      </c>
      <c r="E873" s="79">
        <f>VLOOKUP(B873:B1347,'PP_R TEBO'!C:J,7,FALSE)</f>
        <v>0</v>
      </c>
      <c r="F873" s="157">
        <f t="shared" si="16"/>
        <v>0</v>
      </c>
    </row>
    <row r="874" spans="1:6" x14ac:dyDescent="0.25">
      <c r="A874" s="9" t="s">
        <v>2626</v>
      </c>
      <c r="B874" s="9" t="s">
        <v>2048</v>
      </c>
      <c r="C874" s="9" t="s">
        <v>2049</v>
      </c>
      <c r="D874" s="79">
        <f>VLOOKUP(B874:B1348,'PP_R TEBO'!C:J,6,FALSE)</f>
        <v>763.32849999999996</v>
      </c>
      <c r="E874" s="79">
        <f>VLOOKUP(B874:B1348,'PP_R TEBO'!C:J,7,FALSE)</f>
        <v>0</v>
      </c>
      <c r="F874" s="157">
        <f t="shared" si="16"/>
        <v>0</v>
      </c>
    </row>
    <row r="875" spans="1:6" x14ac:dyDescent="0.25">
      <c r="A875" s="9" t="s">
        <v>2627</v>
      </c>
      <c r="B875" s="9" t="s">
        <v>2050</v>
      </c>
      <c r="C875" s="9" t="s">
        <v>2051</v>
      </c>
      <c r="D875" s="79">
        <f>VLOOKUP(B875:B1349,'PP_R TEBO'!C:J,6,FALSE)</f>
        <v>1158.6354999999999</v>
      </c>
      <c r="E875" s="79">
        <f>VLOOKUP(B875:B1349,'PP_R TEBO'!C:J,7,FALSE)</f>
        <v>0</v>
      </c>
      <c r="F875" s="157">
        <f t="shared" si="16"/>
        <v>0</v>
      </c>
    </row>
    <row r="876" spans="1:6" x14ac:dyDescent="0.25">
      <c r="A876" s="9" t="s">
        <v>2628</v>
      </c>
      <c r="B876" s="9" t="s">
        <v>2052</v>
      </c>
      <c r="C876" s="9" t="s">
        <v>2053</v>
      </c>
      <c r="D876" s="79">
        <f>VLOOKUP(B876:B1350,'PP_R TEBO'!C:J,6,FALSE)</f>
        <v>1756.9199999999998</v>
      </c>
      <c r="E876" s="79">
        <f>VLOOKUP(B876:B1350,'PP_R TEBO'!C:J,7,FALSE)</f>
        <v>0</v>
      </c>
      <c r="F876" s="157">
        <f t="shared" si="16"/>
        <v>0</v>
      </c>
    </row>
    <row r="877" spans="1:6" x14ac:dyDescent="0.25">
      <c r="A877" s="9" t="s">
        <v>2629</v>
      </c>
      <c r="B877" s="9" t="s">
        <v>2054</v>
      </c>
      <c r="C877" s="9" t="s">
        <v>2055</v>
      </c>
      <c r="D877" s="79">
        <f>VLOOKUP(B877:B1351,'PP_R TEBO'!C:J,6,FALSE)</f>
        <v>6.17</v>
      </c>
      <c r="E877" s="79">
        <f>VLOOKUP(B877:B1351,'PP_R TEBO'!C:J,7,FALSE)</f>
        <v>0</v>
      </c>
      <c r="F877" s="157">
        <f t="shared" si="16"/>
        <v>0</v>
      </c>
    </row>
    <row r="878" spans="1:6" x14ac:dyDescent="0.25">
      <c r="A878" s="9" t="s">
        <v>2630</v>
      </c>
      <c r="B878" s="9" t="s">
        <v>2056</v>
      </c>
      <c r="C878" s="9" t="s">
        <v>2057</v>
      </c>
      <c r="D878" s="79">
        <f>VLOOKUP(B878:B1352,'PP_R TEBO'!C:J,6,FALSE)</f>
        <v>8.4600000000000009</v>
      </c>
      <c r="E878" s="79">
        <f>VLOOKUP(B878:B1352,'PP_R TEBO'!C:J,7,FALSE)</f>
        <v>0</v>
      </c>
      <c r="F878" s="157">
        <f t="shared" si="16"/>
        <v>0</v>
      </c>
    </row>
    <row r="879" spans="1:6" x14ac:dyDescent="0.25">
      <c r="A879" s="9" t="s">
        <v>2631</v>
      </c>
      <c r="B879" s="9" t="s">
        <v>2058</v>
      </c>
      <c r="C879" s="9" t="s">
        <v>2059</v>
      </c>
      <c r="D879" s="79">
        <f>VLOOKUP(B879:B1353,'PP_R TEBO'!C:J,6,FALSE)</f>
        <v>17.440000000000001</v>
      </c>
      <c r="E879" s="79">
        <f>VLOOKUP(B879:B1353,'PP_R TEBO'!C:J,7,FALSE)</f>
        <v>0</v>
      </c>
      <c r="F879" s="157">
        <f t="shared" si="16"/>
        <v>0</v>
      </c>
    </row>
    <row r="880" spans="1:6" x14ac:dyDescent="0.25">
      <c r="A880" s="9" t="s">
        <v>2632</v>
      </c>
      <c r="B880" s="9" t="s">
        <v>2060</v>
      </c>
      <c r="C880" s="9" t="s">
        <v>2061</v>
      </c>
      <c r="D880" s="79">
        <f>VLOOKUP(B880:B1354,'PP_R TEBO'!C:J,6,FALSE)</f>
        <v>31.943999999999999</v>
      </c>
      <c r="E880" s="79">
        <f>VLOOKUP(B880:B1354,'PP_R TEBO'!C:J,7,FALSE)</f>
        <v>0</v>
      </c>
      <c r="F880" s="157">
        <f t="shared" si="16"/>
        <v>0</v>
      </c>
    </row>
    <row r="881" spans="1:6" x14ac:dyDescent="0.25">
      <c r="A881" s="9" t="s">
        <v>2633</v>
      </c>
      <c r="B881" s="9" t="s">
        <v>2062</v>
      </c>
      <c r="C881" s="9" t="s">
        <v>2063</v>
      </c>
      <c r="D881" s="79">
        <f>VLOOKUP(B881:B1355,'PP_R TEBO'!C:J,6,FALSE)</f>
        <v>52.5745</v>
      </c>
      <c r="E881" s="79">
        <f>VLOOKUP(B881:B1355,'PP_R TEBO'!C:J,7,FALSE)</f>
        <v>0</v>
      </c>
      <c r="F881" s="157">
        <f t="shared" si="16"/>
        <v>0</v>
      </c>
    </row>
    <row r="882" spans="1:6" x14ac:dyDescent="0.25">
      <c r="A882" s="9" t="s">
        <v>2634</v>
      </c>
      <c r="B882" s="9" t="s">
        <v>2064</v>
      </c>
      <c r="C882" s="9" t="s">
        <v>2065</v>
      </c>
      <c r="D882" s="79">
        <f>VLOOKUP(B882:B1356,'PP_R TEBO'!C:J,6,FALSE)</f>
        <v>100.4905</v>
      </c>
      <c r="E882" s="79">
        <f>VLOOKUP(B882:B1356,'PP_R TEBO'!C:J,7,FALSE)</f>
        <v>0</v>
      </c>
      <c r="F882" s="157">
        <f t="shared" si="16"/>
        <v>0</v>
      </c>
    </row>
    <row r="883" spans="1:6" x14ac:dyDescent="0.25">
      <c r="A883" s="9" t="s">
        <v>2635</v>
      </c>
      <c r="B883" s="9" t="s">
        <v>2066</v>
      </c>
      <c r="C883" s="9" t="s">
        <v>2067</v>
      </c>
      <c r="D883" s="79">
        <f>VLOOKUP(B883:B1356,'PP_R TEBO'!C:J,6,FALSE)</f>
        <v>212.96</v>
      </c>
      <c r="E883" s="79">
        <f>VLOOKUP(B883:B1356,'PP_R TEBO'!C:J,7,FALSE)</f>
        <v>0</v>
      </c>
      <c r="F883" s="157">
        <f t="shared" si="16"/>
        <v>0</v>
      </c>
    </row>
    <row r="884" spans="1:6" x14ac:dyDescent="0.25">
      <c r="A884" s="9" t="s">
        <v>2636</v>
      </c>
      <c r="B884" s="9" t="s">
        <v>2068</v>
      </c>
      <c r="C884" s="9" t="s">
        <v>2069</v>
      </c>
      <c r="D884" s="79">
        <f>VLOOKUP(B884:B1357,'PP_R TEBO'!C:J,6,FALSE)</f>
        <v>340.07049999999998</v>
      </c>
      <c r="E884" s="79">
        <f>VLOOKUP(B884:B1357,'PP_R TEBO'!C:J,7,FALSE)</f>
        <v>0</v>
      </c>
      <c r="F884" s="157">
        <f t="shared" si="16"/>
        <v>0</v>
      </c>
    </row>
    <row r="885" spans="1:6" x14ac:dyDescent="0.25">
      <c r="A885" s="9" t="s">
        <v>2637</v>
      </c>
      <c r="B885" s="9" t="s">
        <v>2070</v>
      </c>
      <c r="C885" s="9" t="s">
        <v>2071</v>
      </c>
      <c r="D885" s="79">
        <f>VLOOKUP(B885:B1358,'PP_R TEBO'!C:J,6,FALSE)</f>
        <v>592.96050000000002</v>
      </c>
      <c r="E885" s="79">
        <f>VLOOKUP(B885:B1358,'PP_R TEBO'!C:J,7,FALSE)</f>
        <v>0</v>
      </c>
      <c r="F885" s="157">
        <f t="shared" si="16"/>
        <v>0</v>
      </c>
    </row>
    <row r="886" spans="1:6" x14ac:dyDescent="0.25">
      <c r="A886" s="9" t="s">
        <v>2638</v>
      </c>
      <c r="B886" s="9" t="s">
        <v>2072</v>
      </c>
      <c r="C886" s="9" t="s">
        <v>2073</v>
      </c>
      <c r="D886" s="79">
        <f>VLOOKUP(B886:B1359,'PP_R TEBO'!C:J,6,FALSE)</f>
        <v>1118.7054999999998</v>
      </c>
      <c r="E886" s="79">
        <f>VLOOKUP(B886:B1359,'PP_R TEBO'!C:J,7,FALSE)</f>
        <v>0</v>
      </c>
      <c r="F886" s="157">
        <f t="shared" si="16"/>
        <v>0</v>
      </c>
    </row>
    <row r="887" spans="1:6" x14ac:dyDescent="0.25">
      <c r="A887" s="9" t="s">
        <v>2639</v>
      </c>
      <c r="B887" s="9" t="s">
        <v>2074</v>
      </c>
      <c r="C887" s="9" t="s">
        <v>2075</v>
      </c>
      <c r="D887" s="79">
        <f>VLOOKUP(B887:B1360,'PP_R TEBO'!C:J,6,FALSE)</f>
        <v>1756.9199999999998</v>
      </c>
      <c r="E887" s="79">
        <f>VLOOKUP(B887:B1360,'PP_R TEBO'!C:J,7,FALSE)</f>
        <v>0</v>
      </c>
      <c r="F887" s="157">
        <f t="shared" si="16"/>
        <v>0</v>
      </c>
    </row>
    <row r="888" spans="1:6" x14ac:dyDescent="0.25">
      <c r="A888" s="9" t="s">
        <v>2839</v>
      </c>
      <c r="B888" s="9" t="s">
        <v>2076</v>
      </c>
      <c r="C888" s="9" t="s">
        <v>2077</v>
      </c>
      <c r="D888" s="79">
        <f>VLOOKUP(B888:B1361,'PP_R TEBO'!C:J,6,FALSE)</f>
        <v>17.968499999999999</v>
      </c>
      <c r="E888" s="79">
        <f>VLOOKUP(B888:B1361,'PP_R TEBO'!C:J,7,FALSE)</f>
        <v>0</v>
      </c>
      <c r="F888" s="157">
        <f t="shared" si="16"/>
        <v>0</v>
      </c>
    </row>
    <row r="889" spans="1:6" x14ac:dyDescent="0.25">
      <c r="A889" s="9" t="s">
        <v>2840</v>
      </c>
      <c r="B889" s="9" t="s">
        <v>2078</v>
      </c>
      <c r="C889" s="9" t="s">
        <v>2079</v>
      </c>
      <c r="D889" s="79">
        <f>VLOOKUP(B889:B1362,'PP_R TEBO'!C:J,6,FALSE)</f>
        <v>19.965</v>
      </c>
      <c r="E889" s="79">
        <f>VLOOKUP(B889:B1362,'PP_R TEBO'!C:J,7,FALSE)</f>
        <v>0</v>
      </c>
      <c r="F889" s="157">
        <f t="shared" si="16"/>
        <v>0</v>
      </c>
    </row>
    <row r="890" spans="1:6" x14ac:dyDescent="0.25">
      <c r="A890" s="9" t="s">
        <v>2841</v>
      </c>
      <c r="B890" s="9" t="s">
        <v>2080</v>
      </c>
      <c r="C890" s="9" t="s">
        <v>2081</v>
      </c>
      <c r="D890" s="79">
        <f>VLOOKUP(B890:B1363,'PP_R TEBO'!C:J,6,FALSE)</f>
        <v>21.295999999999999</v>
      </c>
      <c r="E890" s="79">
        <f>VLOOKUP(B890:B1363,'PP_R TEBO'!C:J,7,FALSE)</f>
        <v>0</v>
      </c>
      <c r="F890" s="157">
        <f t="shared" si="16"/>
        <v>0</v>
      </c>
    </row>
    <row r="891" spans="1:6" x14ac:dyDescent="0.25">
      <c r="A891" s="9" t="s">
        <v>2842</v>
      </c>
      <c r="B891" s="9" t="s">
        <v>2082</v>
      </c>
      <c r="C891" s="9" t="s">
        <v>2083</v>
      </c>
      <c r="D891" s="79">
        <f>VLOOKUP(B891:B1363,'PP_R TEBO'!C:J,6,FALSE)</f>
        <v>15.972</v>
      </c>
      <c r="E891" s="79">
        <f>VLOOKUP(B891:B1363,'PP_R TEBO'!C:J,7,FALSE)</f>
        <v>0</v>
      </c>
      <c r="F891" s="157">
        <f t="shared" si="16"/>
        <v>0</v>
      </c>
    </row>
    <row r="892" spans="1:6" x14ac:dyDescent="0.25">
      <c r="A892" s="9" t="s">
        <v>2843</v>
      </c>
      <c r="B892" s="9" t="s">
        <v>2084</v>
      </c>
      <c r="C892" s="9" t="s">
        <v>2085</v>
      </c>
      <c r="D892" s="79">
        <f>VLOOKUP(B892:B1364,'PP_R TEBO'!C:J,6,FALSE)</f>
        <v>19.965</v>
      </c>
      <c r="E892" s="79">
        <f>VLOOKUP(B892:B1364,'PP_R TEBO'!C:J,7,FALSE)</f>
        <v>0</v>
      </c>
      <c r="F892" s="157">
        <f t="shared" si="16"/>
        <v>0</v>
      </c>
    </row>
    <row r="893" spans="1:6" x14ac:dyDescent="0.25">
      <c r="A893" s="9" t="s">
        <v>2844</v>
      </c>
      <c r="B893" s="9" t="s">
        <v>2086</v>
      </c>
      <c r="C893" s="9" t="s">
        <v>2087</v>
      </c>
      <c r="D893" s="79">
        <f>VLOOKUP(B893:B1365,'PP_R TEBO'!C:J,6,FALSE)</f>
        <v>16.637499999999999</v>
      </c>
      <c r="E893" s="79">
        <f>VLOOKUP(B893:B1365,'PP_R TEBO'!C:J,7,FALSE)</f>
        <v>0</v>
      </c>
      <c r="F893" s="157">
        <f t="shared" si="16"/>
        <v>0</v>
      </c>
    </row>
    <row r="894" spans="1:6" x14ac:dyDescent="0.25">
      <c r="A894" s="9" t="s">
        <v>2845</v>
      </c>
      <c r="B894" s="9" t="s">
        <v>2088</v>
      </c>
      <c r="C894" s="9" t="s">
        <v>2089</v>
      </c>
      <c r="D894" s="79">
        <f>VLOOKUP(B894:B1366,'PP_R TEBO'!C:J,6,FALSE)</f>
        <v>15.972</v>
      </c>
      <c r="E894" s="79">
        <f>VLOOKUP(B894:B1366,'PP_R TEBO'!C:J,7,FALSE)</f>
        <v>0</v>
      </c>
      <c r="F894" s="157">
        <f t="shared" si="16"/>
        <v>0</v>
      </c>
    </row>
    <row r="895" spans="1:6" x14ac:dyDescent="0.25">
      <c r="A895" s="9" t="s">
        <v>2846</v>
      </c>
      <c r="B895" s="9" t="s">
        <v>2090</v>
      </c>
      <c r="C895" s="9" t="s">
        <v>2091</v>
      </c>
      <c r="D895" s="79">
        <f>VLOOKUP(B895:B1367,'PP_R TEBO'!C:J,6,FALSE)</f>
        <v>19.965</v>
      </c>
      <c r="E895" s="79">
        <f>VLOOKUP(B895:B1367,'PP_R TEBO'!C:J,7,FALSE)</f>
        <v>0</v>
      </c>
      <c r="F895" s="157">
        <f t="shared" si="16"/>
        <v>0</v>
      </c>
    </row>
    <row r="896" spans="1:6" x14ac:dyDescent="0.25">
      <c r="A896" s="9" t="s">
        <v>2847</v>
      </c>
      <c r="B896" s="9" t="s">
        <v>2092</v>
      </c>
      <c r="C896" s="9" t="s">
        <v>2093</v>
      </c>
      <c r="D896" s="79">
        <f>VLOOKUP(B896:B1367,'PP_R TEBO'!C:J,6,FALSE)</f>
        <v>45.253999999999998</v>
      </c>
      <c r="E896" s="79">
        <f>VLOOKUP(B896:B1367,'PP_R TEBO'!C:J,7,FALSE)</f>
        <v>0</v>
      </c>
      <c r="F896" s="157">
        <f t="shared" si="16"/>
        <v>0</v>
      </c>
    </row>
    <row r="897" spans="1:6" x14ac:dyDescent="0.25">
      <c r="A897" s="9" t="s">
        <v>2848</v>
      </c>
      <c r="B897" s="9" t="s">
        <v>2094</v>
      </c>
      <c r="C897" s="9" t="s">
        <v>2095</v>
      </c>
      <c r="D897" s="79">
        <f>VLOOKUP(B897:B1368,'PP_R TEBO'!C:J,6,FALSE)</f>
        <v>64.5535</v>
      </c>
      <c r="E897" s="79">
        <f>VLOOKUP(B897:B1368,'PP_R TEBO'!C:J,7,FALSE)</f>
        <v>0</v>
      </c>
      <c r="F897" s="157">
        <f t="shared" si="16"/>
        <v>0</v>
      </c>
    </row>
    <row r="898" spans="1:6" x14ac:dyDescent="0.25">
      <c r="A898" s="9" t="s">
        <v>2849</v>
      </c>
      <c r="B898" s="9" t="s">
        <v>2096</v>
      </c>
      <c r="C898" s="9" t="s">
        <v>2097</v>
      </c>
      <c r="D898" s="79">
        <f>VLOOKUP(B898:B1369,'PP_R TEBO'!C:J,6,FALSE)</f>
        <v>54.570999999999998</v>
      </c>
      <c r="E898" s="79">
        <f>VLOOKUP(B898:B1369,'PP_R TEBO'!C:J,7,FALSE)</f>
        <v>0</v>
      </c>
      <c r="F898" s="157">
        <f t="shared" si="16"/>
        <v>0</v>
      </c>
    </row>
    <row r="899" spans="1:6" x14ac:dyDescent="0.25">
      <c r="A899" s="9" t="s">
        <v>2850</v>
      </c>
      <c r="B899" s="9" t="s">
        <v>2098</v>
      </c>
      <c r="C899" s="9" t="s">
        <v>2099</v>
      </c>
      <c r="D899" s="79">
        <f>VLOOKUP(B899:B1370,'PP_R TEBO'!C:J,6,FALSE)</f>
        <v>73.204999999999998</v>
      </c>
      <c r="E899" s="79">
        <f>VLOOKUP(B899:B1370,'PP_R TEBO'!C:J,7,FALSE)</f>
        <v>0</v>
      </c>
      <c r="F899" s="157">
        <f t="shared" si="16"/>
        <v>0</v>
      </c>
    </row>
    <row r="900" spans="1:6" x14ac:dyDescent="0.25">
      <c r="A900" s="9" t="s">
        <v>2851</v>
      </c>
      <c r="B900" s="9" t="s">
        <v>2100</v>
      </c>
      <c r="C900" s="9" t="s">
        <v>2101</v>
      </c>
      <c r="D900" s="79">
        <f>VLOOKUP(B900:B1371,'PP_R TEBO'!C:J,6,FALSE)</f>
        <v>88.511499999999998</v>
      </c>
      <c r="E900" s="79">
        <f>VLOOKUP(B900:B1371,'PP_R TEBO'!C:J,7,FALSE)</f>
        <v>0</v>
      </c>
      <c r="F900" s="157">
        <f t="shared" si="16"/>
        <v>0</v>
      </c>
    </row>
    <row r="901" spans="1:6" x14ac:dyDescent="0.25">
      <c r="A901" s="9" t="s">
        <v>2852</v>
      </c>
      <c r="B901" s="9" t="s">
        <v>2102</v>
      </c>
      <c r="C901" s="9" t="s">
        <v>2103</v>
      </c>
      <c r="D901" s="79">
        <f>VLOOKUP(B901:B1372,'PP_R TEBO'!C:J,6,FALSE)</f>
        <v>90.507999999999996</v>
      </c>
      <c r="E901" s="79">
        <f>VLOOKUP(B901:B1372,'PP_R TEBO'!C:J,7,FALSE)</f>
        <v>0</v>
      </c>
      <c r="F901" s="157">
        <f t="shared" si="16"/>
        <v>0</v>
      </c>
    </row>
    <row r="902" spans="1:6" x14ac:dyDescent="0.25">
      <c r="A902" s="9" t="s">
        <v>2853</v>
      </c>
      <c r="B902" s="9" t="s">
        <v>2104</v>
      </c>
      <c r="C902" s="9" t="s">
        <v>2105</v>
      </c>
      <c r="D902" s="79">
        <f>VLOOKUP(B902:B1373,'PP_R TEBO'!C:J,6,FALSE)</f>
        <v>154.39599999999999</v>
      </c>
      <c r="E902" s="79">
        <f>VLOOKUP(B902:B1373,'PP_R TEBO'!C:J,7,FALSE)</f>
        <v>0</v>
      </c>
      <c r="F902" s="157">
        <f t="shared" si="16"/>
        <v>0</v>
      </c>
    </row>
    <row r="903" spans="1:6" x14ac:dyDescent="0.25">
      <c r="A903" s="9" t="s">
        <v>2854</v>
      </c>
      <c r="B903" s="9" t="s">
        <v>2106</v>
      </c>
      <c r="C903" s="9" t="s">
        <v>2107</v>
      </c>
      <c r="D903" s="79">
        <f>VLOOKUP(B903:B1373,'PP_R TEBO'!C:J,6,FALSE)</f>
        <v>246.90049999999999</v>
      </c>
      <c r="E903" s="79">
        <f>VLOOKUP(B903:B1373,'PP_R TEBO'!C:J,7,FALSE)</f>
        <v>0</v>
      </c>
      <c r="F903" s="157">
        <f t="shared" si="16"/>
        <v>0</v>
      </c>
    </row>
    <row r="904" spans="1:6" x14ac:dyDescent="0.25">
      <c r="A904" s="9" t="s">
        <v>2855</v>
      </c>
      <c r="B904" s="9" t="s">
        <v>2108</v>
      </c>
      <c r="C904" s="9" t="s">
        <v>2109</v>
      </c>
      <c r="D904" s="79">
        <f>VLOOKUP(B904:B1374,'PP_R TEBO'!C:J,6,FALSE)</f>
        <v>60.560499999999998</v>
      </c>
      <c r="E904" s="79">
        <f>VLOOKUP(B904:B1374,'PP_R TEBO'!C:J,7,FALSE)</f>
        <v>0</v>
      </c>
      <c r="F904" s="157">
        <f t="shared" si="16"/>
        <v>0</v>
      </c>
    </row>
    <row r="905" spans="1:6" x14ac:dyDescent="0.25">
      <c r="A905" s="9" t="s">
        <v>2856</v>
      </c>
      <c r="B905" s="9" t="s">
        <v>2110</v>
      </c>
      <c r="C905" s="9" t="s">
        <v>2111</v>
      </c>
      <c r="D905" s="79">
        <f>VLOOKUP(B905:B1375,'PP_R TEBO'!C:J,6,FALSE)</f>
        <v>88.511499999999998</v>
      </c>
      <c r="E905" s="79">
        <f>VLOOKUP(B905:B1375,'PP_R TEBO'!C:J,7,FALSE)</f>
        <v>0</v>
      </c>
      <c r="F905" s="157">
        <f t="shared" si="16"/>
        <v>0</v>
      </c>
    </row>
    <row r="906" spans="1:6" x14ac:dyDescent="0.25">
      <c r="A906" s="9" t="s">
        <v>2857</v>
      </c>
      <c r="B906" s="9" t="s">
        <v>2112</v>
      </c>
      <c r="C906" s="9" t="s">
        <v>2113</v>
      </c>
      <c r="D906" s="79">
        <f>VLOOKUP(B906:B1375,'PP_R TEBO'!C:J,6,FALSE)</f>
        <v>71.208500000000001</v>
      </c>
      <c r="E906" s="79">
        <f>VLOOKUP(B906:B1375,'PP_R TEBO'!C:J,7,FALSE)</f>
        <v>0</v>
      </c>
      <c r="F906" s="157">
        <f t="shared" si="16"/>
        <v>0</v>
      </c>
    </row>
    <row r="907" spans="1:6" x14ac:dyDescent="0.25">
      <c r="A907" s="9" t="s">
        <v>2858</v>
      </c>
      <c r="B907" s="9" t="s">
        <v>2114</v>
      </c>
      <c r="C907" s="9" t="s">
        <v>2115</v>
      </c>
      <c r="D907" s="79">
        <f>VLOOKUP(B907:B1376,'PP_R TEBO'!C:J,6,FALSE)</f>
        <v>87.180499999999995</v>
      </c>
      <c r="E907" s="79">
        <f>VLOOKUP(B907:B1376,'PP_R TEBO'!C:J,7,FALSE)</f>
        <v>0</v>
      </c>
      <c r="F907" s="157">
        <f t="shared" si="16"/>
        <v>0</v>
      </c>
    </row>
    <row r="908" spans="1:6" x14ac:dyDescent="0.25">
      <c r="A908" s="9" t="s">
        <v>2859</v>
      </c>
      <c r="B908" s="9" t="s">
        <v>2116</v>
      </c>
      <c r="C908" s="9" t="s">
        <v>2117</v>
      </c>
      <c r="D908" s="79">
        <f>VLOOKUP(B908:B1377,'PP_R TEBO'!C:J,6,FALSE)</f>
        <v>116.46249999999999</v>
      </c>
      <c r="E908" s="79">
        <f>VLOOKUP(B908:B1377,'PP_R TEBO'!C:J,7,FALSE)</f>
        <v>0</v>
      </c>
      <c r="F908" s="157">
        <f t="shared" ref="F908:F971" si="17">D908*E908</f>
        <v>0</v>
      </c>
    </row>
    <row r="909" spans="1:6" x14ac:dyDescent="0.25">
      <c r="A909" s="9" t="s">
        <v>2860</v>
      </c>
      <c r="B909" s="9" t="s">
        <v>2118</v>
      </c>
      <c r="C909" s="9" t="s">
        <v>2119</v>
      </c>
      <c r="D909" s="79">
        <f>VLOOKUP(B909:B1378,'PP_R TEBO'!C:J,6,FALSE)</f>
        <v>116.46249999999999</v>
      </c>
      <c r="E909" s="79">
        <f>VLOOKUP(B909:B1378,'PP_R TEBO'!C:J,7,FALSE)</f>
        <v>0</v>
      </c>
      <c r="F909" s="157">
        <f t="shared" si="17"/>
        <v>0</v>
      </c>
    </row>
    <row r="910" spans="1:6" x14ac:dyDescent="0.25">
      <c r="A910" s="9" t="s">
        <v>2861</v>
      </c>
      <c r="B910" s="9" t="s">
        <v>2120</v>
      </c>
      <c r="C910" s="9" t="s">
        <v>2121</v>
      </c>
      <c r="D910" s="79">
        <f>VLOOKUP(B910:B1379,'PP_R TEBO'!C:J,6,FALSE)</f>
        <v>200.31549999999999</v>
      </c>
      <c r="E910" s="79">
        <f>VLOOKUP(B910:B1379,'PP_R TEBO'!C:J,7,FALSE)</f>
        <v>0</v>
      </c>
      <c r="F910" s="157">
        <f t="shared" si="17"/>
        <v>0</v>
      </c>
    </row>
    <row r="911" spans="1:6" x14ac:dyDescent="0.25">
      <c r="A911" s="9" t="s">
        <v>2862</v>
      </c>
      <c r="B911" s="9" t="s">
        <v>2122</v>
      </c>
      <c r="C911" s="9" t="s">
        <v>2123</v>
      </c>
      <c r="D911" s="79">
        <f>VLOOKUP(B911:B1379,'PP_R TEBO'!C:J,6,FALSE)</f>
        <v>315.447</v>
      </c>
      <c r="E911" s="79">
        <f>VLOOKUP(B911:B1379,'PP_R TEBO'!C:J,7,FALSE)</f>
        <v>0</v>
      </c>
      <c r="F911" s="157">
        <f t="shared" si="17"/>
        <v>0</v>
      </c>
    </row>
    <row r="912" spans="1:6" x14ac:dyDescent="0.25">
      <c r="A912" s="9" t="s">
        <v>2863</v>
      </c>
      <c r="B912" s="9" t="s">
        <v>2124</v>
      </c>
      <c r="C912" s="9" t="s">
        <v>2125</v>
      </c>
      <c r="D912" s="79">
        <f>VLOOKUP(B912:B1380,'PP_R TEBO'!C:J,6,FALSE)</f>
        <v>52.5745</v>
      </c>
      <c r="E912" s="79">
        <f>VLOOKUP(B912:B1380,'PP_R TEBO'!C:J,7,FALSE)</f>
        <v>0</v>
      </c>
      <c r="F912" s="157">
        <f t="shared" si="17"/>
        <v>0</v>
      </c>
    </row>
    <row r="913" spans="1:6" x14ac:dyDescent="0.25">
      <c r="A913" s="9" t="s">
        <v>2864</v>
      </c>
      <c r="B913" s="9" t="s">
        <v>2126</v>
      </c>
      <c r="C913" s="9" t="s">
        <v>2127</v>
      </c>
      <c r="D913" s="79">
        <f>VLOOKUP(B913:B1381,'PP_R TEBO'!C:J,6,FALSE)</f>
        <v>55.901999999999994</v>
      </c>
      <c r="E913" s="79">
        <f>VLOOKUP(B913:B1381,'PP_R TEBO'!C:J,7,FALSE)</f>
        <v>0</v>
      </c>
      <c r="F913" s="157">
        <f t="shared" si="17"/>
        <v>0</v>
      </c>
    </row>
    <row r="914" spans="1:6" x14ac:dyDescent="0.25">
      <c r="A914" s="9" t="s">
        <v>2865</v>
      </c>
      <c r="B914" s="9" t="s">
        <v>2128</v>
      </c>
      <c r="C914" s="9" t="s">
        <v>2129</v>
      </c>
      <c r="D914" s="79">
        <f>VLOOKUP(B914:B1382,'PP_R TEBO'!C:J,6,FALSE)</f>
        <v>71.208500000000001</v>
      </c>
      <c r="E914" s="79">
        <f>VLOOKUP(B914:B1382,'PP_R TEBO'!C:J,7,FALSE)</f>
        <v>0</v>
      </c>
      <c r="F914" s="157">
        <f t="shared" si="17"/>
        <v>0</v>
      </c>
    </row>
    <row r="915" spans="1:6" x14ac:dyDescent="0.25">
      <c r="A915" s="9" t="s">
        <v>2866</v>
      </c>
      <c r="B915" s="9" t="s">
        <v>2130</v>
      </c>
      <c r="C915" s="9" t="s">
        <v>2131</v>
      </c>
      <c r="D915" s="79">
        <f>VLOOKUP(B915:B1383,'PP_R TEBO'!C:J,6,FALSE)</f>
        <v>77.863499999999988</v>
      </c>
      <c r="E915" s="79">
        <f>VLOOKUP(B915:B1383,'PP_R TEBO'!C:J,7,FALSE)</f>
        <v>0</v>
      </c>
      <c r="F915" s="157">
        <f t="shared" si="17"/>
        <v>0</v>
      </c>
    </row>
    <row r="916" spans="1:6" x14ac:dyDescent="0.25">
      <c r="A916" s="9" t="s">
        <v>2867</v>
      </c>
      <c r="B916" s="9" t="s">
        <v>2132</v>
      </c>
      <c r="C916" s="9" t="s">
        <v>2133</v>
      </c>
      <c r="D916" s="79">
        <f>VLOOKUP(B916:B1384,'PP_R TEBO'!C:J,6,FALSE)</f>
        <v>354.7115</v>
      </c>
      <c r="E916" s="79">
        <f>VLOOKUP(B916:B1384,'PP_R TEBO'!C:J,7,FALSE)</f>
        <v>0</v>
      </c>
      <c r="F916" s="157">
        <f t="shared" si="17"/>
        <v>0</v>
      </c>
    </row>
    <row r="917" spans="1:6" x14ac:dyDescent="0.25">
      <c r="A917" s="9" t="s">
        <v>2868</v>
      </c>
      <c r="B917" s="9" t="s">
        <v>2134</v>
      </c>
      <c r="C917" s="9" t="s">
        <v>2135</v>
      </c>
      <c r="D917" s="79">
        <f>VLOOKUP(B917:B1385,'PP_R TEBO'!C:J,6,FALSE)</f>
        <v>416.60299999999995</v>
      </c>
      <c r="E917" s="79">
        <f>VLOOKUP(B917:B1385,'PP_R TEBO'!C:J,7,FALSE)</f>
        <v>0</v>
      </c>
      <c r="F917" s="157">
        <f t="shared" si="17"/>
        <v>0</v>
      </c>
    </row>
    <row r="918" spans="1:6" x14ac:dyDescent="0.25">
      <c r="A918" s="9" t="s">
        <v>2869</v>
      </c>
      <c r="B918" s="9" t="s">
        <v>2136</v>
      </c>
      <c r="C918" s="9" t="s">
        <v>2137</v>
      </c>
      <c r="D918" s="79">
        <f>VLOOKUP(B918:B1385,'PP_R TEBO'!C:J,6,FALSE)</f>
        <v>133.76549999999997</v>
      </c>
      <c r="E918" s="79">
        <f>VLOOKUP(B918:B1385,'PP_R TEBO'!C:J,7,FALSE)</f>
        <v>0</v>
      </c>
      <c r="F918" s="157">
        <f t="shared" si="17"/>
        <v>0</v>
      </c>
    </row>
    <row r="919" spans="1:6" x14ac:dyDescent="0.25">
      <c r="A919" s="9" t="s">
        <v>2870</v>
      </c>
      <c r="B919" s="9" t="s">
        <v>2138</v>
      </c>
      <c r="C919" s="9" t="s">
        <v>2139</v>
      </c>
      <c r="D919" s="79">
        <f>VLOOKUP(B919:B1386,'PP_R TEBO'!C:J,6,FALSE)</f>
        <v>103.1525</v>
      </c>
      <c r="E919" s="79">
        <f>VLOOKUP(B919:B1386,'PP_R TEBO'!C:J,7,FALSE)</f>
        <v>0</v>
      </c>
      <c r="F919" s="157">
        <f t="shared" si="17"/>
        <v>0</v>
      </c>
    </row>
    <row r="920" spans="1:6" x14ac:dyDescent="0.25">
      <c r="A920" s="9" t="s">
        <v>2871</v>
      </c>
      <c r="B920" s="9" t="s">
        <v>2140</v>
      </c>
      <c r="C920" s="9" t="s">
        <v>2141</v>
      </c>
      <c r="D920" s="79">
        <f>VLOOKUP(B920:B1386,'PP_R TEBO'!C:J,6,FALSE)</f>
        <v>163.71299999999999</v>
      </c>
      <c r="E920" s="79">
        <f>VLOOKUP(B920:B1386,'PP_R TEBO'!C:J,7,FALSE)</f>
        <v>0</v>
      </c>
      <c r="F920" s="157">
        <f t="shared" si="17"/>
        <v>0</v>
      </c>
    </row>
    <row r="921" spans="1:6" x14ac:dyDescent="0.25">
      <c r="A921" s="9" t="s">
        <v>2872</v>
      </c>
      <c r="B921" s="9" t="s">
        <v>2142</v>
      </c>
      <c r="C921" s="9" t="s">
        <v>2143</v>
      </c>
      <c r="D921" s="79">
        <f>VLOOKUP(B921:B1387,'PP_R TEBO'!C:J,6,FALSE)</f>
        <v>177.68849999999998</v>
      </c>
      <c r="E921" s="79">
        <f>VLOOKUP(B921:B1387,'PP_R TEBO'!C:J,7,FALSE)</f>
        <v>0</v>
      </c>
      <c r="F921" s="157">
        <f t="shared" si="17"/>
        <v>0</v>
      </c>
    </row>
    <row r="922" spans="1:6" x14ac:dyDescent="0.25">
      <c r="A922" s="9" t="s">
        <v>2873</v>
      </c>
      <c r="B922" s="9" t="s">
        <v>2144</v>
      </c>
      <c r="C922" s="9" t="s">
        <v>2145</v>
      </c>
      <c r="D922" s="79">
        <f>VLOOKUP(B922:B1388,'PP_R TEBO'!C:J,6,FALSE)</f>
        <v>262.8725</v>
      </c>
      <c r="E922" s="79">
        <f>VLOOKUP(B922:B1388,'PP_R TEBO'!C:J,7,FALSE)</f>
        <v>0</v>
      </c>
      <c r="F922" s="157">
        <f t="shared" si="17"/>
        <v>0</v>
      </c>
    </row>
    <row r="923" spans="1:6" x14ac:dyDescent="0.25">
      <c r="A923" s="9" t="s">
        <v>2874</v>
      </c>
      <c r="B923" s="9" t="s">
        <v>2146</v>
      </c>
      <c r="C923" s="9" t="s">
        <v>2147</v>
      </c>
      <c r="D923" s="79">
        <f>VLOOKUP(B923:B1389,'PP_R TEBO'!C:J,6,FALSE)</f>
        <v>274.18599999999998</v>
      </c>
      <c r="E923" s="79">
        <f>VLOOKUP(B923:B1389,'PP_R TEBO'!C:J,7,FALSE)</f>
        <v>0</v>
      </c>
      <c r="F923" s="157">
        <f t="shared" si="17"/>
        <v>0</v>
      </c>
    </row>
    <row r="924" spans="1:6" x14ac:dyDescent="0.25">
      <c r="A924" s="9" t="s">
        <v>2875</v>
      </c>
      <c r="B924" s="9" t="s">
        <v>2148</v>
      </c>
      <c r="C924" s="9" t="s">
        <v>2149</v>
      </c>
      <c r="D924" s="79">
        <f>VLOOKUP(B924:B1389,'PP_R TEBO'!C:J,6,FALSE)</f>
        <v>320.10549999999995</v>
      </c>
      <c r="E924" s="79">
        <f>VLOOKUP(B924:B1389,'PP_R TEBO'!C:J,7,FALSE)</f>
        <v>0</v>
      </c>
      <c r="F924" s="157">
        <f t="shared" si="17"/>
        <v>0</v>
      </c>
    </row>
    <row r="925" spans="1:6" x14ac:dyDescent="0.25">
      <c r="A925" s="9" t="s">
        <v>2876</v>
      </c>
      <c r="B925" s="9" t="s">
        <v>2150</v>
      </c>
      <c r="C925" s="9" t="s">
        <v>2151</v>
      </c>
      <c r="D925" s="79">
        <f>VLOOKUP(B925:B1390,'PP_R TEBO'!C:J,6,FALSE)</f>
        <v>7.49</v>
      </c>
      <c r="E925" s="79">
        <f>VLOOKUP(B925:B1390,'PP_R TEBO'!C:J,7,FALSE)</f>
        <v>0</v>
      </c>
      <c r="F925" s="157">
        <f t="shared" si="17"/>
        <v>0</v>
      </c>
    </row>
    <row r="926" spans="1:6" x14ac:dyDescent="0.25">
      <c r="A926" s="9" t="s">
        <v>2877</v>
      </c>
      <c r="B926" s="9" t="s">
        <v>2152</v>
      </c>
      <c r="C926" s="9" t="s">
        <v>2153</v>
      </c>
      <c r="D926" s="79">
        <f>VLOOKUP(B926:B1391,'PP_R TEBO'!C:J,6,FALSE)</f>
        <v>10.99</v>
      </c>
      <c r="E926" s="79">
        <f>VLOOKUP(B926:B1391,'PP_R TEBO'!C:J,7,FALSE)</f>
        <v>0</v>
      </c>
      <c r="F926" s="157">
        <f t="shared" si="17"/>
        <v>0</v>
      </c>
    </row>
    <row r="927" spans="1:6" x14ac:dyDescent="0.25">
      <c r="A927" s="9" t="s">
        <v>2878</v>
      </c>
      <c r="B927" s="9" t="s">
        <v>2154</v>
      </c>
      <c r="C927" s="9" t="s">
        <v>2155</v>
      </c>
      <c r="D927" s="79">
        <f>VLOOKUP(B927:B1392,'PP_R TEBO'!C:J,6,FALSE)</f>
        <v>19.350000000000001</v>
      </c>
      <c r="E927" s="79">
        <f>VLOOKUP(B927:B1392,'PP_R TEBO'!C:J,7,FALSE)</f>
        <v>0</v>
      </c>
      <c r="F927" s="157">
        <f t="shared" si="17"/>
        <v>0</v>
      </c>
    </row>
    <row r="928" spans="1:6" x14ac:dyDescent="0.25">
      <c r="A928" s="9" t="s">
        <v>2879</v>
      </c>
      <c r="B928" s="9" t="s">
        <v>2156</v>
      </c>
      <c r="C928" s="9" t="s">
        <v>2157</v>
      </c>
      <c r="D928" s="79">
        <f>VLOOKUP(B928:B1393,'PP_R TEBO'!C:J,6,FALSE)</f>
        <v>36.602499999999999</v>
      </c>
      <c r="E928" s="79">
        <f>VLOOKUP(B928:B1393,'PP_R TEBO'!C:J,7,FALSE)</f>
        <v>0</v>
      </c>
      <c r="F928" s="157">
        <f t="shared" si="17"/>
        <v>0</v>
      </c>
    </row>
    <row r="929" spans="1:6" x14ac:dyDescent="0.25">
      <c r="A929" s="9" t="s">
        <v>2880</v>
      </c>
      <c r="B929" s="9" t="s">
        <v>2158</v>
      </c>
      <c r="C929" s="9" t="s">
        <v>2159</v>
      </c>
      <c r="D929" s="79">
        <f>VLOOKUP(B929:B1394,'PP_R TEBO'!C:J,6,FALSE)</f>
        <v>67.215499999999992</v>
      </c>
      <c r="E929" s="79">
        <f>VLOOKUP(B929:B1394,'PP_R TEBO'!C:J,7,FALSE)</f>
        <v>0</v>
      </c>
      <c r="F929" s="157">
        <f t="shared" si="17"/>
        <v>0</v>
      </c>
    </row>
    <row r="930" spans="1:6" x14ac:dyDescent="0.25">
      <c r="A930" s="9" t="s">
        <v>2881</v>
      </c>
      <c r="B930" s="9" t="s">
        <v>2160</v>
      </c>
      <c r="C930" s="9" t="s">
        <v>2161</v>
      </c>
      <c r="D930" s="79">
        <f>VLOOKUP(B930:B1395,'PP_R TEBO'!C:J,6,FALSE)</f>
        <v>133.1</v>
      </c>
      <c r="E930" s="79">
        <f>VLOOKUP(B930:B1395,'PP_R TEBO'!C:J,7,FALSE)</f>
        <v>0</v>
      </c>
      <c r="F930" s="157">
        <f t="shared" si="17"/>
        <v>0</v>
      </c>
    </row>
    <row r="931" spans="1:6" x14ac:dyDescent="0.25">
      <c r="A931" s="9" t="s">
        <v>2882</v>
      </c>
      <c r="B931" s="9" t="s">
        <v>2162</v>
      </c>
      <c r="C931" s="9" t="s">
        <v>2163</v>
      </c>
      <c r="D931" s="79">
        <f>VLOOKUP(B931:B1395,'PP_R TEBO'!C:J,6,FALSE)</f>
        <v>274.85149999999999</v>
      </c>
      <c r="E931" s="79">
        <f>VLOOKUP(B931:B1395,'PP_R TEBO'!C:J,7,FALSE)</f>
        <v>0</v>
      </c>
      <c r="F931" s="157">
        <f t="shared" si="17"/>
        <v>0</v>
      </c>
    </row>
    <row r="932" spans="1:6" x14ac:dyDescent="0.25">
      <c r="A932" s="9" t="s">
        <v>2883</v>
      </c>
      <c r="B932" s="9" t="s">
        <v>2164</v>
      </c>
      <c r="C932" s="9" t="s">
        <v>2165</v>
      </c>
      <c r="D932" s="79">
        <f>VLOOKUP(B932:B1396,'PP_R TEBO'!C:J,6,FALSE)</f>
        <v>560.351</v>
      </c>
      <c r="E932" s="79">
        <f>VLOOKUP(B932:B1396,'PP_R TEBO'!C:J,7,FALSE)</f>
        <v>0</v>
      </c>
      <c r="F932" s="157">
        <f t="shared" si="17"/>
        <v>0</v>
      </c>
    </row>
    <row r="933" spans="1:6" x14ac:dyDescent="0.25">
      <c r="A933" s="9" t="s">
        <v>2884</v>
      </c>
      <c r="B933" s="9" t="s">
        <v>2166</v>
      </c>
      <c r="C933" s="9" t="s">
        <v>2167</v>
      </c>
      <c r="D933" s="79">
        <f>VLOOKUP(B933:B1397,'PP_R TEBO'!C:J,6,FALSE)</f>
        <v>758.00450000000001</v>
      </c>
      <c r="E933" s="79">
        <f>VLOOKUP(B933:B1397,'PP_R TEBO'!C:J,7,FALSE)</f>
        <v>0</v>
      </c>
      <c r="F933" s="157">
        <f t="shared" si="17"/>
        <v>0</v>
      </c>
    </row>
    <row r="934" spans="1:6" x14ac:dyDescent="0.25">
      <c r="A934" s="9" t="s">
        <v>2885</v>
      </c>
      <c r="B934" s="9" t="s">
        <v>2168</v>
      </c>
      <c r="C934" s="9" t="s">
        <v>2169</v>
      </c>
      <c r="D934" s="79">
        <f>VLOOKUP(B934:B1398,'PP_R TEBO'!C:J,6,FALSE)</f>
        <v>1559.932</v>
      </c>
      <c r="E934" s="79">
        <f>VLOOKUP(B934:B1398,'PP_R TEBO'!C:J,7,FALSE)</f>
        <v>0</v>
      </c>
      <c r="F934" s="157">
        <f t="shared" si="17"/>
        <v>0</v>
      </c>
    </row>
    <row r="935" spans="1:6" x14ac:dyDescent="0.25">
      <c r="A935" s="9" t="s">
        <v>2886</v>
      </c>
      <c r="B935" s="9" t="s">
        <v>2170</v>
      </c>
      <c r="C935" s="9" t="s">
        <v>2171</v>
      </c>
      <c r="D935" s="79">
        <f>VLOOKUP(B935:B1399,'PP_R TEBO'!C:J,6,FALSE)</f>
        <v>2152.8924999999999</v>
      </c>
      <c r="E935" s="79">
        <f>VLOOKUP(B935:B1399,'PP_R TEBO'!C:J,7,FALSE)</f>
        <v>0</v>
      </c>
      <c r="F935" s="157">
        <f t="shared" si="17"/>
        <v>0</v>
      </c>
    </row>
    <row r="936" spans="1:6" x14ac:dyDescent="0.25">
      <c r="A936" s="9" t="s">
        <v>2887</v>
      </c>
      <c r="B936" s="9" t="s">
        <v>2172</v>
      </c>
      <c r="C936" s="9" t="s">
        <v>2173</v>
      </c>
      <c r="D936" s="79">
        <f>VLOOKUP(B936:B1400,'PP_R TEBO'!C:J,6,FALSE)</f>
        <v>12.644499999999999</v>
      </c>
      <c r="E936" s="79">
        <f>VLOOKUP(B936:B1400,'PP_R TEBO'!C:J,7,FALSE)</f>
        <v>0</v>
      </c>
      <c r="F936" s="157">
        <f t="shared" si="17"/>
        <v>0</v>
      </c>
    </row>
    <row r="937" spans="1:6" x14ac:dyDescent="0.25">
      <c r="A937" s="9" t="s">
        <v>2888</v>
      </c>
      <c r="B937" s="9" t="s">
        <v>2174</v>
      </c>
      <c r="C937" s="9" t="s">
        <v>2175</v>
      </c>
      <c r="D937" s="79">
        <f>VLOOKUP(B937:B1400,'PP_R TEBO'!C:J,6,FALSE)</f>
        <v>15.972</v>
      </c>
      <c r="E937" s="79">
        <f>VLOOKUP(B937:B1400,'PP_R TEBO'!C:J,7,FALSE)</f>
        <v>0</v>
      </c>
      <c r="F937" s="157">
        <f t="shared" si="17"/>
        <v>0</v>
      </c>
    </row>
    <row r="938" spans="1:6" x14ac:dyDescent="0.25">
      <c r="A938" s="9" t="s">
        <v>2889</v>
      </c>
      <c r="B938" s="9" t="s">
        <v>2176</v>
      </c>
      <c r="C938" s="9" t="s">
        <v>2177</v>
      </c>
      <c r="D938" s="79">
        <f>VLOOKUP(B938:B1401,'PP_R TEBO'!C:J,6,FALSE)</f>
        <v>11.89</v>
      </c>
      <c r="E938" s="79">
        <f>VLOOKUP(B938:B1401,'PP_R TEBO'!C:J,7,FALSE)</f>
        <v>0</v>
      </c>
      <c r="F938" s="157">
        <f t="shared" si="17"/>
        <v>0</v>
      </c>
    </row>
    <row r="939" spans="1:6" x14ac:dyDescent="0.25">
      <c r="A939" s="9" t="s">
        <v>2890</v>
      </c>
      <c r="B939" s="9" t="s">
        <v>2178</v>
      </c>
      <c r="C939" s="9" t="s">
        <v>2179</v>
      </c>
      <c r="D939" s="79">
        <f>VLOOKUP(B939:B1402,'PP_R TEBO'!C:J,6,FALSE)</f>
        <v>15.972</v>
      </c>
      <c r="E939" s="79">
        <f>VLOOKUP(B939:B1402,'PP_R TEBO'!C:J,7,FALSE)</f>
        <v>0</v>
      </c>
      <c r="F939" s="157">
        <f t="shared" si="17"/>
        <v>0</v>
      </c>
    </row>
    <row r="940" spans="1:6" x14ac:dyDescent="0.25">
      <c r="A940" s="9" t="s">
        <v>2891</v>
      </c>
      <c r="B940" s="9" t="s">
        <v>2180</v>
      </c>
      <c r="C940" s="9" t="s">
        <v>2181</v>
      </c>
      <c r="D940" s="79">
        <f>VLOOKUP(B940:B1403,'PP_R TEBO'!C:J,6,FALSE)</f>
        <v>21.961500000000001</v>
      </c>
      <c r="E940" s="79">
        <f>VLOOKUP(B940:B1403,'PP_R TEBO'!C:J,7,FALSE)</f>
        <v>0</v>
      </c>
      <c r="F940" s="157">
        <f t="shared" si="17"/>
        <v>0</v>
      </c>
    </row>
    <row r="941" spans="1:6" x14ac:dyDescent="0.25">
      <c r="A941" s="9" t="s">
        <v>2892</v>
      </c>
      <c r="B941" s="9" t="s">
        <v>2182</v>
      </c>
      <c r="C941" s="9" t="s">
        <v>2183</v>
      </c>
      <c r="D941" s="79">
        <f>VLOOKUP(B941:B1403,'PP_R TEBO'!C:J,6,FALSE)</f>
        <v>29.282</v>
      </c>
      <c r="E941" s="79">
        <f>VLOOKUP(B941:B1403,'PP_R TEBO'!C:J,7,FALSE)</f>
        <v>0</v>
      </c>
      <c r="F941" s="157">
        <f t="shared" si="17"/>
        <v>0</v>
      </c>
    </row>
    <row r="942" spans="1:6" x14ac:dyDescent="0.25">
      <c r="A942" s="9" t="s">
        <v>2893</v>
      </c>
      <c r="B942" s="9" t="s">
        <v>2184</v>
      </c>
      <c r="C942" s="9" t="s">
        <v>2185</v>
      </c>
      <c r="D942" s="79">
        <f>VLOOKUP(B942:B1404,'PP_R TEBO'!C:J,6,FALSE)</f>
        <v>17.170000000000002</v>
      </c>
      <c r="E942" s="79">
        <f>VLOOKUP(B942:B1404,'PP_R TEBO'!C:J,7,FALSE)</f>
        <v>0</v>
      </c>
      <c r="F942" s="157">
        <f t="shared" si="17"/>
        <v>0</v>
      </c>
    </row>
    <row r="943" spans="1:6" x14ac:dyDescent="0.25">
      <c r="A943" s="9" t="s">
        <v>2894</v>
      </c>
      <c r="B943" s="9" t="s">
        <v>2186</v>
      </c>
      <c r="C943" s="9" t="s">
        <v>2187</v>
      </c>
      <c r="D943" s="79">
        <f>VLOOKUP(B943:B1404,'PP_R TEBO'!C:J,6,FALSE)</f>
        <v>20.630499999999998</v>
      </c>
      <c r="E943" s="79">
        <f>VLOOKUP(B943:B1404,'PP_R TEBO'!C:J,7,FALSE)</f>
        <v>0</v>
      </c>
      <c r="F943" s="157">
        <f t="shared" si="17"/>
        <v>0</v>
      </c>
    </row>
    <row r="944" spans="1:6" x14ac:dyDescent="0.25">
      <c r="A944" s="9" t="s">
        <v>2895</v>
      </c>
      <c r="B944" s="9" t="s">
        <v>2188</v>
      </c>
      <c r="C944" s="9" t="s">
        <v>2189</v>
      </c>
      <c r="D944" s="79">
        <f>VLOOKUP(B944:B1405,'PP_R TEBO'!C:J,6,FALSE)</f>
        <v>21.295999999999999</v>
      </c>
      <c r="E944" s="79">
        <f>VLOOKUP(B944:B1405,'PP_R TEBO'!C:J,7,FALSE)</f>
        <v>0</v>
      </c>
      <c r="F944" s="157">
        <f t="shared" si="17"/>
        <v>0</v>
      </c>
    </row>
    <row r="945" spans="1:6" x14ac:dyDescent="0.25">
      <c r="A945" s="9" t="s">
        <v>2896</v>
      </c>
      <c r="B945" s="9" t="s">
        <v>2190</v>
      </c>
      <c r="C945" s="9" t="s">
        <v>2191</v>
      </c>
      <c r="D945" s="79">
        <f>VLOOKUP(B945:B1406,'PP_R TEBO'!C:J,6,FALSE)</f>
        <v>17.88</v>
      </c>
      <c r="E945" s="79">
        <f>VLOOKUP(B945:B1406,'PP_R TEBO'!C:J,7,FALSE)</f>
        <v>0</v>
      </c>
      <c r="F945" s="157">
        <f t="shared" si="17"/>
        <v>0</v>
      </c>
    </row>
    <row r="946" spans="1:6" x14ac:dyDescent="0.25">
      <c r="A946" s="9" t="s">
        <v>2897</v>
      </c>
      <c r="B946" s="9" t="s">
        <v>2192</v>
      </c>
      <c r="C946" s="9" t="s">
        <v>2193</v>
      </c>
      <c r="D946" s="79">
        <f>VLOOKUP(B946:B1407,'PP_R TEBO'!C:J,6,FALSE)</f>
        <v>55.901999999999994</v>
      </c>
      <c r="E946" s="79">
        <f>VLOOKUP(B946:B1407,'PP_R TEBO'!C:J,7,FALSE)</f>
        <v>0</v>
      </c>
      <c r="F946" s="157">
        <f t="shared" si="17"/>
        <v>0</v>
      </c>
    </row>
    <row r="947" spans="1:6" x14ac:dyDescent="0.25">
      <c r="A947" s="9" t="s">
        <v>2898</v>
      </c>
      <c r="B947" s="9" t="s">
        <v>2194</v>
      </c>
      <c r="C947" s="9" t="s">
        <v>2195</v>
      </c>
      <c r="D947" s="79">
        <f>VLOOKUP(B947:B1408,'PP_R TEBO'!C:J,6,FALSE)</f>
        <v>33.9405</v>
      </c>
      <c r="E947" s="79">
        <f>VLOOKUP(B947:B1408,'PP_R TEBO'!C:J,7,FALSE)</f>
        <v>0</v>
      </c>
      <c r="F947" s="157">
        <f t="shared" si="17"/>
        <v>0</v>
      </c>
    </row>
    <row r="948" spans="1:6" x14ac:dyDescent="0.25">
      <c r="A948" s="9" t="s">
        <v>2899</v>
      </c>
      <c r="B948" s="9" t="s">
        <v>2196</v>
      </c>
      <c r="C948" s="9" t="s">
        <v>2197</v>
      </c>
      <c r="D948" s="79">
        <f>VLOOKUP(B948:B1409,'PP_R TEBO'!C:J,6,FALSE)</f>
        <v>35.271500000000003</v>
      </c>
      <c r="E948" s="79">
        <f>VLOOKUP(B948:B1409,'PP_R TEBO'!C:J,7,FALSE)</f>
        <v>0</v>
      </c>
      <c r="F948" s="157">
        <f t="shared" si="17"/>
        <v>0</v>
      </c>
    </row>
    <row r="949" spans="1:6" x14ac:dyDescent="0.25">
      <c r="A949" s="9" t="s">
        <v>2900</v>
      </c>
      <c r="B949" s="9" t="s">
        <v>2198</v>
      </c>
      <c r="C949" s="9" t="s">
        <v>2199</v>
      </c>
      <c r="D949" s="79">
        <f>VLOOKUP(B949:B1410,'PP_R TEBO'!C:J,6,FALSE)</f>
        <v>34.606000000000002</v>
      </c>
      <c r="E949" s="79">
        <f>VLOOKUP(B949:B1410,'PP_R TEBO'!C:J,7,FALSE)</f>
        <v>0</v>
      </c>
      <c r="F949" s="157">
        <f t="shared" si="17"/>
        <v>0</v>
      </c>
    </row>
    <row r="950" spans="1:6" x14ac:dyDescent="0.25">
      <c r="A950" s="9" t="s">
        <v>2901</v>
      </c>
      <c r="B950" s="9" t="s">
        <v>2200</v>
      </c>
      <c r="C950" s="9" t="s">
        <v>2201</v>
      </c>
      <c r="D950" s="79">
        <f>VLOOKUP(B950:B1411,'PP_R TEBO'!C:J,6,FALSE)</f>
        <v>37.933499999999995</v>
      </c>
      <c r="E950" s="79">
        <f>VLOOKUP(B950:B1411,'PP_R TEBO'!C:J,7,FALSE)</f>
        <v>0</v>
      </c>
      <c r="F950" s="157">
        <f t="shared" si="17"/>
        <v>0</v>
      </c>
    </row>
    <row r="951" spans="1:6" x14ac:dyDescent="0.25">
      <c r="A951" s="9" t="s">
        <v>2902</v>
      </c>
      <c r="B951" s="9" t="s">
        <v>2202</v>
      </c>
      <c r="C951" s="9" t="s">
        <v>2203</v>
      </c>
      <c r="D951" s="79">
        <f>VLOOKUP(B951:B1411,'PP_R TEBO'!C:J,6,FALSE)</f>
        <v>63.887999999999998</v>
      </c>
      <c r="E951" s="79">
        <f>VLOOKUP(B951:B1411,'PP_R TEBO'!C:J,7,FALSE)</f>
        <v>0</v>
      </c>
      <c r="F951" s="157">
        <f t="shared" si="17"/>
        <v>0</v>
      </c>
    </row>
    <row r="952" spans="1:6" x14ac:dyDescent="0.25">
      <c r="A952" s="9" t="s">
        <v>2903</v>
      </c>
      <c r="B952" s="9" t="s">
        <v>2204</v>
      </c>
      <c r="C952" s="9" t="s">
        <v>2205</v>
      </c>
      <c r="D952" s="79">
        <f>VLOOKUP(B952:B1412,'PP_R TEBO'!C:J,6,FALSE)</f>
        <v>63.887999999999998</v>
      </c>
      <c r="E952" s="79">
        <f>VLOOKUP(B952:B1412,'PP_R TEBO'!C:J,7,FALSE)</f>
        <v>0</v>
      </c>
      <c r="F952" s="157">
        <f t="shared" si="17"/>
        <v>0</v>
      </c>
    </row>
    <row r="953" spans="1:6" x14ac:dyDescent="0.25">
      <c r="A953" s="9" t="s">
        <v>2904</v>
      </c>
      <c r="B953" s="9" t="s">
        <v>2206</v>
      </c>
      <c r="C953" s="9" t="s">
        <v>2207</v>
      </c>
      <c r="D953" s="79">
        <f>VLOOKUP(B953:B1413,'PP_R TEBO'!C:J,6,FALSE)</f>
        <v>67.215499999999992</v>
      </c>
      <c r="E953" s="79">
        <f>VLOOKUP(B953:B1413,'PP_R TEBO'!C:J,7,FALSE)</f>
        <v>0</v>
      </c>
      <c r="F953" s="157">
        <f t="shared" si="17"/>
        <v>0</v>
      </c>
    </row>
    <row r="954" spans="1:6" x14ac:dyDescent="0.25">
      <c r="A954" s="9" t="s">
        <v>2905</v>
      </c>
      <c r="B954" s="9" t="s">
        <v>2208</v>
      </c>
      <c r="C954" s="9" t="s">
        <v>2209</v>
      </c>
      <c r="D954" s="79">
        <f>VLOOKUP(B954:B1414,'PP_R TEBO'!C:J,6,FALSE)</f>
        <v>64.5535</v>
      </c>
      <c r="E954" s="79">
        <f>VLOOKUP(B954:B1414,'PP_R TEBO'!C:J,7,FALSE)</f>
        <v>0</v>
      </c>
      <c r="F954" s="157">
        <f t="shared" si="17"/>
        <v>0</v>
      </c>
    </row>
    <row r="955" spans="1:6" x14ac:dyDescent="0.25">
      <c r="A955" s="9" t="s">
        <v>2906</v>
      </c>
      <c r="B955" s="9" t="s">
        <v>2210</v>
      </c>
      <c r="C955" s="9" t="s">
        <v>2211</v>
      </c>
      <c r="D955" s="79">
        <f>VLOOKUP(B955:B1415,'PP_R TEBO'!C:J,6,FALSE)</f>
        <v>65.218999999999994</v>
      </c>
      <c r="E955" s="79">
        <f>VLOOKUP(B955:B1415,'PP_R TEBO'!C:J,7,FALSE)</f>
        <v>0</v>
      </c>
      <c r="F955" s="157">
        <f t="shared" si="17"/>
        <v>0</v>
      </c>
    </row>
    <row r="956" spans="1:6" x14ac:dyDescent="0.25">
      <c r="A956" s="9" t="s">
        <v>2907</v>
      </c>
      <c r="B956" s="9" t="s">
        <v>2212</v>
      </c>
      <c r="C956" s="9" t="s">
        <v>2213</v>
      </c>
      <c r="D956" s="79">
        <f>VLOOKUP(B956:B1416,'PP_R TEBO'!C:J,6,FALSE)</f>
        <v>75.86699999999999</v>
      </c>
      <c r="E956" s="79">
        <f>VLOOKUP(B956:B1416,'PP_R TEBO'!C:J,7,FALSE)</f>
        <v>0</v>
      </c>
      <c r="F956" s="157">
        <f t="shared" si="17"/>
        <v>0</v>
      </c>
    </row>
    <row r="957" spans="1:6" x14ac:dyDescent="0.25">
      <c r="A957" s="9" t="s">
        <v>2908</v>
      </c>
      <c r="B957" s="9" t="s">
        <v>2214</v>
      </c>
      <c r="C957" s="9" t="s">
        <v>2215</v>
      </c>
      <c r="D957" s="79">
        <f>VLOOKUP(B957:B1417,'PP_R TEBO'!C:J,6,FALSE)</f>
        <v>69.212000000000003</v>
      </c>
      <c r="E957" s="79">
        <f>VLOOKUP(B957:B1417,'PP_R TEBO'!C:J,7,FALSE)</f>
        <v>0</v>
      </c>
      <c r="F957" s="157">
        <f t="shared" si="17"/>
        <v>0</v>
      </c>
    </row>
    <row r="958" spans="1:6" x14ac:dyDescent="0.25">
      <c r="A958" s="9" t="s">
        <v>2909</v>
      </c>
      <c r="B958" s="9" t="s">
        <v>2216</v>
      </c>
      <c r="C958" s="9" t="s">
        <v>2217</v>
      </c>
      <c r="D958" s="79">
        <f>VLOOKUP(B958:B1418,'PP_R TEBO'!C:J,6,FALSE)</f>
        <v>82.521999999999991</v>
      </c>
      <c r="E958" s="79">
        <f>VLOOKUP(B958:B1418,'PP_R TEBO'!C:J,7,FALSE)</f>
        <v>0</v>
      </c>
      <c r="F958" s="157">
        <f t="shared" si="17"/>
        <v>0</v>
      </c>
    </row>
    <row r="959" spans="1:6" x14ac:dyDescent="0.25">
      <c r="A959" s="9" t="s">
        <v>2910</v>
      </c>
      <c r="B959" s="9" t="s">
        <v>2218</v>
      </c>
      <c r="C959" s="9" t="s">
        <v>2219</v>
      </c>
      <c r="D959" s="79">
        <f>VLOOKUP(B959:B1419,'PP_R TEBO'!C:J,6,FALSE)</f>
        <v>84.518500000000003</v>
      </c>
      <c r="E959" s="79">
        <f>VLOOKUP(B959:B1419,'PP_R TEBO'!C:J,7,FALSE)</f>
        <v>0</v>
      </c>
      <c r="F959" s="157">
        <f t="shared" si="17"/>
        <v>0</v>
      </c>
    </row>
    <row r="960" spans="1:6" x14ac:dyDescent="0.25">
      <c r="A960" s="9" t="s">
        <v>2911</v>
      </c>
      <c r="B960" s="9" t="s">
        <v>2220</v>
      </c>
      <c r="C960" s="9" t="s">
        <v>2221</v>
      </c>
      <c r="D960" s="79">
        <f>VLOOKUP(B960:B1420,'PP_R TEBO'!C:J,6,FALSE)</f>
        <v>83.1875</v>
      </c>
      <c r="E960" s="79">
        <f>VLOOKUP(B960:B1420,'PP_R TEBO'!C:J,7,FALSE)</f>
        <v>0</v>
      </c>
      <c r="F960" s="157">
        <f t="shared" si="17"/>
        <v>0</v>
      </c>
    </row>
    <row r="961" spans="1:6" x14ac:dyDescent="0.25">
      <c r="A961" s="9" t="s">
        <v>2912</v>
      </c>
      <c r="B961" s="9" t="s">
        <v>2222</v>
      </c>
      <c r="C961" s="9" t="s">
        <v>2223</v>
      </c>
      <c r="D961" s="79">
        <f>VLOOKUP(B961:B1421,'PP_R TEBO'!C:J,6,FALSE)</f>
        <v>96.497499999999988</v>
      </c>
      <c r="E961" s="79">
        <f>VLOOKUP(B961:B1421,'PP_R TEBO'!C:J,7,FALSE)</f>
        <v>0</v>
      </c>
      <c r="F961" s="157">
        <f t="shared" si="17"/>
        <v>0</v>
      </c>
    </row>
    <row r="962" spans="1:6" x14ac:dyDescent="0.25">
      <c r="A962" s="9" t="s">
        <v>2913</v>
      </c>
      <c r="B962" s="9" t="s">
        <v>2224</v>
      </c>
      <c r="C962" s="9" t="s">
        <v>2225</v>
      </c>
      <c r="D962" s="79">
        <f>VLOOKUP(B962:B1422,'PP_R TEBO'!C:J,6,FALSE)</f>
        <v>105.149</v>
      </c>
      <c r="E962" s="79">
        <f>VLOOKUP(B962:B1422,'PP_R TEBO'!C:J,7,FALSE)</f>
        <v>0</v>
      </c>
      <c r="F962" s="157">
        <f t="shared" si="17"/>
        <v>0</v>
      </c>
    </row>
    <row r="963" spans="1:6" x14ac:dyDescent="0.25">
      <c r="A963" s="9" t="s">
        <v>2914</v>
      </c>
      <c r="B963" s="9" t="s">
        <v>2226</v>
      </c>
      <c r="C963" s="9" t="s">
        <v>2227</v>
      </c>
      <c r="D963" s="79">
        <f>VLOOKUP(B963:B1423,'PP_R TEBO'!C:J,6,FALSE)</f>
        <v>111.80399999999999</v>
      </c>
      <c r="E963" s="79">
        <f>VLOOKUP(B963:B1423,'PP_R TEBO'!C:J,7,FALSE)</f>
        <v>0</v>
      </c>
      <c r="F963" s="157">
        <f t="shared" si="17"/>
        <v>0</v>
      </c>
    </row>
    <row r="964" spans="1:6" x14ac:dyDescent="0.25">
      <c r="A964" s="9" t="s">
        <v>2915</v>
      </c>
      <c r="B964" s="9" t="s">
        <v>2228</v>
      </c>
      <c r="C964" s="9" t="s">
        <v>2229</v>
      </c>
      <c r="D964" s="79">
        <f>VLOOKUP(B964:B1423,'PP_R TEBO'!C:J,6,FALSE)</f>
        <v>117.128</v>
      </c>
      <c r="E964" s="79">
        <f>VLOOKUP(B964:B1423,'PP_R TEBO'!C:J,7,FALSE)</f>
        <v>0</v>
      </c>
      <c r="F964" s="157">
        <f t="shared" si="17"/>
        <v>0</v>
      </c>
    </row>
    <row r="965" spans="1:6" x14ac:dyDescent="0.25">
      <c r="A965" s="9" t="s">
        <v>2916</v>
      </c>
      <c r="B965" s="9" t="s">
        <v>2230</v>
      </c>
      <c r="C965" s="9" t="s">
        <v>2231</v>
      </c>
      <c r="D965" s="79">
        <f>VLOOKUP(B965:B1424,'PP_R TEBO'!C:J,6,FALSE)</f>
        <v>127.11049999999999</v>
      </c>
      <c r="E965" s="79">
        <f>VLOOKUP(B965:B1424,'PP_R TEBO'!C:J,7,FALSE)</f>
        <v>0</v>
      </c>
      <c r="F965" s="157">
        <f t="shared" si="17"/>
        <v>0</v>
      </c>
    </row>
    <row r="966" spans="1:6" x14ac:dyDescent="0.25">
      <c r="A966" s="9" t="s">
        <v>2917</v>
      </c>
      <c r="B966" s="9" t="s">
        <v>2232</v>
      </c>
      <c r="C966" s="9" t="s">
        <v>2233</v>
      </c>
      <c r="D966" s="79">
        <f>VLOOKUP(B966:B1425,'PP_R TEBO'!C:J,6,FALSE)</f>
        <v>152.39949999999999</v>
      </c>
      <c r="E966" s="79">
        <f>VLOOKUP(B966:B1425,'PP_R TEBO'!C:J,7,FALSE)</f>
        <v>0</v>
      </c>
      <c r="F966" s="157">
        <f t="shared" si="17"/>
        <v>0</v>
      </c>
    </row>
    <row r="967" spans="1:6" x14ac:dyDescent="0.25">
      <c r="A967" s="9" t="s">
        <v>2918</v>
      </c>
      <c r="B967" s="9" t="s">
        <v>2234</v>
      </c>
      <c r="C967" s="9" t="s">
        <v>2235</v>
      </c>
      <c r="D967" s="79">
        <f>VLOOKUP(B967:B1426,'PP_R TEBO'!C:J,6,FALSE)</f>
        <v>342.73250000000002</v>
      </c>
      <c r="E967" s="79">
        <f>VLOOKUP(B967:B1426,'PP_R TEBO'!C:J,7,FALSE)</f>
        <v>0</v>
      </c>
      <c r="F967" s="157">
        <f t="shared" si="17"/>
        <v>0</v>
      </c>
    </row>
    <row r="968" spans="1:6" x14ac:dyDescent="0.25">
      <c r="A968" s="9" t="s">
        <v>2919</v>
      </c>
      <c r="B968" s="9" t="s">
        <v>2236</v>
      </c>
      <c r="C968" s="9" t="s">
        <v>2237</v>
      </c>
      <c r="D968" s="79">
        <f>VLOOKUP(B968:B1427,'PP_R TEBO'!C:J,6,FALSE)</f>
        <v>342.73250000000002</v>
      </c>
      <c r="E968" s="79">
        <f>VLOOKUP(B968:B1427,'PP_R TEBO'!C:J,7,FALSE)</f>
        <v>0</v>
      </c>
      <c r="F968" s="157">
        <f t="shared" si="17"/>
        <v>0</v>
      </c>
    </row>
    <row r="969" spans="1:6" x14ac:dyDescent="0.25">
      <c r="A969" s="9" t="s">
        <v>2920</v>
      </c>
      <c r="B969" s="9" t="s">
        <v>2238</v>
      </c>
      <c r="C969" s="9" t="s">
        <v>2239</v>
      </c>
      <c r="D969" s="79">
        <f>VLOOKUP(B969:B1428,'PP_R TEBO'!C:J,6,FALSE)</f>
        <v>359.37</v>
      </c>
      <c r="E969" s="79">
        <f>VLOOKUP(B969:B1428,'PP_R TEBO'!C:J,7,FALSE)</f>
        <v>0</v>
      </c>
      <c r="F969" s="157">
        <f t="shared" si="17"/>
        <v>0</v>
      </c>
    </row>
    <row r="970" spans="1:6" x14ac:dyDescent="0.25">
      <c r="A970" s="9" t="s">
        <v>2921</v>
      </c>
      <c r="B970" s="9" t="s">
        <v>2240</v>
      </c>
      <c r="C970" s="9" t="s">
        <v>2241</v>
      </c>
      <c r="D970" s="79">
        <f>VLOOKUP(B970:B1429,'PP_R TEBO'!C:J,6,FALSE)</f>
        <v>355.37699999999995</v>
      </c>
      <c r="E970" s="79">
        <f>VLOOKUP(B970:B1429,'PP_R TEBO'!C:J,7,FALSE)</f>
        <v>0</v>
      </c>
      <c r="F970" s="157">
        <f t="shared" si="17"/>
        <v>0</v>
      </c>
    </row>
    <row r="971" spans="1:6" x14ac:dyDescent="0.25">
      <c r="A971" s="9" t="s">
        <v>2922</v>
      </c>
      <c r="B971" s="9" t="s">
        <v>2242</v>
      </c>
      <c r="C971" s="9" t="s">
        <v>2243</v>
      </c>
      <c r="D971" s="79">
        <f>VLOOKUP(B971:B1430,'PP_R TEBO'!C:J,6,FALSE)</f>
        <v>425.92</v>
      </c>
      <c r="E971" s="79">
        <f>VLOOKUP(B971:B1430,'PP_R TEBO'!C:J,7,FALSE)</f>
        <v>0</v>
      </c>
      <c r="F971" s="157">
        <f t="shared" si="17"/>
        <v>0</v>
      </c>
    </row>
    <row r="972" spans="1:6" x14ac:dyDescent="0.25">
      <c r="A972" s="9" t="s">
        <v>2923</v>
      </c>
      <c r="B972" s="9" t="s">
        <v>2244</v>
      </c>
      <c r="C972" s="9" t="s">
        <v>2245</v>
      </c>
      <c r="D972" s="79">
        <f>VLOOKUP(B972:B1430,'PP_R TEBO'!C:J,6,FALSE)</f>
        <v>431.24400000000003</v>
      </c>
      <c r="E972" s="79">
        <f>VLOOKUP(B972:B1430,'PP_R TEBO'!C:J,7,FALSE)</f>
        <v>0</v>
      </c>
      <c r="F972" s="157">
        <f t="shared" ref="F972:F1035" si="18">D972*E972</f>
        <v>0</v>
      </c>
    </row>
    <row r="973" spans="1:6" x14ac:dyDescent="0.25">
      <c r="A973" s="9" t="s">
        <v>2924</v>
      </c>
      <c r="B973" s="9" t="s">
        <v>2246</v>
      </c>
      <c r="C973" s="9" t="s">
        <v>2247</v>
      </c>
      <c r="D973" s="79">
        <f>VLOOKUP(B973:B1431,'PP_R TEBO'!C:J,6,FALSE)</f>
        <v>446.5505</v>
      </c>
      <c r="E973" s="79">
        <f>VLOOKUP(B973:B1431,'PP_R TEBO'!C:J,7,FALSE)</f>
        <v>0</v>
      </c>
      <c r="F973" s="157">
        <f t="shared" si="18"/>
        <v>0</v>
      </c>
    </row>
    <row r="974" spans="1:6" x14ac:dyDescent="0.25">
      <c r="A974" s="9" t="s">
        <v>2925</v>
      </c>
      <c r="B974" s="9" t="s">
        <v>2248</v>
      </c>
      <c r="C974" s="9" t="s">
        <v>2249</v>
      </c>
      <c r="D974" s="79">
        <f>VLOOKUP(B974:B1432,'PP_R TEBO'!C:J,6,FALSE)</f>
        <v>533.06549999999993</v>
      </c>
      <c r="E974" s="79">
        <f>VLOOKUP(B974:B1432,'PP_R TEBO'!C:J,7,FALSE)</f>
        <v>0</v>
      </c>
      <c r="F974" s="157">
        <f t="shared" si="18"/>
        <v>0</v>
      </c>
    </row>
    <row r="975" spans="1:6" x14ac:dyDescent="0.25">
      <c r="A975" s="9" t="s">
        <v>2926</v>
      </c>
      <c r="B975" s="9" t="s">
        <v>2250</v>
      </c>
      <c r="C975" s="9" t="s">
        <v>2251</v>
      </c>
      <c r="D975" s="79">
        <f>VLOOKUP(B975:B1432,'PP_R TEBO'!C:J,6,FALSE)</f>
        <v>640.2109999999999</v>
      </c>
      <c r="E975" s="79">
        <f>VLOOKUP(B975:B1432,'PP_R TEBO'!C:J,7,FALSE)</f>
        <v>0</v>
      </c>
      <c r="F975" s="157">
        <f t="shared" si="18"/>
        <v>0</v>
      </c>
    </row>
    <row r="976" spans="1:6" x14ac:dyDescent="0.25">
      <c r="A976" s="9" t="s">
        <v>2927</v>
      </c>
      <c r="B976" s="9" t="s">
        <v>2252</v>
      </c>
      <c r="C976" s="9" t="s">
        <v>2253</v>
      </c>
      <c r="D976" s="79">
        <f>VLOOKUP(B976:B1433,'PP_R TEBO'!C:J,6,FALSE)</f>
        <v>778.63499999999988</v>
      </c>
      <c r="E976" s="79">
        <f>VLOOKUP(B976:B1433,'PP_R TEBO'!C:J,7,FALSE)</f>
        <v>0</v>
      </c>
      <c r="F976" s="157">
        <f t="shared" si="18"/>
        <v>0</v>
      </c>
    </row>
    <row r="977" spans="1:6" x14ac:dyDescent="0.25">
      <c r="A977" s="9" t="s">
        <v>2928</v>
      </c>
      <c r="B977" s="9" t="s">
        <v>2254</v>
      </c>
      <c r="C977" s="9" t="s">
        <v>2255</v>
      </c>
      <c r="D977" s="79">
        <f>VLOOKUP(B977:B1434,'PP_R TEBO'!C:J,6,FALSE)</f>
        <v>781.96249999999998</v>
      </c>
      <c r="E977" s="79">
        <f>VLOOKUP(B977:B1434,'PP_R TEBO'!C:J,7,FALSE)</f>
        <v>0</v>
      </c>
      <c r="F977" s="157">
        <f t="shared" si="18"/>
        <v>0</v>
      </c>
    </row>
    <row r="978" spans="1:6" x14ac:dyDescent="0.25">
      <c r="A978" s="9" t="s">
        <v>2929</v>
      </c>
      <c r="B978" s="9" t="s">
        <v>2256</v>
      </c>
      <c r="C978" s="9" t="s">
        <v>2257</v>
      </c>
      <c r="D978" s="79">
        <f>VLOOKUP(B978:B1435,'PP_R TEBO'!C:J,6,FALSE)</f>
        <v>823.22349999999994</v>
      </c>
      <c r="E978" s="79">
        <f>VLOOKUP(B978:B1435,'PP_R TEBO'!C:J,7,FALSE)</f>
        <v>0</v>
      </c>
      <c r="F978" s="157">
        <f t="shared" si="18"/>
        <v>0</v>
      </c>
    </row>
    <row r="979" spans="1:6" x14ac:dyDescent="0.25">
      <c r="A979" s="9" t="s">
        <v>2930</v>
      </c>
      <c r="B979" s="9" t="s">
        <v>2258</v>
      </c>
      <c r="C979" s="9" t="s">
        <v>2259</v>
      </c>
      <c r="D979" s="79">
        <f>VLOOKUP(B979:B1436,'PP_R TEBO'!C:J,6,FALSE)</f>
        <v>852.50549999999998</v>
      </c>
      <c r="E979" s="79">
        <f>VLOOKUP(B979:B1436,'PP_R TEBO'!C:J,7,FALSE)</f>
        <v>0</v>
      </c>
      <c r="F979" s="157">
        <f t="shared" si="18"/>
        <v>0</v>
      </c>
    </row>
    <row r="980" spans="1:6" x14ac:dyDescent="0.25">
      <c r="A980" s="9" t="s">
        <v>2931</v>
      </c>
      <c r="B980" s="9" t="s">
        <v>2260</v>
      </c>
      <c r="C980" s="9" t="s">
        <v>2261</v>
      </c>
      <c r="D980" s="79">
        <f>VLOOKUP(B980:B1437,'PP_R TEBO'!C:J,6,FALSE)</f>
        <v>2223.4354999999996</v>
      </c>
      <c r="E980" s="79">
        <f>VLOOKUP(B980:B1437,'PP_R TEBO'!C:J,7,FALSE)</f>
        <v>0</v>
      </c>
      <c r="F980" s="157">
        <f t="shared" si="18"/>
        <v>0</v>
      </c>
    </row>
    <row r="981" spans="1:6" x14ac:dyDescent="0.25">
      <c r="A981" s="9" t="s">
        <v>2932</v>
      </c>
      <c r="B981" s="9" t="s">
        <v>2262</v>
      </c>
      <c r="C981" s="9" t="s">
        <v>2263</v>
      </c>
      <c r="D981" s="79">
        <f>VLOOKUP(B981:B1438,'PP_R TEBO'!C:J,6,FALSE)</f>
        <v>13.31</v>
      </c>
      <c r="E981" s="79">
        <f>VLOOKUP(B981:B1438,'PP_R TEBO'!C:J,7,FALSE)</f>
        <v>0</v>
      </c>
      <c r="F981" s="157">
        <f t="shared" si="18"/>
        <v>0</v>
      </c>
    </row>
    <row r="982" spans="1:6" x14ac:dyDescent="0.25">
      <c r="A982" s="9" t="s">
        <v>2933</v>
      </c>
      <c r="B982" s="9" t="s">
        <v>2264</v>
      </c>
      <c r="C982" s="9" t="s">
        <v>2265</v>
      </c>
      <c r="D982" s="79">
        <f>VLOOKUP(B982:B1438,'PP_R TEBO'!C:J,6,FALSE)</f>
        <v>19.965</v>
      </c>
      <c r="E982" s="79">
        <f>VLOOKUP(B982:B1438,'PP_R TEBO'!C:J,7,FALSE)</f>
        <v>0</v>
      </c>
      <c r="F982" s="157">
        <f t="shared" si="18"/>
        <v>0</v>
      </c>
    </row>
    <row r="983" spans="1:6" x14ac:dyDescent="0.25">
      <c r="A983" s="9" t="s">
        <v>2934</v>
      </c>
      <c r="B983" s="9" t="s">
        <v>2266</v>
      </c>
      <c r="C983" s="9" t="s">
        <v>2267</v>
      </c>
      <c r="D983" s="79">
        <f>VLOOKUP(B983:B1439,'PP_R TEBO'!C:J,6,FALSE)</f>
        <v>51.908999999999999</v>
      </c>
      <c r="E983" s="79">
        <f>VLOOKUP(B983:B1439,'PP_R TEBO'!C:J,7,FALSE)</f>
        <v>0</v>
      </c>
      <c r="F983" s="157">
        <f t="shared" si="18"/>
        <v>0</v>
      </c>
    </row>
    <row r="984" spans="1:6" x14ac:dyDescent="0.25">
      <c r="A984" s="9" t="s">
        <v>2935</v>
      </c>
      <c r="B984" s="9" t="s">
        <v>2268</v>
      </c>
      <c r="C984" s="9" t="s">
        <v>2269</v>
      </c>
      <c r="D984" s="79">
        <f>VLOOKUP(B984:B1440,'PP_R TEBO'!C:J,6,FALSE)</f>
        <v>58.564</v>
      </c>
      <c r="E984" s="79">
        <f>VLOOKUP(B984:B1440,'PP_R TEBO'!C:J,7,FALSE)</f>
        <v>0</v>
      </c>
      <c r="F984" s="157">
        <f t="shared" si="18"/>
        <v>0</v>
      </c>
    </row>
    <row r="985" spans="1:6" x14ac:dyDescent="0.25">
      <c r="A985" s="9" t="s">
        <v>2936</v>
      </c>
      <c r="B985" s="9" t="s">
        <v>2270</v>
      </c>
      <c r="C985" s="9" t="s">
        <v>2271</v>
      </c>
      <c r="D985" s="79">
        <f>VLOOKUP(B985:B1441,'PP_R TEBO'!C:J,6,FALSE)</f>
        <v>76.532499999999985</v>
      </c>
      <c r="E985" s="79">
        <f>VLOOKUP(B985:B1441,'PP_R TEBO'!C:J,7,FALSE)</f>
        <v>0</v>
      </c>
      <c r="F985" s="157">
        <f t="shared" si="18"/>
        <v>0</v>
      </c>
    </row>
    <row r="986" spans="1:6" x14ac:dyDescent="0.25">
      <c r="A986" s="9" t="s">
        <v>2937</v>
      </c>
      <c r="B986" s="9" t="s">
        <v>2272</v>
      </c>
      <c r="C986" s="9" t="s">
        <v>2273</v>
      </c>
      <c r="D986" s="79">
        <f>VLOOKUP(B986:B1442,'PP_R TEBO'!C:J,6,FALSE)</f>
        <v>85.183999999999997</v>
      </c>
      <c r="E986" s="79">
        <f>VLOOKUP(B986:B1442,'PP_R TEBO'!C:J,7,FALSE)</f>
        <v>0</v>
      </c>
      <c r="F986" s="157">
        <f t="shared" si="18"/>
        <v>0</v>
      </c>
    </row>
    <row r="987" spans="1:6" x14ac:dyDescent="0.25">
      <c r="A987" s="9" t="s">
        <v>2938</v>
      </c>
      <c r="B987" s="9" t="s">
        <v>2274</v>
      </c>
      <c r="C987" s="9" t="s">
        <v>2275</v>
      </c>
      <c r="D987" s="79">
        <f>VLOOKUP(B987:B1443,'PP_R TEBO'!C:J,6,FALSE)</f>
        <v>104.48350000000001</v>
      </c>
      <c r="E987" s="79">
        <f>VLOOKUP(B987:B1443,'PP_R TEBO'!C:J,7,FALSE)</f>
        <v>0</v>
      </c>
      <c r="F987" s="157">
        <f t="shared" si="18"/>
        <v>0</v>
      </c>
    </row>
    <row r="988" spans="1:6" x14ac:dyDescent="0.25">
      <c r="A988" s="9" t="s">
        <v>2939</v>
      </c>
      <c r="B988" s="9" t="s">
        <v>2276</v>
      </c>
      <c r="C988" s="9" t="s">
        <v>2277</v>
      </c>
      <c r="D988" s="79">
        <f>VLOOKUP(B988:B1444,'PP_R TEBO'!C:J,6,FALSE)</f>
        <v>140.42049999999998</v>
      </c>
      <c r="E988" s="79">
        <f>VLOOKUP(B988:B1444,'PP_R TEBO'!C:J,7,FALSE)</f>
        <v>0</v>
      </c>
      <c r="F988" s="157">
        <f t="shared" si="18"/>
        <v>0</v>
      </c>
    </row>
    <row r="989" spans="1:6" x14ac:dyDescent="0.25">
      <c r="A989" s="9" t="s">
        <v>2940</v>
      </c>
      <c r="B989" s="9" t="s">
        <v>2278</v>
      </c>
      <c r="C989" s="9" t="s">
        <v>2279</v>
      </c>
      <c r="D989" s="79">
        <f>VLOOKUP(B989:B1444,'PP_R TEBO'!C:J,6,FALSE)</f>
        <v>65.884500000000003</v>
      </c>
      <c r="E989" s="79">
        <f>VLOOKUP(B989:B1444,'PP_R TEBO'!C:J,7,FALSE)</f>
        <v>0</v>
      </c>
      <c r="F989" s="157">
        <f t="shared" si="18"/>
        <v>0</v>
      </c>
    </row>
    <row r="990" spans="1:6" x14ac:dyDescent="0.25">
      <c r="A990" s="9" t="s">
        <v>2941</v>
      </c>
      <c r="B990" s="9" t="s">
        <v>2280</v>
      </c>
      <c r="C990" s="9" t="s">
        <v>2281</v>
      </c>
      <c r="D990" s="79">
        <f>VLOOKUP(B990:B1445,'PP_R TEBO'!C:J,6,FALSE)</f>
        <v>74.536000000000001</v>
      </c>
      <c r="E990" s="79">
        <f>VLOOKUP(B990:B1445,'PP_R TEBO'!C:J,7,FALSE)</f>
        <v>0</v>
      </c>
      <c r="F990" s="157">
        <f t="shared" si="18"/>
        <v>0</v>
      </c>
    </row>
    <row r="991" spans="1:6" x14ac:dyDescent="0.25">
      <c r="A991" s="9" t="s">
        <v>2942</v>
      </c>
      <c r="B991" s="9" t="s">
        <v>2282</v>
      </c>
      <c r="C991" s="9" t="s">
        <v>2283</v>
      </c>
      <c r="D991" s="79">
        <f>VLOOKUP(B991:B1446,'PP_R TEBO'!C:J,6,FALSE)</f>
        <v>98.494</v>
      </c>
      <c r="E991" s="79">
        <f>VLOOKUP(B991:B1446,'PP_R TEBO'!C:J,7,FALSE)</f>
        <v>0</v>
      </c>
      <c r="F991" s="157">
        <f t="shared" si="18"/>
        <v>0</v>
      </c>
    </row>
    <row r="992" spans="1:6" x14ac:dyDescent="0.25">
      <c r="A992" s="9" t="s">
        <v>2943</v>
      </c>
      <c r="B992" s="9" t="s">
        <v>2284</v>
      </c>
      <c r="C992" s="9" t="s">
        <v>2285</v>
      </c>
      <c r="D992" s="79">
        <f>VLOOKUP(B992:B1447,'PP_R TEBO'!C:J,6,FALSE)</f>
        <v>117.79349999999999</v>
      </c>
      <c r="E992" s="79">
        <f>VLOOKUP(B992:B1447,'PP_R TEBO'!C:J,7,FALSE)</f>
        <v>0</v>
      </c>
      <c r="F992" s="157">
        <f t="shared" si="18"/>
        <v>0</v>
      </c>
    </row>
    <row r="993" spans="1:6" x14ac:dyDescent="0.25">
      <c r="A993" s="9" t="s">
        <v>2944</v>
      </c>
      <c r="B993" s="9" t="s">
        <v>2286</v>
      </c>
      <c r="C993" s="9" t="s">
        <v>2287</v>
      </c>
      <c r="D993" s="79">
        <f>VLOOKUP(B993:B1448,'PP_R TEBO'!C:J,6,FALSE)</f>
        <v>139.755</v>
      </c>
      <c r="E993" s="79">
        <f>VLOOKUP(B993:B1448,'PP_R TEBO'!C:J,7,FALSE)</f>
        <v>0</v>
      </c>
      <c r="F993" s="157">
        <f t="shared" si="18"/>
        <v>0</v>
      </c>
    </row>
    <row r="994" spans="1:6" x14ac:dyDescent="0.25">
      <c r="A994" s="9" t="s">
        <v>2945</v>
      </c>
      <c r="B994" s="9" t="s">
        <v>2288</v>
      </c>
      <c r="C994" s="9" t="s">
        <v>2289</v>
      </c>
      <c r="D994" s="79">
        <f>VLOOKUP(B994:B1449,'PP_R TEBO'!C:J,6,FALSE)</f>
        <v>189.66749999999999</v>
      </c>
      <c r="E994" s="79">
        <f>VLOOKUP(B994:B1449,'PP_R TEBO'!C:J,7,FALSE)</f>
        <v>0</v>
      </c>
      <c r="F994" s="157">
        <f t="shared" si="18"/>
        <v>0</v>
      </c>
    </row>
    <row r="995" spans="1:6" x14ac:dyDescent="0.25">
      <c r="A995" s="9" t="s">
        <v>2946</v>
      </c>
      <c r="B995" s="9" t="s">
        <v>2290</v>
      </c>
      <c r="C995" s="9" t="s">
        <v>2291</v>
      </c>
      <c r="D995" s="79">
        <f>VLOOKUP(B995:B1450,'PP_R TEBO'!C:J,6,FALSE)</f>
        <v>107.1455</v>
      </c>
      <c r="E995" s="79">
        <f>VLOOKUP(B995:B1450,'PP_R TEBO'!C:J,7,FALSE)</f>
        <v>0</v>
      </c>
      <c r="F995" s="157">
        <f t="shared" si="18"/>
        <v>0</v>
      </c>
    </row>
    <row r="996" spans="1:6" x14ac:dyDescent="0.25">
      <c r="A996" s="9" t="s">
        <v>2947</v>
      </c>
      <c r="B996" s="9" t="s">
        <v>2292</v>
      </c>
      <c r="C996" s="9" t="s">
        <v>2293</v>
      </c>
      <c r="D996" s="79">
        <f>VLOOKUP(B996:B1451,'PP_R TEBO'!C:J,6,FALSE)</f>
        <v>171.03349999999998</v>
      </c>
      <c r="E996" s="79">
        <f>VLOOKUP(B996:B1451,'PP_R TEBO'!C:J,7,FALSE)</f>
        <v>0</v>
      </c>
      <c r="F996" s="157">
        <f t="shared" si="18"/>
        <v>0</v>
      </c>
    </row>
    <row r="997" spans="1:6" x14ac:dyDescent="0.25">
      <c r="A997" s="9" t="s">
        <v>2948</v>
      </c>
      <c r="B997" s="9" t="s">
        <v>2294</v>
      </c>
      <c r="C997" s="9" t="s">
        <v>2295</v>
      </c>
      <c r="D997" s="79">
        <f>VLOOKUP(B997:B1452,'PP_R TEBO'!C:J,6,FALSE)</f>
        <v>179.685</v>
      </c>
      <c r="E997" s="79">
        <f>VLOOKUP(B997:B1452,'PP_R TEBO'!C:J,7,FALSE)</f>
        <v>0</v>
      </c>
      <c r="F997" s="157">
        <f t="shared" si="18"/>
        <v>0</v>
      </c>
    </row>
    <row r="998" spans="1:6" x14ac:dyDescent="0.25">
      <c r="A998" s="9" t="s">
        <v>2949</v>
      </c>
      <c r="B998" s="9" t="s">
        <v>2296</v>
      </c>
      <c r="C998" s="9" t="s">
        <v>2297</v>
      </c>
      <c r="D998" s="79">
        <f>VLOOKUP(B998:B1453,'PP_R TEBO'!C:J,6,FALSE)</f>
        <v>302.137</v>
      </c>
      <c r="E998" s="79">
        <f>VLOOKUP(B998:B1453,'PP_R TEBO'!C:J,7,FALSE)</f>
        <v>0</v>
      </c>
      <c r="F998" s="157">
        <f t="shared" si="18"/>
        <v>0</v>
      </c>
    </row>
    <row r="999" spans="1:6" x14ac:dyDescent="0.25">
      <c r="A999" s="9" t="s">
        <v>2950</v>
      </c>
      <c r="B999" s="9" t="s">
        <v>2298</v>
      </c>
      <c r="C999" s="9" t="s">
        <v>2299</v>
      </c>
      <c r="D999" s="79">
        <f>VLOOKUP(B999:B1453,'PP_R TEBO'!C:J,6,FALSE)</f>
        <v>348.72199999999998</v>
      </c>
      <c r="E999" s="79">
        <f>VLOOKUP(B999:B1453,'PP_R TEBO'!C:J,7,FALSE)</f>
        <v>0</v>
      </c>
      <c r="F999" s="157">
        <f t="shared" si="18"/>
        <v>0</v>
      </c>
    </row>
    <row r="1000" spans="1:6" x14ac:dyDescent="0.25">
      <c r="A1000" s="9" t="s">
        <v>2951</v>
      </c>
      <c r="B1000" s="9" t="s">
        <v>2300</v>
      </c>
      <c r="C1000" s="9" t="s">
        <v>2301</v>
      </c>
      <c r="D1000" s="79">
        <f>VLOOKUP(B1000:B1454,'PP_R TEBO'!C:J,6,FALSE)</f>
        <v>443.22300000000001</v>
      </c>
      <c r="E1000" s="79">
        <f>VLOOKUP(B1000:B1454,'PP_R TEBO'!C:J,7,FALSE)</f>
        <v>0</v>
      </c>
      <c r="F1000" s="157">
        <f t="shared" si="18"/>
        <v>0</v>
      </c>
    </row>
    <row r="1001" spans="1:6" x14ac:dyDescent="0.25">
      <c r="A1001" s="9" t="s">
        <v>2952</v>
      </c>
      <c r="B1001" s="9" t="s">
        <v>2302</v>
      </c>
      <c r="C1001" s="9" t="s">
        <v>2303</v>
      </c>
      <c r="D1001" s="79">
        <f>VLOOKUP(B1001:B1455,'PP_R TEBO'!C:J,6,FALSE)</f>
        <v>222.27699999999999</v>
      </c>
      <c r="E1001" s="79">
        <f>VLOOKUP(B1001:B1455,'PP_R TEBO'!C:J,7,FALSE)</f>
        <v>0</v>
      </c>
      <c r="F1001" s="157">
        <f t="shared" si="18"/>
        <v>0</v>
      </c>
    </row>
    <row r="1002" spans="1:6" x14ac:dyDescent="0.25">
      <c r="A1002" s="9" t="s">
        <v>2953</v>
      </c>
      <c r="B1002" s="9" t="s">
        <v>2304</v>
      </c>
      <c r="C1002" s="9" t="s">
        <v>2305</v>
      </c>
      <c r="D1002" s="79">
        <f>VLOOKUP(B1002:B1455,'PP_R TEBO'!C:J,6,FALSE)</f>
        <v>230.26299999999998</v>
      </c>
      <c r="E1002" s="79">
        <f>VLOOKUP(B1002:B1455,'PP_R TEBO'!C:J,7,FALSE)</f>
        <v>0</v>
      </c>
      <c r="F1002" s="157">
        <f t="shared" si="18"/>
        <v>0</v>
      </c>
    </row>
    <row r="1003" spans="1:6" x14ac:dyDescent="0.25">
      <c r="A1003" s="9" t="s">
        <v>2954</v>
      </c>
      <c r="B1003" s="9" t="s">
        <v>2306</v>
      </c>
      <c r="C1003" s="9" t="s">
        <v>2307</v>
      </c>
      <c r="D1003" s="79">
        <f>VLOOKUP(B1003:B1456,'PP_R TEBO'!C:J,6,FALSE)</f>
        <v>268.19650000000001</v>
      </c>
      <c r="E1003" s="79">
        <f>VLOOKUP(B1003:B1456,'PP_R TEBO'!C:J,7,FALSE)</f>
        <v>0</v>
      </c>
      <c r="F1003" s="157">
        <f t="shared" si="18"/>
        <v>0</v>
      </c>
    </row>
    <row r="1004" spans="1:6" x14ac:dyDescent="0.25">
      <c r="A1004" s="9" t="s">
        <v>2955</v>
      </c>
      <c r="B1004" s="9" t="s">
        <v>2308</v>
      </c>
      <c r="C1004" s="9" t="s">
        <v>2309</v>
      </c>
      <c r="D1004" s="79">
        <f>VLOOKUP(B1004:B1457,'PP_R TEBO'!C:J,6,FALSE)</f>
        <v>433.24049999999994</v>
      </c>
      <c r="E1004" s="79">
        <f>VLOOKUP(B1004:B1457,'PP_R TEBO'!C:J,7,FALSE)</f>
        <v>0</v>
      </c>
      <c r="F1004" s="157">
        <f t="shared" si="18"/>
        <v>0</v>
      </c>
    </row>
    <row r="1005" spans="1:6" x14ac:dyDescent="0.25">
      <c r="A1005" s="9" t="s">
        <v>2956</v>
      </c>
      <c r="B1005" s="9" t="s">
        <v>2310</v>
      </c>
      <c r="C1005" s="9" t="s">
        <v>2311</v>
      </c>
      <c r="D1005" s="79">
        <f>VLOOKUP(B1005:B1458,'PP_R TEBO'!C:J,6,FALSE)</f>
        <v>611.59449999999993</v>
      </c>
      <c r="E1005" s="79">
        <f>VLOOKUP(B1005:B1458,'PP_R TEBO'!C:J,7,FALSE)</f>
        <v>0</v>
      </c>
      <c r="F1005" s="157">
        <f t="shared" si="18"/>
        <v>0</v>
      </c>
    </row>
    <row r="1006" spans="1:6" x14ac:dyDescent="0.25">
      <c r="A1006" s="9" t="s">
        <v>2957</v>
      </c>
      <c r="B1006" s="9" t="s">
        <v>2312</v>
      </c>
      <c r="C1006" s="9" t="s">
        <v>2313</v>
      </c>
      <c r="D1006" s="79">
        <f>VLOOKUP(B1006:B1459,'PP_R TEBO'!C:J,6,FALSE)</f>
        <v>794.60699999999997</v>
      </c>
      <c r="E1006" s="79">
        <f>VLOOKUP(B1006:B1459,'PP_R TEBO'!C:J,7,FALSE)</f>
        <v>0</v>
      </c>
      <c r="F1006" s="157">
        <f t="shared" si="18"/>
        <v>0</v>
      </c>
    </row>
    <row r="1007" spans="1:6" x14ac:dyDescent="0.25">
      <c r="A1007" s="9" t="s">
        <v>2958</v>
      </c>
      <c r="B1007" s="9" t="s">
        <v>2314</v>
      </c>
      <c r="C1007" s="9" t="s">
        <v>2315</v>
      </c>
      <c r="D1007" s="79">
        <f>VLOOKUP(B1007:B1460,'PP_R TEBO'!C:J,6,FALSE)</f>
        <v>1585.221</v>
      </c>
      <c r="E1007" s="79">
        <f>VLOOKUP(B1007:B1460,'PP_R TEBO'!C:J,7,FALSE)</f>
        <v>0</v>
      </c>
      <c r="F1007" s="157">
        <f t="shared" si="18"/>
        <v>0</v>
      </c>
    </row>
    <row r="1008" spans="1:6" x14ac:dyDescent="0.25">
      <c r="A1008" s="9" t="s">
        <v>2959</v>
      </c>
      <c r="B1008" s="9" t="s">
        <v>2316</v>
      </c>
      <c r="C1008" s="9" t="s">
        <v>2317</v>
      </c>
      <c r="D1008" s="79">
        <f>VLOOKUP(B1008:B1461,'PP_R TEBO'!C:J,6,FALSE)</f>
        <v>1748.2684999999999</v>
      </c>
      <c r="E1008" s="79">
        <f>VLOOKUP(B1008:B1461,'PP_R TEBO'!C:J,7,FALSE)</f>
        <v>0</v>
      </c>
      <c r="F1008" s="157">
        <f t="shared" si="18"/>
        <v>0</v>
      </c>
    </row>
    <row r="1009" spans="1:6" x14ac:dyDescent="0.25">
      <c r="A1009" s="9" t="s">
        <v>2960</v>
      </c>
      <c r="B1009" s="9" t="s">
        <v>2318</v>
      </c>
      <c r="C1009" s="9" t="s">
        <v>2319</v>
      </c>
      <c r="D1009" s="79">
        <f>VLOOKUP(B1009:B1461,'PP_R TEBO'!C:J,6,FALSE)</f>
        <v>349.38749999999999</v>
      </c>
      <c r="E1009" s="79">
        <f>VLOOKUP(B1009:B1461,'PP_R TEBO'!C:J,7,FALSE)</f>
        <v>0</v>
      </c>
      <c r="F1009" s="157">
        <f t="shared" si="18"/>
        <v>0</v>
      </c>
    </row>
    <row r="1010" spans="1:6" x14ac:dyDescent="0.25">
      <c r="A1010" s="9" t="s">
        <v>2961</v>
      </c>
      <c r="B1010" s="9" t="s">
        <v>2320</v>
      </c>
      <c r="C1010" s="9" t="s">
        <v>2321</v>
      </c>
      <c r="D1010" s="79">
        <f>VLOOKUP(B1010:B1462,'PP_R TEBO'!C:J,6,FALSE)</f>
        <v>426.58549999999997</v>
      </c>
      <c r="E1010" s="79">
        <f>VLOOKUP(B1010:B1462,'PP_R TEBO'!C:J,7,FALSE)</f>
        <v>0</v>
      </c>
      <c r="F1010" s="157">
        <f t="shared" si="18"/>
        <v>0</v>
      </c>
    </row>
    <row r="1011" spans="1:6" x14ac:dyDescent="0.25">
      <c r="A1011" s="9" t="s">
        <v>2962</v>
      </c>
      <c r="B1011" s="9" t="s">
        <v>2322</v>
      </c>
      <c r="C1011" s="9" t="s">
        <v>2323</v>
      </c>
      <c r="D1011" s="79">
        <f>VLOOKUP(B1011:B1463,'PP_R TEBO'!C:J,6,FALSE)</f>
        <v>349.38749999999999</v>
      </c>
      <c r="E1011" s="79">
        <f>VLOOKUP(B1011:B1463,'PP_R TEBO'!C:J,7,FALSE)</f>
        <v>0</v>
      </c>
      <c r="F1011" s="157">
        <f t="shared" si="18"/>
        <v>0</v>
      </c>
    </row>
    <row r="1012" spans="1:6" x14ac:dyDescent="0.25">
      <c r="A1012" s="9" t="s">
        <v>2963</v>
      </c>
      <c r="B1012" s="9" t="s">
        <v>2324</v>
      </c>
      <c r="C1012" s="9" t="s">
        <v>2325</v>
      </c>
      <c r="D1012" s="79">
        <f>VLOOKUP(B1012:B1464,'PP_R TEBO'!C:J,6,FALSE)</f>
        <v>439.89550000000003</v>
      </c>
      <c r="E1012" s="79">
        <f>VLOOKUP(B1012:B1464,'PP_R TEBO'!C:J,7,FALSE)</f>
        <v>0</v>
      </c>
      <c r="F1012" s="157">
        <f t="shared" si="18"/>
        <v>0</v>
      </c>
    </row>
    <row r="1013" spans="1:6" x14ac:dyDescent="0.25">
      <c r="A1013" s="9" t="s">
        <v>2964</v>
      </c>
      <c r="B1013" s="9" t="s">
        <v>2326</v>
      </c>
      <c r="C1013" s="9" t="s">
        <v>2327</v>
      </c>
      <c r="D1013" s="79">
        <f>VLOOKUP(B1013:B1465,'PP_R TEBO'!C:J,6,FALSE)</f>
        <v>334.08099999999996</v>
      </c>
      <c r="E1013" s="79">
        <f>VLOOKUP(B1013:B1465,'PP_R TEBO'!C:J,7,FALSE)</f>
        <v>0</v>
      </c>
      <c r="F1013" s="157">
        <f t="shared" si="18"/>
        <v>0</v>
      </c>
    </row>
    <row r="1014" spans="1:6" x14ac:dyDescent="0.25">
      <c r="A1014" s="9" t="s">
        <v>2965</v>
      </c>
      <c r="B1014" s="9" t="s">
        <v>2328</v>
      </c>
      <c r="C1014" s="9" t="s">
        <v>2329</v>
      </c>
      <c r="D1014" s="79">
        <f>VLOOKUP(B1014:B1466,'PP_R TEBO'!C:J,6,FALSE)</f>
        <v>524.41399999999999</v>
      </c>
      <c r="E1014" s="79">
        <f>VLOOKUP(B1014:B1466,'PP_R TEBO'!C:J,7,FALSE)</f>
        <v>0</v>
      </c>
      <c r="F1014" s="157">
        <f t="shared" si="18"/>
        <v>0</v>
      </c>
    </row>
    <row r="1015" spans="1:6" x14ac:dyDescent="0.25">
      <c r="A1015" s="9" t="s">
        <v>2966</v>
      </c>
      <c r="B1015" s="9" t="s">
        <v>2330</v>
      </c>
      <c r="C1015" s="9" t="s">
        <v>2331</v>
      </c>
      <c r="D1015" s="79">
        <f>VLOOKUP(B1015:B1467,'PP_R TEBO'!C:J,6,FALSE)</f>
        <v>163.71299999999999</v>
      </c>
      <c r="E1015" s="79">
        <f>VLOOKUP(B1015:B1467,'PP_R TEBO'!C:J,7,FALSE)</f>
        <v>0</v>
      </c>
      <c r="F1015" s="157">
        <f t="shared" si="18"/>
        <v>0</v>
      </c>
    </row>
    <row r="1016" spans="1:6" x14ac:dyDescent="0.25">
      <c r="A1016" s="9" t="s">
        <v>2967</v>
      </c>
      <c r="B1016" s="9" t="s">
        <v>2332</v>
      </c>
      <c r="C1016" s="9" t="s">
        <v>2333</v>
      </c>
      <c r="D1016" s="79">
        <f>VLOOKUP(B1016:B1468,'PP_R TEBO'!C:J,6,FALSE)</f>
        <v>214.291</v>
      </c>
      <c r="E1016" s="79">
        <f>VLOOKUP(B1016:B1468,'PP_R TEBO'!C:J,7,FALSE)</f>
        <v>0</v>
      </c>
      <c r="F1016" s="157">
        <f t="shared" si="18"/>
        <v>0</v>
      </c>
    </row>
    <row r="1017" spans="1:6" x14ac:dyDescent="0.25">
      <c r="A1017" s="9" t="s">
        <v>2968</v>
      </c>
      <c r="B1017" s="9" t="s">
        <v>2334</v>
      </c>
      <c r="C1017" s="9" t="s">
        <v>2335</v>
      </c>
      <c r="D1017" s="79">
        <f>VLOOKUP(B1017:B1469,'PP_R TEBO'!C:J,6,FALSE)</f>
        <v>395.30700000000002</v>
      </c>
      <c r="E1017" s="79">
        <f>VLOOKUP(B1017:B1469,'PP_R TEBO'!C:J,7,FALSE)</f>
        <v>0</v>
      </c>
      <c r="F1017" s="157">
        <f t="shared" si="18"/>
        <v>0</v>
      </c>
    </row>
    <row r="1018" spans="1:6" x14ac:dyDescent="0.25">
      <c r="A1018" s="9" t="s">
        <v>2969</v>
      </c>
      <c r="B1018" s="9" t="s">
        <v>2336</v>
      </c>
      <c r="C1018" s="9" t="s">
        <v>2337</v>
      </c>
      <c r="D1018" s="79">
        <f>VLOOKUP(B1018:B1470,'PP_R TEBO'!C:J,6,FALSE)</f>
        <v>889.7734999999999</v>
      </c>
      <c r="E1018" s="79">
        <f>VLOOKUP(B1018:B1470,'PP_R TEBO'!C:J,7,FALSE)</f>
        <v>0</v>
      </c>
      <c r="F1018" s="157">
        <f t="shared" si="18"/>
        <v>0</v>
      </c>
    </row>
    <row r="1019" spans="1:6" x14ac:dyDescent="0.25">
      <c r="A1019" s="9" t="s">
        <v>2970</v>
      </c>
      <c r="B1019" s="9" t="s">
        <v>2338</v>
      </c>
      <c r="C1019" s="9" t="s">
        <v>2339</v>
      </c>
      <c r="D1019" s="79">
        <f>VLOOKUP(B1019:B1471,'PP_R TEBO'!C:J,6,FALSE)</f>
        <v>1299.7215000000001</v>
      </c>
      <c r="E1019" s="79">
        <f>VLOOKUP(B1019:B1471,'PP_R TEBO'!C:J,7,FALSE)</f>
        <v>0</v>
      </c>
      <c r="F1019" s="157">
        <f t="shared" si="18"/>
        <v>0</v>
      </c>
    </row>
    <row r="1020" spans="1:6" x14ac:dyDescent="0.25">
      <c r="A1020" s="9" t="s">
        <v>2971</v>
      </c>
      <c r="B1020" s="9" t="s">
        <v>2340</v>
      </c>
      <c r="C1020" s="9" t="s">
        <v>2341</v>
      </c>
      <c r="D1020" s="79">
        <f>VLOOKUP(B1020:B1472,'PP_R TEBO'!C:J,6,FALSE)</f>
        <v>1864.0654999999999</v>
      </c>
      <c r="E1020" s="79">
        <f>VLOOKUP(B1020:B1472,'PP_R TEBO'!C:J,7,FALSE)</f>
        <v>0</v>
      </c>
      <c r="F1020" s="157">
        <f t="shared" si="18"/>
        <v>0</v>
      </c>
    </row>
    <row r="1021" spans="1:6" x14ac:dyDescent="0.25">
      <c r="A1021" s="9" t="s">
        <v>2972</v>
      </c>
      <c r="B1021" s="9" t="s">
        <v>2342</v>
      </c>
      <c r="C1021" s="9" t="s">
        <v>2343</v>
      </c>
      <c r="D1021" s="79">
        <f>VLOOKUP(B1021:B1473,'PP_R TEBO'!C:J,6,FALSE)</f>
        <v>140.42049999999998</v>
      </c>
      <c r="E1021" s="79">
        <f>VLOOKUP(B1021:B1473,'PP_R TEBO'!C:J,7,FALSE)</f>
        <v>0</v>
      </c>
      <c r="F1021" s="157">
        <f t="shared" si="18"/>
        <v>0</v>
      </c>
    </row>
    <row r="1022" spans="1:6" x14ac:dyDescent="0.25">
      <c r="A1022" s="9" t="s">
        <v>2973</v>
      </c>
      <c r="B1022" s="9" t="s">
        <v>2344</v>
      </c>
      <c r="C1022" s="9" t="s">
        <v>2345</v>
      </c>
      <c r="D1022" s="79">
        <f>VLOOKUP(B1022:B1473,'PP_R TEBO'!C:J,6,FALSE)</f>
        <v>183.67799999999997</v>
      </c>
      <c r="E1022" s="79">
        <f>VLOOKUP(B1022:B1473,'PP_R TEBO'!C:J,7,FALSE)</f>
        <v>0</v>
      </c>
      <c r="F1022" s="157">
        <f t="shared" si="18"/>
        <v>0</v>
      </c>
    </row>
    <row r="1023" spans="1:6" x14ac:dyDescent="0.25">
      <c r="A1023" s="9" t="s">
        <v>2974</v>
      </c>
      <c r="B1023" s="9" t="s">
        <v>2346</v>
      </c>
      <c r="C1023" s="9" t="s">
        <v>2347</v>
      </c>
      <c r="D1023" s="79">
        <f>VLOOKUP(B1023:B1474,'PP_R TEBO'!C:J,6,FALSE)</f>
        <v>296.14749999999998</v>
      </c>
      <c r="E1023" s="79">
        <f>VLOOKUP(B1023:B1474,'PP_R TEBO'!C:J,7,FALSE)</f>
        <v>0</v>
      </c>
      <c r="F1023" s="157">
        <f t="shared" si="18"/>
        <v>0</v>
      </c>
    </row>
    <row r="1024" spans="1:6" x14ac:dyDescent="0.25">
      <c r="A1024" s="9" t="s">
        <v>2975</v>
      </c>
      <c r="B1024" s="9" t="s">
        <v>2348</v>
      </c>
      <c r="C1024" s="9" t="s">
        <v>2349</v>
      </c>
      <c r="D1024" s="79">
        <f>VLOOKUP(B1024:B1475,'PP_R TEBO'!C:J,6,FALSE)</f>
        <v>292.15449999999998</v>
      </c>
      <c r="E1024" s="79">
        <f>VLOOKUP(B1024:B1475,'PP_R TEBO'!C:J,7,FALSE)</f>
        <v>0</v>
      </c>
      <c r="F1024" s="157">
        <f t="shared" si="18"/>
        <v>0</v>
      </c>
    </row>
    <row r="1025" spans="1:6" x14ac:dyDescent="0.25">
      <c r="A1025" s="9" t="s">
        <v>2976</v>
      </c>
      <c r="B1025" s="9" t="s">
        <v>2350</v>
      </c>
      <c r="C1025" s="9" t="s">
        <v>2351</v>
      </c>
      <c r="D1025" s="79">
        <f>VLOOKUP(B1025:B1476,'PP_R TEBO'!C:J,6,FALSE)</f>
        <v>381.33150000000001</v>
      </c>
      <c r="E1025" s="79">
        <f>VLOOKUP(B1025:B1476,'PP_R TEBO'!C:J,7,FALSE)</f>
        <v>0</v>
      </c>
      <c r="F1025" s="157">
        <f t="shared" si="18"/>
        <v>0</v>
      </c>
    </row>
    <row r="1026" spans="1:6" x14ac:dyDescent="0.25">
      <c r="A1026" s="9" t="s">
        <v>2977</v>
      </c>
      <c r="B1026" s="9" t="s">
        <v>2352</v>
      </c>
      <c r="C1026" s="9" t="s">
        <v>2353</v>
      </c>
      <c r="D1026" s="79">
        <f>VLOOKUP(B1026:B1477,'PP_R TEBO'!C:J,6,FALSE)</f>
        <v>292.15449999999998</v>
      </c>
      <c r="E1026" s="79">
        <f>VLOOKUP(B1026:B1477,'PP_R TEBO'!C:J,7,FALSE)</f>
        <v>0</v>
      </c>
      <c r="F1026" s="157">
        <f t="shared" si="18"/>
        <v>0</v>
      </c>
    </row>
    <row r="1027" spans="1:6" x14ac:dyDescent="0.25">
      <c r="A1027" s="9" t="s">
        <v>2978</v>
      </c>
      <c r="B1027" s="9" t="s">
        <v>2354</v>
      </c>
      <c r="C1027" s="9" t="s">
        <v>2355</v>
      </c>
      <c r="D1027" s="79">
        <f>VLOOKUP(B1027:B1478,'PP_R TEBO'!C:J,6,FALSE)</f>
        <v>381.33150000000001</v>
      </c>
      <c r="E1027" s="79">
        <f>VLOOKUP(B1027:B1478,'PP_R TEBO'!C:J,7,FALSE)</f>
        <v>0</v>
      </c>
      <c r="F1027" s="157">
        <f t="shared" si="18"/>
        <v>0</v>
      </c>
    </row>
    <row r="1028" spans="1:6" x14ac:dyDescent="0.25">
      <c r="A1028" s="9" t="s">
        <v>2979</v>
      </c>
      <c r="B1028" s="9" t="s">
        <v>2356</v>
      </c>
      <c r="C1028" s="9" t="s">
        <v>2357</v>
      </c>
      <c r="D1028" s="79">
        <f>VLOOKUP(B1028:B1479,'PP_R TEBO'!C:J,6,FALSE)</f>
        <v>124.4485</v>
      </c>
      <c r="E1028" s="79">
        <f>VLOOKUP(B1028:B1479,'PP_R TEBO'!C:J,7,FALSE)</f>
        <v>0</v>
      </c>
      <c r="F1028" s="157">
        <f t="shared" si="18"/>
        <v>0</v>
      </c>
    </row>
    <row r="1029" spans="1:6" x14ac:dyDescent="0.25">
      <c r="A1029" s="9" t="s">
        <v>2980</v>
      </c>
      <c r="B1029" s="9" t="s">
        <v>2358</v>
      </c>
      <c r="C1029" s="9" t="s">
        <v>2359</v>
      </c>
      <c r="D1029" s="79">
        <f>VLOOKUP(B1029:B1480,'PP_R TEBO'!C:J,6,FALSE)</f>
        <v>171.03349999999998</v>
      </c>
      <c r="E1029" s="79">
        <f>VLOOKUP(B1029:B1480,'PP_R TEBO'!C:J,7,FALSE)</f>
        <v>0</v>
      </c>
      <c r="F1029" s="157">
        <f t="shared" si="18"/>
        <v>0</v>
      </c>
    </row>
    <row r="1030" spans="1:6" x14ac:dyDescent="0.25">
      <c r="A1030" s="9" t="s">
        <v>2981</v>
      </c>
      <c r="B1030" s="9" t="s">
        <v>2360</v>
      </c>
      <c r="C1030" s="9" t="s">
        <v>2361</v>
      </c>
      <c r="D1030" s="79">
        <f>VLOOKUP(B1030:B1481,'PP_R TEBO'!C:J,6,FALSE)</f>
        <v>276.84800000000001</v>
      </c>
      <c r="E1030" s="79">
        <f>VLOOKUP(B1030:B1481,'PP_R TEBO'!C:J,7,FALSE)</f>
        <v>0</v>
      </c>
      <c r="F1030" s="157">
        <f t="shared" si="18"/>
        <v>0</v>
      </c>
    </row>
    <row r="1031" spans="1:6" x14ac:dyDescent="0.25">
      <c r="A1031" s="9" t="s">
        <v>2982</v>
      </c>
      <c r="B1031" s="9" t="s">
        <v>2362</v>
      </c>
      <c r="C1031" s="9" t="s">
        <v>2363</v>
      </c>
      <c r="D1031" s="79">
        <f>VLOOKUP(B1031:B1481,'PP_R TEBO'!C:J,6,FALSE)</f>
        <v>127.11049999999999</v>
      </c>
      <c r="E1031" s="79">
        <f>VLOOKUP(B1031:B1481,'PP_R TEBO'!C:J,7,FALSE)</f>
        <v>0</v>
      </c>
      <c r="F1031" s="157">
        <f t="shared" si="18"/>
        <v>0</v>
      </c>
    </row>
    <row r="1032" spans="1:6" x14ac:dyDescent="0.25">
      <c r="A1032" s="9" t="s">
        <v>2983</v>
      </c>
      <c r="B1032" s="9" t="s">
        <v>2364</v>
      </c>
      <c r="C1032" s="9" t="s">
        <v>2365</v>
      </c>
      <c r="D1032" s="79">
        <f>VLOOKUP(B1032:B1482,'PP_R TEBO'!C:J,6,FALSE)</f>
        <v>173.03</v>
      </c>
      <c r="E1032" s="79">
        <f>VLOOKUP(B1032:B1482,'PP_R TEBO'!C:J,7,FALSE)</f>
        <v>0</v>
      </c>
      <c r="F1032" s="157">
        <f t="shared" si="18"/>
        <v>0</v>
      </c>
    </row>
    <row r="1033" spans="1:6" x14ac:dyDescent="0.25">
      <c r="A1033" s="9" t="s">
        <v>2984</v>
      </c>
      <c r="B1033" s="9" t="s">
        <v>2366</v>
      </c>
      <c r="C1033" s="9" t="s">
        <v>2367</v>
      </c>
      <c r="D1033" s="79">
        <f>VLOOKUP(B1033:B1483,'PP_R TEBO'!C:J,6,FALSE)</f>
        <v>286.83049999999997</v>
      </c>
      <c r="E1033" s="79">
        <f>VLOOKUP(B1033:B1483,'PP_R TEBO'!C:J,7,FALSE)</f>
        <v>0</v>
      </c>
      <c r="F1033" s="157">
        <f t="shared" si="18"/>
        <v>0</v>
      </c>
    </row>
    <row r="1034" spans="1:6" x14ac:dyDescent="0.25">
      <c r="A1034" s="9" t="s">
        <v>2985</v>
      </c>
      <c r="B1034" s="9" t="s">
        <v>2368</v>
      </c>
      <c r="C1034" s="9" t="s">
        <v>2369</v>
      </c>
      <c r="D1034" s="79">
        <f>VLOOKUP(B1034:B1484,'PP_R TEBO'!C:J,6,FALSE)</f>
        <v>421.26150000000001</v>
      </c>
      <c r="E1034" s="79">
        <f>VLOOKUP(B1034:B1484,'PP_R TEBO'!C:J,7,FALSE)</f>
        <v>0</v>
      </c>
      <c r="F1034" s="157">
        <f t="shared" si="18"/>
        <v>0</v>
      </c>
    </row>
    <row r="1035" spans="1:6" x14ac:dyDescent="0.25">
      <c r="A1035" s="9" t="s">
        <v>2986</v>
      </c>
      <c r="B1035" s="9" t="s">
        <v>2370</v>
      </c>
      <c r="C1035" s="9" t="s">
        <v>2371</v>
      </c>
      <c r="D1035" s="79">
        <f>VLOOKUP(B1035:B1485,'PP_R TEBO'!C:J,6,FALSE)</f>
        <v>104.48350000000001</v>
      </c>
      <c r="E1035" s="79">
        <f>VLOOKUP(B1035:B1485,'PP_R TEBO'!C:J,7,FALSE)</f>
        <v>0</v>
      </c>
      <c r="F1035" s="157">
        <f t="shared" si="18"/>
        <v>0</v>
      </c>
    </row>
    <row r="1036" spans="1:6" x14ac:dyDescent="0.25">
      <c r="A1036" s="9" t="s">
        <v>2987</v>
      </c>
      <c r="B1036" s="9" t="s">
        <v>2372</v>
      </c>
      <c r="C1036" s="9" t="s">
        <v>2373</v>
      </c>
      <c r="D1036" s="79">
        <f>VLOOKUP(B1036:B1486,'PP_R TEBO'!C:J,6,FALSE)</f>
        <v>143.08249999999998</v>
      </c>
      <c r="E1036" s="79">
        <f>VLOOKUP(B1036:B1486,'PP_R TEBO'!C:J,7,FALSE)</f>
        <v>0</v>
      </c>
      <c r="F1036" s="157">
        <f t="shared" ref="F1036:F1099" si="19">D1036*E1036</f>
        <v>0</v>
      </c>
    </row>
    <row r="1037" spans="1:6" x14ac:dyDescent="0.25">
      <c r="A1037" s="9" t="s">
        <v>2988</v>
      </c>
      <c r="B1037" s="9" t="s">
        <v>2374</v>
      </c>
      <c r="C1037" s="9" t="s">
        <v>2375</v>
      </c>
      <c r="D1037" s="79">
        <f>VLOOKUP(B1037:B1487,'PP_R TEBO'!C:J,6,FALSE)</f>
        <v>232.2595</v>
      </c>
      <c r="E1037" s="79">
        <f>VLOOKUP(B1037:B1487,'PP_R TEBO'!C:J,7,FALSE)</f>
        <v>0</v>
      </c>
      <c r="F1037" s="157">
        <f t="shared" si="19"/>
        <v>0</v>
      </c>
    </row>
    <row r="1038" spans="1:6" x14ac:dyDescent="0.25">
      <c r="A1038" s="9" t="s">
        <v>2989</v>
      </c>
      <c r="B1038" s="9" t="s">
        <v>2376</v>
      </c>
      <c r="C1038" s="9" t="s">
        <v>2377</v>
      </c>
      <c r="D1038" s="79">
        <f>VLOOKUP(B1038:B1488,'PP_R TEBO'!C:J,6,FALSE)</f>
        <v>374.67649999999998</v>
      </c>
      <c r="E1038" s="79">
        <f>VLOOKUP(B1038:B1488,'PP_R TEBO'!C:J,7,FALSE)</f>
        <v>0</v>
      </c>
      <c r="F1038" s="157">
        <f t="shared" si="19"/>
        <v>0</v>
      </c>
    </row>
    <row r="1039" spans="1:6" x14ac:dyDescent="0.25">
      <c r="A1039" s="9" t="s">
        <v>2990</v>
      </c>
      <c r="B1039" s="9" t="s">
        <v>2378</v>
      </c>
      <c r="C1039" s="9" t="s">
        <v>2379</v>
      </c>
      <c r="D1039" s="79">
        <f>VLOOKUP(B1039:B1489,'PP_R TEBO'!C:J,6,FALSE)</f>
        <v>477.82899999999995</v>
      </c>
      <c r="E1039" s="79">
        <f>VLOOKUP(B1039:B1489,'PP_R TEBO'!C:J,7,FALSE)</f>
        <v>0</v>
      </c>
      <c r="F1039" s="157">
        <f t="shared" si="19"/>
        <v>0</v>
      </c>
    </row>
    <row r="1040" spans="1:6" x14ac:dyDescent="0.25">
      <c r="A1040" s="9" t="s">
        <v>2991</v>
      </c>
      <c r="B1040" s="9" t="s">
        <v>2380</v>
      </c>
      <c r="C1040" s="9" t="s">
        <v>2381</v>
      </c>
      <c r="D1040" s="79">
        <f>VLOOKUP(B1040:B1490,'PP_R TEBO'!C:J,6,FALSE)</f>
        <v>331.41900000000004</v>
      </c>
      <c r="E1040" s="79">
        <f>VLOOKUP(B1040:B1490,'PP_R TEBO'!C:J,7,FALSE)</f>
        <v>0</v>
      </c>
      <c r="F1040" s="157">
        <f t="shared" si="19"/>
        <v>0</v>
      </c>
    </row>
    <row r="1041" spans="1:6" x14ac:dyDescent="0.25">
      <c r="A1041" s="9" t="s">
        <v>2992</v>
      </c>
      <c r="B1041" s="9" t="s">
        <v>2382</v>
      </c>
      <c r="C1041" s="9" t="s">
        <v>2383</v>
      </c>
      <c r="D1041" s="79">
        <f>VLOOKUP(B1041:B1491,'PP_R TEBO'!C:J,6,FALSE)</f>
        <v>468.512</v>
      </c>
      <c r="E1041" s="79">
        <f>VLOOKUP(B1041:B1491,'PP_R TEBO'!C:J,7,FALSE)</f>
        <v>0</v>
      </c>
      <c r="F1041" s="157">
        <f t="shared" si="19"/>
        <v>0</v>
      </c>
    </row>
    <row r="1042" spans="1:6" x14ac:dyDescent="0.25">
      <c r="A1042" s="9" t="s">
        <v>2993</v>
      </c>
      <c r="B1042" s="9" t="s">
        <v>2384</v>
      </c>
      <c r="C1042" s="9" t="s">
        <v>2385</v>
      </c>
      <c r="D1042" s="79">
        <f>VLOOKUP(B1042:B1492,'PP_R TEBO'!C:J,6,FALSE)</f>
        <v>583.6434999999999</v>
      </c>
      <c r="E1042" s="79">
        <f>VLOOKUP(B1042:B1492,'PP_R TEBO'!C:J,7,FALSE)</f>
        <v>0</v>
      </c>
      <c r="F1042" s="157">
        <f t="shared" si="19"/>
        <v>0</v>
      </c>
    </row>
    <row r="1043" spans="1:6" x14ac:dyDescent="0.25">
      <c r="A1043" s="9" t="s">
        <v>2994</v>
      </c>
      <c r="B1043" s="9" t="s">
        <v>2386</v>
      </c>
      <c r="C1043" s="9" t="s">
        <v>2387</v>
      </c>
      <c r="D1043" s="79">
        <f>VLOOKUP(B1043:B1493,'PP_R TEBO'!C:J,6,FALSE)</f>
        <v>640.2109999999999</v>
      </c>
      <c r="E1043" s="79">
        <f>VLOOKUP(B1043:B1493,'PP_R TEBO'!C:J,7,FALSE)</f>
        <v>0</v>
      </c>
      <c r="F1043" s="157">
        <f t="shared" si="19"/>
        <v>0</v>
      </c>
    </row>
    <row r="1044" spans="1:6" x14ac:dyDescent="0.25">
      <c r="A1044" s="9" t="s">
        <v>2995</v>
      </c>
      <c r="B1044" s="9" t="s">
        <v>2388</v>
      </c>
      <c r="C1044" s="9" t="s">
        <v>2389</v>
      </c>
      <c r="D1044" s="79">
        <f>VLOOKUP(B1044:B1494,'PP_R TEBO'!C:J,6,FALSE)</f>
        <v>576.32299999999998</v>
      </c>
      <c r="E1044" s="79">
        <f>VLOOKUP(B1044:B1494,'PP_R TEBO'!C:J,7,FALSE)</f>
        <v>0</v>
      </c>
      <c r="F1044" s="157">
        <f t="shared" si="19"/>
        <v>0</v>
      </c>
    </row>
    <row r="1045" spans="1:6" x14ac:dyDescent="0.25">
      <c r="A1045" s="9" t="s">
        <v>2996</v>
      </c>
      <c r="B1045" s="9" t="s">
        <v>2390</v>
      </c>
      <c r="C1045" s="9" t="s">
        <v>2391</v>
      </c>
      <c r="D1045" s="79">
        <f>VLOOKUP(B1045:B1495,'PP_R TEBO'!C:J,6,FALSE)</f>
        <v>634.88699999999994</v>
      </c>
      <c r="E1045" s="79">
        <f>VLOOKUP(B1045:B1495,'PP_R TEBO'!C:J,7,FALSE)</f>
        <v>0</v>
      </c>
      <c r="F1045" s="157">
        <f t="shared" si="19"/>
        <v>0</v>
      </c>
    </row>
    <row r="1046" spans="1:6" x14ac:dyDescent="0.25">
      <c r="A1046" s="9" t="s">
        <v>2997</v>
      </c>
      <c r="B1046" s="9" t="s">
        <v>2392</v>
      </c>
      <c r="C1046" s="9" t="s">
        <v>2393</v>
      </c>
      <c r="D1046" s="79">
        <f>VLOOKUP(B1046:B1495,'PP_R TEBO'!C:J,6,FALSE)</f>
        <v>968.96799999999996</v>
      </c>
      <c r="E1046" s="79">
        <f>VLOOKUP(B1046:B1495,'PP_R TEBO'!C:J,7,FALSE)</f>
        <v>0</v>
      </c>
      <c r="F1046" s="157">
        <f t="shared" si="19"/>
        <v>0</v>
      </c>
    </row>
    <row r="1047" spans="1:6" x14ac:dyDescent="0.25">
      <c r="A1047" s="9" t="s">
        <v>2998</v>
      </c>
      <c r="B1047" s="9" t="s">
        <v>2394</v>
      </c>
      <c r="C1047" s="9" t="s">
        <v>2395</v>
      </c>
      <c r="D1047" s="79">
        <f>VLOOKUP(B1047:B1496,'PP_R TEBO'!C:J,6,FALSE)</f>
        <v>1145.3254999999999</v>
      </c>
      <c r="E1047" s="79">
        <f>VLOOKUP(B1047:B1496,'PP_R TEBO'!C:J,7,FALSE)</f>
        <v>0</v>
      </c>
      <c r="F1047" s="157">
        <f t="shared" si="19"/>
        <v>0</v>
      </c>
    </row>
    <row r="1048" spans="1:6" x14ac:dyDescent="0.25">
      <c r="A1048" s="9" t="s">
        <v>2999</v>
      </c>
      <c r="B1048" s="9" t="s">
        <v>2396</v>
      </c>
      <c r="C1048" s="9" t="s">
        <v>2397</v>
      </c>
      <c r="D1048" s="79">
        <f>VLOOKUP(B1048:B1497,'PP_R TEBO'!C:J,6,FALSE)</f>
        <v>983.60899999999992</v>
      </c>
      <c r="E1048" s="79">
        <f>VLOOKUP(B1048:B1497,'PP_R TEBO'!C:J,7,FALSE)</f>
        <v>0</v>
      </c>
      <c r="F1048" s="157">
        <f t="shared" si="19"/>
        <v>0</v>
      </c>
    </row>
    <row r="1049" spans="1:6" x14ac:dyDescent="0.25">
      <c r="A1049" s="9" t="s">
        <v>3000</v>
      </c>
      <c r="B1049" s="9" t="s">
        <v>2398</v>
      </c>
      <c r="C1049" s="9" t="s">
        <v>2399</v>
      </c>
      <c r="D1049" s="79">
        <f>VLOOKUP(B1049:B1498,'PP_R TEBO'!C:J,6,FALSE)</f>
        <v>1177.2695000000001</v>
      </c>
      <c r="E1049" s="79">
        <f>VLOOKUP(B1049:B1498,'PP_R TEBO'!C:J,7,FALSE)</f>
        <v>0</v>
      </c>
      <c r="F1049" s="157">
        <f t="shared" si="19"/>
        <v>0</v>
      </c>
    </row>
    <row r="1050" spans="1:6" x14ac:dyDescent="0.25">
      <c r="A1050" s="9" t="s">
        <v>3001</v>
      </c>
      <c r="B1050" s="9" t="s">
        <v>2400</v>
      </c>
      <c r="C1050" s="9" t="s">
        <v>2401</v>
      </c>
      <c r="D1050" s="79">
        <f>VLOOKUP(B1050:B1499,'PP_R TEBO'!C:J,6,FALSE)</f>
        <v>826.55099999999993</v>
      </c>
      <c r="E1050" s="79">
        <f>VLOOKUP(B1050:B1499,'PP_R TEBO'!C:J,7,FALSE)</f>
        <v>0</v>
      </c>
      <c r="F1050" s="157">
        <f t="shared" si="19"/>
        <v>0</v>
      </c>
    </row>
    <row r="1051" spans="1:6" x14ac:dyDescent="0.25">
      <c r="A1051" s="9" t="s">
        <v>3002</v>
      </c>
      <c r="B1051" s="9" t="s">
        <v>2402</v>
      </c>
      <c r="C1051" s="9" t="s">
        <v>2403</v>
      </c>
      <c r="D1051" s="79">
        <f>VLOOKUP(B1051:B1500,'PP_R TEBO'!C:J,6,FALSE)</f>
        <v>1035.518</v>
      </c>
      <c r="E1051" s="79">
        <f>VLOOKUP(B1051:B1500,'PP_R TEBO'!C:J,7,FALSE)</f>
        <v>0</v>
      </c>
      <c r="F1051" s="157">
        <f t="shared" si="19"/>
        <v>0</v>
      </c>
    </row>
    <row r="1052" spans="1:6" x14ac:dyDescent="0.25">
      <c r="A1052" s="9" t="s">
        <v>3003</v>
      </c>
      <c r="B1052" s="9" t="s">
        <v>2404</v>
      </c>
      <c r="C1052" s="9" t="s">
        <v>2405</v>
      </c>
      <c r="D1052" s="79">
        <f>VLOOKUP(B1052:B1501,'PP_R TEBO'!C:J,6,FALSE)</f>
        <v>817.23399999999992</v>
      </c>
      <c r="E1052" s="79">
        <f>VLOOKUP(B1052:B1501,'PP_R TEBO'!C:J,7,FALSE)</f>
        <v>0</v>
      </c>
      <c r="F1052" s="157">
        <f t="shared" si="19"/>
        <v>0</v>
      </c>
    </row>
    <row r="1053" spans="1:6" x14ac:dyDescent="0.25">
      <c r="A1053" s="9" t="s">
        <v>3004</v>
      </c>
      <c r="B1053" s="9" t="s">
        <v>2406</v>
      </c>
      <c r="C1053" s="9" t="s">
        <v>2407</v>
      </c>
      <c r="D1053" s="79">
        <f>VLOOKUP(B1053:B1502,'PP_R TEBO'!C:J,6,FALSE)</f>
        <v>1091.4199999999998</v>
      </c>
      <c r="E1053" s="79">
        <f>VLOOKUP(B1053:B1502,'PP_R TEBO'!C:J,7,FALSE)</f>
        <v>0</v>
      </c>
      <c r="F1053" s="157">
        <f t="shared" si="19"/>
        <v>0</v>
      </c>
    </row>
    <row r="1054" spans="1:6" x14ac:dyDescent="0.25">
      <c r="A1054" s="9" t="s">
        <v>3005</v>
      </c>
      <c r="B1054" s="9" t="s">
        <v>2408</v>
      </c>
      <c r="C1054" s="9" t="s">
        <v>2409</v>
      </c>
      <c r="D1054" s="79">
        <f>VLOOKUP(B1054:B1503,'PP_R TEBO'!C:J,6,FALSE)</f>
        <v>5.3</v>
      </c>
      <c r="E1054" s="79">
        <f>VLOOKUP(B1054:B1503,'PP_R TEBO'!C:J,7,FALSE)</f>
        <v>0</v>
      </c>
      <c r="F1054" s="157">
        <f t="shared" si="19"/>
        <v>0</v>
      </c>
    </row>
    <row r="1055" spans="1:6" x14ac:dyDescent="0.25">
      <c r="A1055" s="9" t="s">
        <v>3006</v>
      </c>
      <c r="B1055" s="9" t="s">
        <v>2410</v>
      </c>
      <c r="C1055" s="9" t="s">
        <v>2411</v>
      </c>
      <c r="D1055" s="79">
        <f>VLOOKUP(B1055:B1504,'PP_R TEBO'!C:J,6,FALSE)</f>
        <v>7.01</v>
      </c>
      <c r="E1055" s="79">
        <f>VLOOKUP(B1055:B1504,'PP_R TEBO'!C:J,7,FALSE)</f>
        <v>0</v>
      </c>
      <c r="F1055" s="157">
        <f t="shared" si="19"/>
        <v>0</v>
      </c>
    </row>
    <row r="1056" spans="1:6" x14ac:dyDescent="0.25">
      <c r="A1056" s="9" t="s">
        <v>3007</v>
      </c>
      <c r="B1056" s="9" t="s">
        <v>2412</v>
      </c>
      <c r="C1056" s="9" t="s">
        <v>2413</v>
      </c>
      <c r="D1056" s="79">
        <f>VLOOKUP(B1056:B1505,'PP_R TEBO'!C:J,6,FALSE)</f>
        <v>10.8</v>
      </c>
      <c r="E1056" s="79">
        <f>VLOOKUP(B1056:B1505,'PP_R TEBO'!C:J,7,FALSE)</f>
        <v>0</v>
      </c>
      <c r="F1056" s="157">
        <f t="shared" si="19"/>
        <v>0</v>
      </c>
    </row>
    <row r="1057" spans="1:6" x14ac:dyDescent="0.25">
      <c r="A1057" s="9" t="s">
        <v>3008</v>
      </c>
      <c r="B1057" s="9" t="s">
        <v>2414</v>
      </c>
      <c r="C1057" s="9" t="s">
        <v>2415</v>
      </c>
      <c r="D1057" s="79">
        <f>VLOOKUP(B1057:B1506,'PP_R TEBO'!C:J,6,FALSE)</f>
        <v>19.965</v>
      </c>
      <c r="E1057" s="79">
        <f>VLOOKUP(B1057:B1506,'PP_R TEBO'!C:J,7,FALSE)</f>
        <v>0</v>
      </c>
      <c r="F1057" s="157">
        <f t="shared" si="19"/>
        <v>0</v>
      </c>
    </row>
    <row r="1058" spans="1:6" x14ac:dyDescent="0.25">
      <c r="A1058" s="9" t="s">
        <v>3009</v>
      </c>
      <c r="B1058" s="9" t="s">
        <v>2416</v>
      </c>
      <c r="C1058" s="9" t="s">
        <v>2417</v>
      </c>
      <c r="D1058" s="79">
        <f>VLOOKUP(B1058:B1507,'PP_R TEBO'!C:J,6,FALSE)</f>
        <v>37.268000000000001</v>
      </c>
      <c r="E1058" s="79">
        <f>VLOOKUP(B1058:B1507,'PP_R TEBO'!C:J,7,FALSE)</f>
        <v>0</v>
      </c>
      <c r="F1058" s="157">
        <f t="shared" si="19"/>
        <v>0</v>
      </c>
    </row>
    <row r="1059" spans="1:6" x14ac:dyDescent="0.25">
      <c r="A1059" s="9" t="s">
        <v>3010</v>
      </c>
      <c r="B1059" s="9" t="s">
        <v>2418</v>
      </c>
      <c r="C1059" s="9" t="s">
        <v>2419</v>
      </c>
      <c r="D1059" s="79">
        <f>VLOOKUP(B1059:B1508,'PP_R TEBO'!C:J,6,FALSE)</f>
        <v>78.528999999999996</v>
      </c>
      <c r="E1059" s="79">
        <f>VLOOKUP(B1059:B1508,'PP_R TEBO'!C:J,7,FALSE)</f>
        <v>0</v>
      </c>
      <c r="F1059" s="157">
        <f t="shared" si="19"/>
        <v>0</v>
      </c>
    </row>
    <row r="1060" spans="1:6" x14ac:dyDescent="0.25">
      <c r="A1060" s="9" t="s">
        <v>3011</v>
      </c>
      <c r="B1060" s="9" t="s">
        <v>2420</v>
      </c>
      <c r="C1060" s="9" t="s">
        <v>2421</v>
      </c>
      <c r="D1060" s="79">
        <f>VLOOKUP(B1060:B1509,'PP_R TEBO'!C:J,6,FALSE)</f>
        <v>145.74449999999999</v>
      </c>
      <c r="E1060" s="79">
        <f>VLOOKUP(B1060:B1509,'PP_R TEBO'!C:J,7,FALSE)</f>
        <v>0</v>
      </c>
      <c r="F1060" s="157">
        <f t="shared" si="19"/>
        <v>0</v>
      </c>
    </row>
    <row r="1061" spans="1:6" x14ac:dyDescent="0.25">
      <c r="A1061" s="9" t="s">
        <v>3012</v>
      </c>
      <c r="B1061" s="9" t="s">
        <v>2422</v>
      </c>
      <c r="C1061" s="9" t="s">
        <v>2423</v>
      </c>
      <c r="D1061" s="79">
        <f>VLOOKUP(B1061:B1510,'PP_R TEBO'!C:J,6,FALSE)</f>
        <v>292.15449999999998</v>
      </c>
      <c r="E1061" s="79">
        <f>VLOOKUP(B1061:B1510,'PP_R TEBO'!C:J,7,FALSE)</f>
        <v>0</v>
      </c>
      <c r="F1061" s="157">
        <f t="shared" si="19"/>
        <v>0</v>
      </c>
    </row>
    <row r="1062" spans="1:6" x14ac:dyDescent="0.25">
      <c r="A1062" s="9" t="s">
        <v>3013</v>
      </c>
      <c r="B1062" s="9" t="s">
        <v>2424</v>
      </c>
      <c r="C1062" s="9" t="s">
        <v>2425</v>
      </c>
      <c r="D1062" s="79">
        <f>VLOOKUP(B1062:B1510,'PP_R TEBO'!C:J,6,FALSE)</f>
        <v>417.93400000000003</v>
      </c>
      <c r="E1062" s="79">
        <f>VLOOKUP(B1062:B1510,'PP_R TEBO'!C:J,7,FALSE)</f>
        <v>0</v>
      </c>
      <c r="F1062" s="157">
        <f t="shared" si="19"/>
        <v>0</v>
      </c>
    </row>
    <row r="1063" spans="1:6" x14ac:dyDescent="0.25">
      <c r="A1063" s="9" t="s">
        <v>3014</v>
      </c>
      <c r="B1063" s="9" t="s">
        <v>2426</v>
      </c>
      <c r="C1063" s="9" t="s">
        <v>2427</v>
      </c>
      <c r="D1063" s="79">
        <f>VLOOKUP(B1063:B1511,'PP_R TEBO'!C:J,6,FALSE)</f>
        <v>761.99749999999995</v>
      </c>
      <c r="E1063" s="79">
        <f>VLOOKUP(B1063:B1511,'PP_R TEBO'!C:J,7,FALSE)</f>
        <v>0</v>
      </c>
      <c r="F1063" s="157">
        <f t="shared" si="19"/>
        <v>0</v>
      </c>
    </row>
    <row r="1064" spans="1:6" x14ac:dyDescent="0.25">
      <c r="A1064" s="9" t="s">
        <v>3015</v>
      </c>
      <c r="B1064" s="9" t="s">
        <v>2428</v>
      </c>
      <c r="C1064" s="9" t="s">
        <v>2429</v>
      </c>
      <c r="D1064" s="79">
        <f>VLOOKUP(B1064:B1512,'PP_R TEBO'!C:J,6,FALSE)</f>
        <v>1324.3449999999998</v>
      </c>
      <c r="E1064" s="79">
        <f>VLOOKUP(B1064:B1512,'PP_R TEBO'!C:J,7,FALSE)</f>
        <v>0</v>
      </c>
      <c r="F1064" s="157">
        <f t="shared" si="19"/>
        <v>0</v>
      </c>
    </row>
    <row r="1065" spans="1:6" x14ac:dyDescent="0.25">
      <c r="A1065" s="9" t="s">
        <v>3016</v>
      </c>
      <c r="B1065" s="9" t="s">
        <v>2430</v>
      </c>
      <c r="C1065" s="9" t="s">
        <v>2431</v>
      </c>
      <c r="D1065" s="79">
        <f>VLOOKUP(B1065:B1513,'PP_R TEBO'!C:J,6,FALSE)</f>
        <v>3.9929999999999999</v>
      </c>
      <c r="E1065" s="79">
        <f>VLOOKUP(B1065:B1513,'PP_R TEBO'!C:J,7,FALSE)</f>
        <v>0</v>
      </c>
      <c r="F1065" s="157">
        <f t="shared" si="19"/>
        <v>0</v>
      </c>
    </row>
    <row r="1066" spans="1:6" x14ac:dyDescent="0.25">
      <c r="A1066" s="9" t="s">
        <v>3017</v>
      </c>
      <c r="B1066" s="9" t="s">
        <v>2432</v>
      </c>
      <c r="C1066" s="9" t="s">
        <v>2433</v>
      </c>
      <c r="D1066" s="79">
        <f>VLOOKUP(B1066:B1514,'PP_R TEBO'!C:J,6,FALSE)</f>
        <v>4.6585000000000001</v>
      </c>
      <c r="E1066" s="79">
        <f>VLOOKUP(B1066:B1514,'PP_R TEBO'!C:J,7,FALSE)</f>
        <v>0</v>
      </c>
      <c r="F1066" s="157">
        <f t="shared" si="19"/>
        <v>0</v>
      </c>
    </row>
    <row r="1067" spans="1:6" x14ac:dyDescent="0.25">
      <c r="A1067" s="9" t="s">
        <v>3018</v>
      </c>
      <c r="B1067" s="9" t="s">
        <v>2434</v>
      </c>
      <c r="C1067" s="9" t="s">
        <v>2435</v>
      </c>
      <c r="D1067" s="79">
        <f>VLOOKUP(B1067:B1515,'PP_R TEBO'!C:J,6,FALSE)</f>
        <v>7.3205</v>
      </c>
      <c r="E1067" s="79">
        <f>VLOOKUP(B1067:B1515,'PP_R TEBO'!C:J,7,FALSE)</f>
        <v>0</v>
      </c>
      <c r="F1067" s="157">
        <f t="shared" si="19"/>
        <v>0</v>
      </c>
    </row>
    <row r="1068" spans="1:6" x14ac:dyDescent="0.25">
      <c r="A1068" s="9" t="s">
        <v>3019</v>
      </c>
      <c r="B1068" s="9" t="s">
        <v>2436</v>
      </c>
      <c r="C1068" s="9" t="s">
        <v>2437</v>
      </c>
      <c r="D1068" s="79">
        <f>VLOOKUP(B1068:B1516,'PP_R TEBO'!C:J,6,FALSE)</f>
        <v>15.3065</v>
      </c>
      <c r="E1068" s="79">
        <f>VLOOKUP(B1068:B1516,'PP_R TEBO'!C:J,7,FALSE)</f>
        <v>0</v>
      </c>
      <c r="F1068" s="157">
        <f t="shared" si="19"/>
        <v>0</v>
      </c>
    </row>
    <row r="1069" spans="1:6" x14ac:dyDescent="0.25">
      <c r="A1069" s="9" t="s">
        <v>3020</v>
      </c>
      <c r="B1069" s="9" t="s">
        <v>2438</v>
      </c>
      <c r="C1069" s="9" t="s">
        <v>2439</v>
      </c>
      <c r="D1069" s="79">
        <f>VLOOKUP(B1069:B1516,'PP_R TEBO'!C:J,6,FALSE)</f>
        <v>24.6235</v>
      </c>
      <c r="E1069" s="79">
        <f>VLOOKUP(B1069:B1516,'PP_R TEBO'!C:J,7,FALSE)</f>
        <v>0</v>
      </c>
      <c r="F1069" s="157">
        <f t="shared" si="19"/>
        <v>0</v>
      </c>
    </row>
    <row r="1070" spans="1:6" x14ac:dyDescent="0.25">
      <c r="A1070" s="9" t="s">
        <v>3021</v>
      </c>
      <c r="B1070" s="9" t="s">
        <v>2440</v>
      </c>
      <c r="C1070" s="9" t="s">
        <v>2441</v>
      </c>
      <c r="D1070" s="79">
        <f>VLOOKUP(B1070:B1517,'PP_R TEBO'!C:J,6,FALSE)</f>
        <v>45.919499999999992</v>
      </c>
      <c r="E1070" s="79">
        <f>VLOOKUP(B1070:B1517,'PP_R TEBO'!C:J,7,FALSE)</f>
        <v>0</v>
      </c>
      <c r="F1070" s="157">
        <f t="shared" si="19"/>
        <v>0</v>
      </c>
    </row>
    <row r="1071" spans="1:6" x14ac:dyDescent="0.25">
      <c r="A1071" s="9" t="s">
        <v>3022</v>
      </c>
      <c r="B1071" s="9" t="s">
        <v>2442</v>
      </c>
      <c r="C1071" s="9" t="s">
        <v>2443</v>
      </c>
      <c r="D1071" s="79">
        <f>VLOOKUP(B1071:B1518,'PP_R TEBO'!C:J,6,FALSE)</f>
        <v>115.13149999999999</v>
      </c>
      <c r="E1071" s="79">
        <f>VLOOKUP(B1071:B1518,'PP_R TEBO'!C:J,7,FALSE)</f>
        <v>0</v>
      </c>
      <c r="F1071" s="157">
        <f t="shared" si="19"/>
        <v>0</v>
      </c>
    </row>
    <row r="1072" spans="1:6" x14ac:dyDescent="0.25">
      <c r="A1072" s="9" t="s">
        <v>3023</v>
      </c>
      <c r="B1072" s="9" t="s">
        <v>2444</v>
      </c>
      <c r="C1072" s="9" t="s">
        <v>2445</v>
      </c>
      <c r="D1072" s="79">
        <f>VLOOKUP(B1072:B1519,'PP_R TEBO'!C:J,6,FALSE)</f>
        <v>115.797</v>
      </c>
      <c r="E1072" s="79">
        <f>VLOOKUP(B1072:B1519,'PP_R TEBO'!C:J,7,FALSE)</f>
        <v>0</v>
      </c>
      <c r="F1072" s="157">
        <f t="shared" si="19"/>
        <v>0</v>
      </c>
    </row>
    <row r="1073" spans="1:6" x14ac:dyDescent="0.25">
      <c r="A1073" s="9" t="s">
        <v>3024</v>
      </c>
      <c r="B1073" s="9" t="s">
        <v>2446</v>
      </c>
      <c r="C1073" s="9" t="s">
        <v>2447</v>
      </c>
      <c r="D1073" s="79">
        <f>VLOOKUP(B1073:B1520,'PP_R TEBO'!C:J,6,FALSE)</f>
        <v>27.285499999999999</v>
      </c>
      <c r="E1073" s="79">
        <f>VLOOKUP(B1073:B1520,'PP_R TEBO'!C:J,7,FALSE)</f>
        <v>0</v>
      </c>
      <c r="F1073" s="157">
        <f t="shared" si="19"/>
        <v>0</v>
      </c>
    </row>
    <row r="1074" spans="1:6" x14ac:dyDescent="0.25">
      <c r="A1074" s="9" t="s">
        <v>3025</v>
      </c>
      <c r="B1074" s="9" t="s">
        <v>2448</v>
      </c>
      <c r="C1074" s="9" t="s">
        <v>2449</v>
      </c>
      <c r="D1074" s="79">
        <f>VLOOKUP(B1074:B1520,'PP_R TEBO'!C:J,6,FALSE)</f>
        <v>37.268000000000001</v>
      </c>
      <c r="E1074" s="79">
        <f>VLOOKUP(B1074:B1520,'PP_R TEBO'!C:J,7,FALSE)</f>
        <v>0</v>
      </c>
      <c r="F1074" s="157">
        <f t="shared" si="19"/>
        <v>0</v>
      </c>
    </row>
    <row r="1075" spans="1:6" x14ac:dyDescent="0.25">
      <c r="A1075" s="9" t="s">
        <v>3026</v>
      </c>
      <c r="B1075" s="9" t="s">
        <v>2450</v>
      </c>
      <c r="C1075" s="9" t="s">
        <v>2451</v>
      </c>
      <c r="D1075" s="79">
        <f>VLOOKUP(B1075:B1521,'PP_R TEBO'!C:J,6,FALSE)</f>
        <v>63.222499999999997</v>
      </c>
      <c r="E1075" s="79">
        <f>VLOOKUP(B1075:B1521,'PP_R TEBO'!C:J,7,FALSE)</f>
        <v>0</v>
      </c>
      <c r="F1075" s="157">
        <f t="shared" si="19"/>
        <v>0</v>
      </c>
    </row>
    <row r="1076" spans="1:6" x14ac:dyDescent="0.25">
      <c r="A1076" s="9" t="s">
        <v>3027</v>
      </c>
      <c r="B1076" s="9" t="s">
        <v>2452</v>
      </c>
      <c r="C1076" s="9" t="s">
        <v>2453</v>
      </c>
      <c r="D1076" s="79">
        <f>VLOOKUP(B1076:B1522,'PP_R TEBO'!C:J,6,FALSE)</f>
        <v>135.762</v>
      </c>
      <c r="E1076" s="79">
        <f>VLOOKUP(B1076:B1522,'PP_R TEBO'!C:J,7,FALSE)</f>
        <v>0</v>
      </c>
      <c r="F1076" s="157">
        <f t="shared" si="19"/>
        <v>0</v>
      </c>
    </row>
    <row r="1077" spans="1:6" x14ac:dyDescent="0.25">
      <c r="A1077" s="9" t="s">
        <v>3028</v>
      </c>
      <c r="B1077" s="9" t="s">
        <v>2454</v>
      </c>
      <c r="C1077" s="9" t="s">
        <v>2455</v>
      </c>
      <c r="D1077" s="79">
        <f>VLOOKUP(B1077:B1523,'PP_R TEBO'!C:J,6,FALSE)</f>
        <v>15.972</v>
      </c>
      <c r="E1077" s="79">
        <f>VLOOKUP(B1077:B1523,'PP_R TEBO'!C:J,7,FALSE)</f>
        <v>0</v>
      </c>
      <c r="F1077" s="157">
        <f t="shared" si="19"/>
        <v>0</v>
      </c>
    </row>
    <row r="1078" spans="1:6" x14ac:dyDescent="0.25">
      <c r="A1078" s="9" t="s">
        <v>3029</v>
      </c>
      <c r="B1078" s="9" t="s">
        <v>2456</v>
      </c>
      <c r="C1078" s="9" t="s">
        <v>2457</v>
      </c>
      <c r="D1078" s="79">
        <f>VLOOKUP(B1078:B1524,'PP_R TEBO'!C:J,6,FALSE)</f>
        <v>21.961500000000001</v>
      </c>
      <c r="E1078" s="79">
        <f>VLOOKUP(B1078:B1524,'PP_R TEBO'!C:J,7,FALSE)</f>
        <v>0</v>
      </c>
      <c r="F1078" s="157">
        <f t="shared" si="19"/>
        <v>0</v>
      </c>
    </row>
    <row r="1079" spans="1:6" x14ac:dyDescent="0.25">
      <c r="A1079" s="9" t="s">
        <v>3030</v>
      </c>
      <c r="B1079" s="9" t="s">
        <v>2458</v>
      </c>
      <c r="C1079" s="9" t="s">
        <v>2459</v>
      </c>
      <c r="D1079" s="79">
        <f>VLOOKUP(B1079:B1525,'PP_R TEBO'!C:J,6,FALSE)</f>
        <v>45.253999999999998</v>
      </c>
      <c r="E1079" s="79">
        <f>VLOOKUP(B1079:B1525,'PP_R TEBO'!C:J,7,FALSE)</f>
        <v>0</v>
      </c>
      <c r="F1079" s="157">
        <f t="shared" si="19"/>
        <v>0</v>
      </c>
    </row>
    <row r="1080" spans="1:6" x14ac:dyDescent="0.25">
      <c r="A1080" s="9" t="s">
        <v>3031</v>
      </c>
      <c r="B1080" s="9" t="s">
        <v>2460</v>
      </c>
      <c r="C1080" s="9" t="s">
        <v>2461</v>
      </c>
      <c r="D1080" s="79">
        <f>VLOOKUP(B1080:B1526,'PP_R TEBO'!C:J,6,FALSE)</f>
        <v>84.01</v>
      </c>
      <c r="E1080" s="79">
        <f>VLOOKUP(B1080:B1526,'PP_R TEBO'!C:J,7,FALSE)</f>
        <v>0</v>
      </c>
      <c r="F1080" s="157">
        <f t="shared" si="19"/>
        <v>0</v>
      </c>
    </row>
    <row r="1081" spans="1:6" x14ac:dyDescent="0.25">
      <c r="A1081" s="9" t="s">
        <v>3032</v>
      </c>
      <c r="B1081" s="9" t="s">
        <v>2462</v>
      </c>
      <c r="C1081" s="9" t="s">
        <v>2463</v>
      </c>
      <c r="D1081" s="79">
        <f>VLOOKUP(B1081:B1526,'PP_R TEBO'!C:J,6,FALSE)</f>
        <v>132.32</v>
      </c>
      <c r="E1081" s="79">
        <f>VLOOKUP(B1081:B1526,'PP_R TEBO'!C:J,7,FALSE)</f>
        <v>0</v>
      </c>
      <c r="F1081" s="157">
        <f t="shared" si="19"/>
        <v>0</v>
      </c>
    </row>
    <row r="1082" spans="1:6" x14ac:dyDescent="0.25">
      <c r="A1082" s="9" t="s">
        <v>3033</v>
      </c>
      <c r="B1082" s="9" t="s">
        <v>2464</v>
      </c>
      <c r="C1082" s="9" t="s">
        <v>2465</v>
      </c>
      <c r="D1082" s="79">
        <f>VLOOKUP(B1082:B1527,'PP_R TEBO'!C:J,6,FALSE)</f>
        <v>234.02</v>
      </c>
      <c r="E1082" s="79">
        <f>VLOOKUP(B1082:B1527,'PP_R TEBO'!C:J,7,FALSE)</f>
        <v>0</v>
      </c>
      <c r="F1082" s="157">
        <f t="shared" si="19"/>
        <v>0</v>
      </c>
    </row>
    <row r="1083" spans="1:6" x14ac:dyDescent="0.25">
      <c r="A1083" s="9" t="s">
        <v>3034</v>
      </c>
      <c r="B1083" s="9" t="s">
        <v>2466</v>
      </c>
      <c r="C1083" s="9" t="s">
        <v>2467</v>
      </c>
      <c r="D1083" s="79">
        <f>VLOOKUP(B1083:B1528,'PP_R TEBO'!C:J,6,FALSE)</f>
        <v>497.85</v>
      </c>
      <c r="E1083" s="79">
        <f>VLOOKUP(B1083:B1528,'PP_R TEBO'!C:J,7,FALSE)</f>
        <v>0</v>
      </c>
      <c r="F1083" s="157">
        <f t="shared" si="19"/>
        <v>0</v>
      </c>
    </row>
    <row r="1084" spans="1:6" x14ac:dyDescent="0.25">
      <c r="A1084" s="9" t="s">
        <v>3035</v>
      </c>
      <c r="B1084" s="9" t="s">
        <v>2468</v>
      </c>
      <c r="C1084" s="9" t="s">
        <v>2469</v>
      </c>
      <c r="D1084" s="79">
        <f>VLOOKUP(B1084:B1529,'PP_R TEBO'!C:J,6,FALSE)</f>
        <v>1255.1329999999998</v>
      </c>
      <c r="E1084" s="79">
        <f>VLOOKUP(B1084:B1529,'PP_R TEBO'!C:J,7,FALSE)</f>
        <v>0</v>
      </c>
      <c r="F1084" s="157">
        <f t="shared" si="19"/>
        <v>0</v>
      </c>
    </row>
    <row r="1085" spans="1:6" x14ac:dyDescent="0.25">
      <c r="A1085" s="9" t="s">
        <v>3036</v>
      </c>
      <c r="B1085" s="9" t="s">
        <v>2470</v>
      </c>
      <c r="C1085" s="9" t="s">
        <v>2471</v>
      </c>
      <c r="D1085" s="79">
        <f>VLOOKUP(B1085:B1530,'PP_R TEBO'!C:J,6,FALSE)</f>
        <v>1859.4069999999999</v>
      </c>
      <c r="E1085" s="79">
        <f>VLOOKUP(B1085:B1530,'PP_R TEBO'!C:J,7,FALSE)</f>
        <v>0</v>
      </c>
      <c r="F1085" s="157">
        <f t="shared" si="19"/>
        <v>0</v>
      </c>
    </row>
    <row r="1086" spans="1:6" x14ac:dyDescent="0.25">
      <c r="A1086" s="9" t="s">
        <v>3037</v>
      </c>
      <c r="B1086" s="9" t="s">
        <v>2472</v>
      </c>
      <c r="C1086" s="9" t="s">
        <v>2473</v>
      </c>
      <c r="D1086" s="79">
        <f>VLOOKUP(B1086:B1531,'PP_R TEBO'!C:J,6,FALSE)</f>
        <v>2104.9764999999998</v>
      </c>
      <c r="E1086" s="79">
        <f>VLOOKUP(B1086:B1531,'PP_R TEBO'!C:J,7,FALSE)</f>
        <v>0</v>
      </c>
      <c r="F1086" s="157">
        <f t="shared" si="19"/>
        <v>0</v>
      </c>
    </row>
    <row r="1087" spans="1:6" x14ac:dyDescent="0.25">
      <c r="A1087" s="9" t="s">
        <v>3038</v>
      </c>
      <c r="B1087" s="9" t="s">
        <v>2474</v>
      </c>
      <c r="C1087" s="9" t="s">
        <v>2475</v>
      </c>
      <c r="D1087" s="79">
        <f>VLOOKUP(B1087:B1532,'PP_R TEBO'!C:J,6,FALSE)</f>
        <v>3234.33</v>
      </c>
      <c r="E1087" s="79">
        <f>VLOOKUP(B1087:B1532,'PP_R TEBO'!C:J,7,FALSE)</f>
        <v>0</v>
      </c>
      <c r="F1087" s="157">
        <f t="shared" si="19"/>
        <v>0</v>
      </c>
    </row>
    <row r="1088" spans="1:6" x14ac:dyDescent="0.25">
      <c r="A1088" s="9" t="s">
        <v>3039</v>
      </c>
      <c r="B1088" s="9" t="s">
        <v>2476</v>
      </c>
      <c r="C1088" s="9" t="s">
        <v>2477</v>
      </c>
      <c r="D1088" s="79">
        <f>VLOOKUP(B1088:B1532,'PP_R TEBO'!C:J,6,FALSE)</f>
        <v>23.292499999999997</v>
      </c>
      <c r="E1088" s="79">
        <f>VLOOKUP(B1088:B1532,'PP_R TEBO'!C:J,7,FALSE)</f>
        <v>0</v>
      </c>
      <c r="F1088" s="157">
        <f t="shared" si="19"/>
        <v>0</v>
      </c>
    </row>
    <row r="1089" spans="1:6" x14ac:dyDescent="0.25">
      <c r="A1089" s="9" t="s">
        <v>3040</v>
      </c>
      <c r="B1089" s="9" t="s">
        <v>2478</v>
      </c>
      <c r="C1089" s="9" t="s">
        <v>2479</v>
      </c>
      <c r="D1089" s="79">
        <f>VLOOKUP(B1089:B1533,'PP_R TEBO'!C:J,6,FALSE)</f>
        <v>56.567499999999995</v>
      </c>
      <c r="E1089" s="79">
        <f>VLOOKUP(B1089:B1533,'PP_R TEBO'!C:J,7,FALSE)</f>
        <v>0</v>
      </c>
      <c r="F1089" s="157">
        <f t="shared" si="19"/>
        <v>0</v>
      </c>
    </row>
    <row r="1090" spans="1:6" x14ac:dyDescent="0.25">
      <c r="A1090" s="9" t="s">
        <v>3041</v>
      </c>
      <c r="B1090" s="9" t="s">
        <v>2480</v>
      </c>
      <c r="C1090" s="9" t="s">
        <v>2481</v>
      </c>
      <c r="D1090" s="79">
        <f>VLOOKUP(B1090:B1534,'PP_R TEBO'!C:J,6,FALSE)</f>
        <v>91.838999999999984</v>
      </c>
      <c r="E1090" s="79">
        <f>VLOOKUP(B1090:B1534,'PP_R TEBO'!C:J,7,FALSE)</f>
        <v>0</v>
      </c>
      <c r="F1090" s="157">
        <f t="shared" si="19"/>
        <v>0</v>
      </c>
    </row>
    <row r="1091" spans="1:6" x14ac:dyDescent="0.25">
      <c r="A1091" s="9" t="s">
        <v>3042</v>
      </c>
      <c r="B1091" s="9" t="s">
        <v>2482</v>
      </c>
      <c r="C1091" s="9" t="s">
        <v>2483</v>
      </c>
      <c r="D1091" s="79">
        <f>VLOOKUP(B1091:B1535,'PP_R TEBO'!C:J,6,FALSE)</f>
        <v>161.7165</v>
      </c>
      <c r="E1091" s="79">
        <f>VLOOKUP(B1091:B1535,'PP_R TEBO'!C:J,7,FALSE)</f>
        <v>0</v>
      </c>
      <c r="F1091" s="157">
        <f t="shared" si="19"/>
        <v>0</v>
      </c>
    </row>
    <row r="1092" spans="1:6" x14ac:dyDescent="0.25">
      <c r="A1092" s="9" t="s">
        <v>3043</v>
      </c>
      <c r="B1092" s="9" t="s">
        <v>2484</v>
      </c>
      <c r="C1092" s="9" t="s">
        <v>2485</v>
      </c>
      <c r="D1092" s="79">
        <f>VLOOKUP(B1092:B1536,'PP_R TEBO'!C:J,6,FALSE)</f>
        <v>381.99700000000001</v>
      </c>
      <c r="E1092" s="79">
        <f>VLOOKUP(B1092:B1536,'PP_R TEBO'!C:J,7,FALSE)</f>
        <v>0</v>
      </c>
      <c r="F1092" s="157">
        <f t="shared" si="19"/>
        <v>0</v>
      </c>
    </row>
    <row r="1093" spans="1:6" x14ac:dyDescent="0.25">
      <c r="A1093" s="9" t="s">
        <v>3044</v>
      </c>
      <c r="B1093" s="9" t="s">
        <v>2486</v>
      </c>
      <c r="C1093" s="9" t="s">
        <v>2487</v>
      </c>
      <c r="D1093" s="79">
        <f>VLOOKUP(B1093:B1536,'PP_R TEBO'!C:J,6,FALSE)</f>
        <v>485.14949999999999</v>
      </c>
      <c r="E1093" s="79">
        <f>VLOOKUP(B1093:B1536,'PP_R TEBO'!C:J,7,FALSE)</f>
        <v>0</v>
      </c>
      <c r="F1093" s="157">
        <f t="shared" si="19"/>
        <v>0</v>
      </c>
    </row>
    <row r="1094" spans="1:6" x14ac:dyDescent="0.25">
      <c r="A1094" s="9" t="s">
        <v>3045</v>
      </c>
      <c r="B1094" s="9" t="s">
        <v>2488</v>
      </c>
      <c r="C1094" s="9" t="s">
        <v>2489</v>
      </c>
      <c r="D1094" s="79">
        <f>VLOOKUP(B1094:B1537,'PP_R TEBO'!C:J,6,FALSE)</f>
        <v>811.91</v>
      </c>
      <c r="E1094" s="79">
        <f>VLOOKUP(B1094:B1537,'PP_R TEBO'!C:J,7,FALSE)</f>
        <v>0</v>
      </c>
      <c r="F1094" s="157">
        <f t="shared" si="19"/>
        <v>0</v>
      </c>
    </row>
    <row r="1095" spans="1:6" x14ac:dyDescent="0.25">
      <c r="A1095" s="9" t="s">
        <v>3046</v>
      </c>
      <c r="B1095" s="9" t="s">
        <v>2490</v>
      </c>
      <c r="C1095" s="9" t="s">
        <v>2491</v>
      </c>
      <c r="D1095" s="79">
        <f>VLOOKUP(B1095:B1538,'PP_R TEBO'!C:J,6,FALSE)</f>
        <v>709.423</v>
      </c>
      <c r="E1095" s="79">
        <f>VLOOKUP(B1095:B1538,'PP_R TEBO'!C:J,7,FALSE)</f>
        <v>0</v>
      </c>
      <c r="F1095" s="157">
        <f t="shared" si="19"/>
        <v>0</v>
      </c>
    </row>
    <row r="1096" spans="1:6" x14ac:dyDescent="0.25">
      <c r="A1096" s="9" t="s">
        <v>3047</v>
      </c>
      <c r="B1096" s="9" t="s">
        <v>2492</v>
      </c>
      <c r="C1096" s="9" t="s">
        <v>2493</v>
      </c>
      <c r="D1096" s="79">
        <f>VLOOKUP(B1096:B1539,'PP_R TEBO'!C:J,6,FALSE)</f>
        <v>224.22785000000002</v>
      </c>
      <c r="E1096" s="79">
        <f>VLOOKUP(B1096:B1539,'PP_R TEBO'!C:J,7,FALSE)</f>
        <v>0</v>
      </c>
      <c r="F1096" s="157">
        <f t="shared" si="19"/>
        <v>0</v>
      </c>
    </row>
    <row r="1097" spans="1:6" x14ac:dyDescent="0.25">
      <c r="A1097" s="9" t="s">
        <v>3048</v>
      </c>
      <c r="B1097" s="9" t="s">
        <v>2494</v>
      </c>
      <c r="C1097" s="9" t="s">
        <v>2495</v>
      </c>
      <c r="D1097" s="79">
        <f>VLOOKUP(B1097:B1539,'PP_R TEBO'!C:J,6,FALSE)</f>
        <v>258.59559999999999</v>
      </c>
      <c r="E1097" s="79">
        <f>VLOOKUP(B1097:B1539,'PP_R TEBO'!C:J,7,FALSE)</f>
        <v>0</v>
      </c>
      <c r="F1097" s="157">
        <f t="shared" si="19"/>
        <v>0</v>
      </c>
    </row>
    <row r="1098" spans="1:6" x14ac:dyDescent="0.25">
      <c r="A1098" s="9" t="s">
        <v>3049</v>
      </c>
      <c r="B1098" s="9" t="s">
        <v>2496</v>
      </c>
      <c r="C1098" s="9" t="s">
        <v>2497</v>
      </c>
      <c r="D1098" s="79">
        <f>VLOOKUP(B1098:B1540,'PP_R TEBO'!C:J,6,FALSE)</f>
        <v>326.80984999999998</v>
      </c>
      <c r="E1098" s="79">
        <f>VLOOKUP(B1098:B1540,'PP_R TEBO'!C:J,7,FALSE)</f>
        <v>0</v>
      </c>
      <c r="F1098" s="157">
        <f t="shared" si="19"/>
        <v>0</v>
      </c>
    </row>
    <row r="1099" spans="1:6" x14ac:dyDescent="0.25">
      <c r="A1099" s="9" t="s">
        <v>3050</v>
      </c>
      <c r="B1099" s="9" t="s">
        <v>2498</v>
      </c>
      <c r="C1099" s="9" t="s">
        <v>2499</v>
      </c>
      <c r="D1099" s="79">
        <f>VLOOKUP(B1099:B1541,'PP_R TEBO'!C:J,6,FALSE)</f>
        <v>409.3689</v>
      </c>
      <c r="E1099" s="79">
        <f>VLOOKUP(B1099:B1541,'PP_R TEBO'!C:J,7,FALSE)</f>
        <v>0</v>
      </c>
      <c r="F1099" s="157">
        <f t="shared" si="19"/>
        <v>0</v>
      </c>
    </row>
    <row r="1100" spans="1:6" x14ac:dyDescent="0.25">
      <c r="A1100" s="9" t="s">
        <v>3051</v>
      </c>
      <c r="B1100" s="9" t="s">
        <v>2500</v>
      </c>
      <c r="C1100" s="9" t="s">
        <v>2501</v>
      </c>
      <c r="D1100" s="79">
        <f>VLOOKUP(B1100:B1542,'PP_R TEBO'!C:J,6,FALSE)</f>
        <v>550.96125000000006</v>
      </c>
      <c r="E1100" s="79">
        <f>VLOOKUP(B1100:B1542,'PP_R TEBO'!C:J,7,FALSE)</f>
        <v>0</v>
      </c>
      <c r="F1100" s="157">
        <f t="shared" ref="F1100:F1151" si="20">D1100*E1100</f>
        <v>0</v>
      </c>
    </row>
    <row r="1101" spans="1:6" x14ac:dyDescent="0.25">
      <c r="A1101" s="9" t="s">
        <v>3052</v>
      </c>
      <c r="B1101" s="9" t="s">
        <v>2502</v>
      </c>
      <c r="C1101" s="9" t="s">
        <v>2503</v>
      </c>
      <c r="D1101" s="79">
        <f>VLOOKUP(B1101:B1543,'PP_R TEBO'!C:J,6,FALSE)</f>
        <v>638.69110000000001</v>
      </c>
      <c r="E1101" s="79">
        <f>VLOOKUP(B1101:B1543,'PP_R TEBO'!C:J,7,FALSE)</f>
        <v>0</v>
      </c>
      <c r="F1101" s="157">
        <f t="shared" si="20"/>
        <v>0</v>
      </c>
    </row>
    <row r="1102" spans="1:6" x14ac:dyDescent="0.25">
      <c r="A1102" s="9" t="s">
        <v>3053</v>
      </c>
      <c r="B1102" s="9" t="s">
        <v>2504</v>
      </c>
      <c r="C1102" s="9" t="s">
        <v>2505</v>
      </c>
      <c r="D1102" s="79">
        <f>VLOOKUP(B1102:B1544,'PP_R TEBO'!C:J,6,FALSE)</f>
        <v>2.04</v>
      </c>
      <c r="E1102" s="79">
        <f>VLOOKUP(B1102:B1544,'PP_R TEBO'!C:J,7,FALSE)</f>
        <v>0</v>
      </c>
      <c r="F1102" s="157">
        <f t="shared" si="20"/>
        <v>0</v>
      </c>
    </row>
    <row r="1103" spans="1:6" x14ac:dyDescent="0.25">
      <c r="A1103" s="9" t="s">
        <v>3054</v>
      </c>
      <c r="B1103" s="9" t="s">
        <v>2506</v>
      </c>
      <c r="C1103" s="9" t="s">
        <v>2507</v>
      </c>
      <c r="D1103" s="79">
        <f>VLOOKUP(B1103:B1545,'PP_R TEBO'!C:J,6,FALSE)</f>
        <v>2.2999999999999998</v>
      </c>
      <c r="E1103" s="79">
        <f>VLOOKUP(B1103:B1545,'PP_R TEBO'!C:J,7,FALSE)</f>
        <v>0</v>
      </c>
      <c r="F1103" s="157">
        <f t="shared" si="20"/>
        <v>0</v>
      </c>
    </row>
    <row r="1104" spans="1:6" x14ac:dyDescent="0.25">
      <c r="A1104" s="9" t="s">
        <v>3055</v>
      </c>
      <c r="B1104" s="9" t="s">
        <v>2508</v>
      </c>
      <c r="C1104" s="9" t="s">
        <v>2509</v>
      </c>
      <c r="D1104" s="79">
        <f>VLOOKUP(B1104:B1545,'PP_R TEBO'!C:J,6,FALSE)</f>
        <v>3.25</v>
      </c>
      <c r="E1104" s="79">
        <f>VLOOKUP(B1104:B1545,'PP_R TEBO'!C:J,7,FALSE)</f>
        <v>0</v>
      </c>
      <c r="F1104" s="157">
        <f t="shared" si="20"/>
        <v>0</v>
      </c>
    </row>
    <row r="1105" spans="1:6" x14ac:dyDescent="0.25">
      <c r="A1105" s="9" t="s">
        <v>3056</v>
      </c>
      <c r="B1105" s="9" t="s">
        <v>2510</v>
      </c>
      <c r="C1105" s="9" t="s">
        <v>2511</v>
      </c>
      <c r="D1105" s="79">
        <f>VLOOKUP(B1105:B1546,'PP_R TEBO'!C:J,6,FALSE)</f>
        <v>3.94</v>
      </c>
      <c r="E1105" s="79">
        <f>VLOOKUP(B1105:B1546,'PP_R TEBO'!C:J,7,FALSE)</f>
        <v>0</v>
      </c>
      <c r="F1105" s="157">
        <f t="shared" si="20"/>
        <v>0</v>
      </c>
    </row>
    <row r="1106" spans="1:6" x14ac:dyDescent="0.25">
      <c r="A1106" s="9" t="s">
        <v>3057</v>
      </c>
      <c r="B1106" s="9" t="s">
        <v>2512</v>
      </c>
      <c r="C1106" s="9" t="s">
        <v>2513</v>
      </c>
      <c r="D1106" s="79">
        <f>VLOOKUP(B1106:B1547,'PP_R TEBO'!C:J,6,FALSE)</f>
        <v>6.6550000000000002</v>
      </c>
      <c r="E1106" s="79">
        <f>VLOOKUP(B1106:B1547,'PP_R TEBO'!C:J,7,FALSE)</f>
        <v>0</v>
      </c>
      <c r="F1106" s="157">
        <f t="shared" si="20"/>
        <v>0</v>
      </c>
    </row>
    <row r="1107" spans="1:6" x14ac:dyDescent="0.25">
      <c r="A1107" s="9" t="s">
        <v>3058</v>
      </c>
      <c r="B1107" s="9" t="s">
        <v>2514</v>
      </c>
      <c r="C1107" s="9" t="s">
        <v>2515</v>
      </c>
      <c r="D1107" s="79">
        <f>VLOOKUP(B1107:B1548,'PP_R TEBO'!C:J,6,FALSE)</f>
        <v>11.313499999999999</v>
      </c>
      <c r="E1107" s="79">
        <f>VLOOKUP(B1107:B1548,'PP_R TEBO'!C:J,7,FALSE)</f>
        <v>0</v>
      </c>
      <c r="F1107" s="157">
        <f t="shared" si="20"/>
        <v>0</v>
      </c>
    </row>
    <row r="1108" spans="1:6" x14ac:dyDescent="0.25">
      <c r="A1108" s="9" t="s">
        <v>3059</v>
      </c>
      <c r="B1108" s="9" t="s">
        <v>2516</v>
      </c>
      <c r="C1108" s="9" t="s">
        <v>2517</v>
      </c>
      <c r="D1108" s="79">
        <f>VLOOKUP(B1108:B1549,'PP_R TEBO'!C:J,6,FALSE)</f>
        <v>15.972</v>
      </c>
      <c r="E1108" s="79">
        <f>VLOOKUP(B1108:B1549,'PP_R TEBO'!C:J,7,FALSE)</f>
        <v>0</v>
      </c>
      <c r="F1108" s="157">
        <f t="shared" si="20"/>
        <v>0</v>
      </c>
    </row>
    <row r="1109" spans="1:6" x14ac:dyDescent="0.25">
      <c r="A1109" s="9" t="s">
        <v>3060</v>
      </c>
      <c r="B1109" s="9" t="s">
        <v>2518</v>
      </c>
      <c r="C1109" s="9" t="s">
        <v>2519</v>
      </c>
      <c r="D1109" s="79">
        <f>VLOOKUP(B1109:B1550,'PP_R TEBO'!C:J,6,FALSE)</f>
        <v>6.6550000000000002</v>
      </c>
      <c r="E1109" s="79">
        <f>VLOOKUP(B1109:B1550,'PP_R TEBO'!C:J,7,FALSE)</f>
        <v>0</v>
      </c>
      <c r="F1109" s="157">
        <f t="shared" si="20"/>
        <v>0</v>
      </c>
    </row>
    <row r="1110" spans="1:6" x14ac:dyDescent="0.25">
      <c r="A1110" s="9" t="s">
        <v>3061</v>
      </c>
      <c r="B1110" s="9" t="s">
        <v>2520</v>
      </c>
      <c r="C1110" s="9" t="s">
        <v>2521</v>
      </c>
      <c r="D1110" s="79">
        <f>VLOOKUP(B1110:B1551,'PP_R TEBO'!C:J,6,FALSE)</f>
        <v>7.3205</v>
      </c>
      <c r="E1110" s="79">
        <f>VLOOKUP(B1110:B1551,'PP_R TEBO'!C:J,7,FALSE)</f>
        <v>0</v>
      </c>
      <c r="F1110" s="157">
        <f t="shared" si="20"/>
        <v>0</v>
      </c>
    </row>
    <row r="1111" spans="1:6" x14ac:dyDescent="0.25">
      <c r="A1111" s="9" t="s">
        <v>3062</v>
      </c>
      <c r="B1111" s="9" t="s">
        <v>2522</v>
      </c>
      <c r="C1111" s="9" t="s">
        <v>2523</v>
      </c>
      <c r="D1111" s="79">
        <f>VLOOKUP(B1111:B1551,'PP_R TEBO'!C:J,6,FALSE)</f>
        <v>11.978999999999999</v>
      </c>
      <c r="E1111" s="79">
        <f>VLOOKUP(B1111:B1551,'PP_R TEBO'!C:J,7,FALSE)</f>
        <v>0</v>
      </c>
      <c r="F1111" s="157">
        <f t="shared" si="20"/>
        <v>0</v>
      </c>
    </row>
    <row r="1112" spans="1:6" x14ac:dyDescent="0.25">
      <c r="A1112" s="9" t="s">
        <v>3063</v>
      </c>
      <c r="B1112" s="9" t="s">
        <v>2524</v>
      </c>
      <c r="C1112" s="9" t="s">
        <v>2525</v>
      </c>
      <c r="D1112" s="79">
        <f>VLOOKUP(B1112:B1552,'PP_R TEBO'!C:J,6,FALSE)</f>
        <v>15.3065</v>
      </c>
      <c r="E1112" s="79">
        <f>VLOOKUP(B1112:B1552,'PP_R TEBO'!C:J,7,FALSE)</f>
        <v>0</v>
      </c>
      <c r="F1112" s="157">
        <f t="shared" si="20"/>
        <v>0</v>
      </c>
    </row>
    <row r="1113" spans="1:6" x14ac:dyDescent="0.25">
      <c r="A1113" s="9" t="s">
        <v>3064</v>
      </c>
      <c r="B1113" s="9" t="s">
        <v>2526</v>
      </c>
      <c r="C1113" s="9" t="s">
        <v>2527</v>
      </c>
      <c r="D1113" s="79">
        <f>VLOOKUP(B1113:B1553,'PP_R TEBO'!C:J,6,FALSE)</f>
        <v>21.295999999999999</v>
      </c>
      <c r="E1113" s="79">
        <f>VLOOKUP(B1113:B1553,'PP_R TEBO'!C:J,7,FALSE)</f>
        <v>0</v>
      </c>
      <c r="F1113" s="157">
        <f t="shared" si="20"/>
        <v>0</v>
      </c>
    </row>
    <row r="1114" spans="1:6" x14ac:dyDescent="0.25">
      <c r="A1114" s="9" t="s">
        <v>3065</v>
      </c>
      <c r="B1114" s="9" t="s">
        <v>2528</v>
      </c>
      <c r="C1114" s="9" t="s">
        <v>2529</v>
      </c>
      <c r="D1114" s="79">
        <f>VLOOKUP(B1114:B1554,'PP_R TEBO'!C:J,6,FALSE)</f>
        <v>20.630499999999998</v>
      </c>
      <c r="E1114" s="79">
        <f>VLOOKUP(B1114:B1554,'PP_R TEBO'!C:J,7,FALSE)</f>
        <v>0</v>
      </c>
      <c r="F1114" s="157">
        <f t="shared" si="20"/>
        <v>0</v>
      </c>
    </row>
    <row r="1115" spans="1:6" x14ac:dyDescent="0.25">
      <c r="A1115" s="9" t="s">
        <v>3066</v>
      </c>
      <c r="B1115" s="9" t="s">
        <v>2530</v>
      </c>
      <c r="C1115" s="9" t="s">
        <v>2531</v>
      </c>
      <c r="D1115" s="79">
        <f>VLOOKUP(B1115:B1554,'PP_R TEBO'!C:J,6,FALSE)</f>
        <v>23.292499999999997</v>
      </c>
      <c r="E1115" s="79">
        <f>VLOOKUP(B1115:B1554,'PP_R TEBO'!C:J,7,FALSE)</f>
        <v>0</v>
      </c>
      <c r="F1115" s="157">
        <f t="shared" si="20"/>
        <v>0</v>
      </c>
    </row>
    <row r="1116" spans="1:6" x14ac:dyDescent="0.25">
      <c r="A1116" s="9" t="s">
        <v>3067</v>
      </c>
      <c r="B1116" s="9" t="s">
        <v>2532</v>
      </c>
      <c r="C1116" s="9" t="s">
        <v>2533</v>
      </c>
      <c r="D1116" s="79">
        <f>VLOOKUP(B1116:B1555,'PP_R TEBO'!C:J,6,FALSE)</f>
        <v>23.292499999999997</v>
      </c>
      <c r="E1116" s="79">
        <f>VLOOKUP(B1116:B1555,'PP_R TEBO'!C:J,7,FALSE)</f>
        <v>0</v>
      </c>
      <c r="F1116" s="157">
        <f t="shared" si="20"/>
        <v>0</v>
      </c>
    </row>
    <row r="1117" spans="1:6" x14ac:dyDescent="0.25">
      <c r="A1117" s="9" t="s">
        <v>3068</v>
      </c>
      <c r="B1117" s="9" t="s">
        <v>2534</v>
      </c>
      <c r="C1117" s="9" t="s">
        <v>2535</v>
      </c>
      <c r="D1117" s="79">
        <f>VLOOKUP(B1117:B1555,'PP_R TEBO'!C:J,6,FALSE)</f>
        <v>3833.9454999999998</v>
      </c>
      <c r="E1117" s="79">
        <f>VLOOKUP(B1117:B1555,'PP_R TEBO'!C:J,7,FALSE)</f>
        <v>0</v>
      </c>
      <c r="F1117" s="157">
        <f t="shared" si="20"/>
        <v>0</v>
      </c>
    </row>
    <row r="1118" spans="1:6" x14ac:dyDescent="0.25">
      <c r="A1118" s="9" t="s">
        <v>3069</v>
      </c>
      <c r="B1118" s="9" t="s">
        <v>2536</v>
      </c>
      <c r="C1118" s="9" t="s">
        <v>2537</v>
      </c>
      <c r="D1118" s="79">
        <f>VLOOKUP(B1118:B1556,'PP_R TEBO'!C:J,6,FALSE)</f>
        <v>4573.3159999999998</v>
      </c>
      <c r="E1118" s="79">
        <f>VLOOKUP(B1118:B1556,'PP_R TEBO'!C:J,7,FALSE)</f>
        <v>0</v>
      </c>
      <c r="F1118" s="157">
        <f t="shared" si="20"/>
        <v>0</v>
      </c>
    </row>
    <row r="1119" spans="1:6" x14ac:dyDescent="0.25">
      <c r="A1119" s="9" t="s">
        <v>3070</v>
      </c>
      <c r="B1119" s="9" t="s">
        <v>2538</v>
      </c>
      <c r="C1119" s="9" t="s">
        <v>2539</v>
      </c>
      <c r="D1119" s="79">
        <f>VLOOKUP(B1119:B1557,'PP_R TEBO'!C:J,6,FALSE)</f>
        <v>5190.8999999999996</v>
      </c>
      <c r="E1119" s="79">
        <f>VLOOKUP(B1119:B1557,'PP_R TEBO'!C:J,7,FALSE)</f>
        <v>0</v>
      </c>
      <c r="F1119" s="157">
        <f t="shared" si="20"/>
        <v>0</v>
      </c>
    </row>
    <row r="1120" spans="1:6" x14ac:dyDescent="0.25">
      <c r="A1120" s="9" t="s">
        <v>3071</v>
      </c>
      <c r="B1120" s="9" t="s">
        <v>2540</v>
      </c>
      <c r="C1120" s="9" t="s">
        <v>2541</v>
      </c>
      <c r="D1120" s="79">
        <f>VLOOKUP(B1120:B1558,'PP_R TEBO'!C:J,6,FALSE)</f>
        <v>3973.7004999999999</v>
      </c>
      <c r="E1120" s="79">
        <f>VLOOKUP(B1120:B1558,'PP_R TEBO'!C:J,7,FALSE)</f>
        <v>0</v>
      </c>
      <c r="F1120" s="157">
        <f t="shared" si="20"/>
        <v>0</v>
      </c>
    </row>
    <row r="1121" spans="1:6" x14ac:dyDescent="0.25">
      <c r="A1121" s="9" t="s">
        <v>3072</v>
      </c>
      <c r="B1121" s="9" t="s">
        <v>2542</v>
      </c>
      <c r="C1121" s="9" t="s">
        <v>2543</v>
      </c>
      <c r="D1121" s="79">
        <f>VLOOKUP(B1121:B1559,'PP_R TEBO'!C:J,6,FALSE)</f>
        <v>4635.8729999999996</v>
      </c>
      <c r="E1121" s="79">
        <f>VLOOKUP(B1121:B1559,'PP_R TEBO'!C:J,7,FALSE)</f>
        <v>0</v>
      </c>
      <c r="F1121" s="157">
        <f t="shared" si="20"/>
        <v>0</v>
      </c>
    </row>
    <row r="1122" spans="1:6" x14ac:dyDescent="0.25">
      <c r="A1122" s="9" t="s">
        <v>3073</v>
      </c>
      <c r="B1122" s="9" t="s">
        <v>2544</v>
      </c>
      <c r="C1122" s="9" t="s">
        <v>2545</v>
      </c>
      <c r="D1122" s="79">
        <f>VLOOKUP(B1122:B1560,'PP_R TEBO'!C:J,6,FALSE)</f>
        <v>5284.07</v>
      </c>
      <c r="E1122" s="79">
        <f>VLOOKUP(B1122:B1560,'PP_R TEBO'!C:J,7,FALSE)</f>
        <v>0</v>
      </c>
      <c r="F1122" s="157">
        <f t="shared" si="20"/>
        <v>0</v>
      </c>
    </row>
    <row r="1123" spans="1:6" x14ac:dyDescent="0.25">
      <c r="A1123" s="9" t="s">
        <v>3074</v>
      </c>
      <c r="B1123" s="9" t="s">
        <v>2546</v>
      </c>
      <c r="C1123" s="9" t="s">
        <v>2547</v>
      </c>
      <c r="D1123" s="79">
        <f>VLOOKUP(B1123:B1561,'PP_R TEBO'!C:J,6,FALSE)</f>
        <v>4252.5450000000001</v>
      </c>
      <c r="E1123" s="79">
        <f>VLOOKUP(B1123:B1561,'PP_R TEBO'!C:J,7,FALSE)</f>
        <v>0</v>
      </c>
      <c r="F1123" s="157">
        <f t="shared" si="20"/>
        <v>0</v>
      </c>
    </row>
    <row r="1124" spans="1:6" x14ac:dyDescent="0.25">
      <c r="A1124" s="9" t="s">
        <v>3075</v>
      </c>
      <c r="B1124" s="9" t="s">
        <v>2548</v>
      </c>
      <c r="C1124" s="9" t="s">
        <v>2549</v>
      </c>
      <c r="D1124" s="79">
        <f>VLOOKUP(B1124:B1562,'PP_R TEBO'!C:J,6,FALSE)</f>
        <v>4984.5950000000003</v>
      </c>
      <c r="E1124" s="79">
        <f>VLOOKUP(B1124:B1562,'PP_R TEBO'!C:J,7,FALSE)</f>
        <v>0</v>
      </c>
      <c r="F1124" s="157">
        <f t="shared" si="20"/>
        <v>0</v>
      </c>
    </row>
    <row r="1125" spans="1:6" x14ac:dyDescent="0.25">
      <c r="A1125" s="9" t="s">
        <v>3076</v>
      </c>
      <c r="B1125" s="9" t="s">
        <v>2550</v>
      </c>
      <c r="C1125" s="9" t="s">
        <v>2551</v>
      </c>
      <c r="D1125" s="79">
        <f>VLOOKUP(B1125:B1563,'PP_R TEBO'!C:J,6,FALSE)</f>
        <v>5632.7919999999995</v>
      </c>
      <c r="E1125" s="79">
        <f>VLOOKUP(B1125:B1563,'PP_R TEBO'!C:J,7,FALSE)</f>
        <v>0</v>
      </c>
      <c r="F1125" s="157">
        <f t="shared" si="20"/>
        <v>0</v>
      </c>
    </row>
    <row r="1126" spans="1:6" x14ac:dyDescent="0.25">
      <c r="A1126" s="9" t="s">
        <v>3080</v>
      </c>
      <c r="B1126" s="9" t="s">
        <v>2552</v>
      </c>
      <c r="C1126" s="9" t="s">
        <v>2553</v>
      </c>
      <c r="D1126" s="79">
        <f>VLOOKUP(B1126:B1564,'PP_R TEBO'!C:J,6,FALSE)</f>
        <v>385.3245</v>
      </c>
      <c r="E1126" s="79">
        <f>VLOOKUP(B1126:B1564,'PP_R TEBO'!C:J,7,FALSE)</f>
        <v>0</v>
      </c>
      <c r="F1126" s="157">
        <f t="shared" si="20"/>
        <v>0</v>
      </c>
    </row>
    <row r="1127" spans="1:6" x14ac:dyDescent="0.25">
      <c r="A1127" s="9" t="s">
        <v>3081</v>
      </c>
      <c r="B1127" s="9" t="s">
        <v>2554</v>
      </c>
      <c r="C1127" s="9" t="s">
        <v>2555</v>
      </c>
      <c r="D1127" s="79">
        <f>VLOOKUP(B1127:B1565,'PP_R TEBO'!C:J,6,FALSE)</f>
        <v>382.66249999999997</v>
      </c>
      <c r="E1127" s="79">
        <f>VLOOKUP(B1127:B1565,'PP_R TEBO'!C:J,7,FALSE)</f>
        <v>0</v>
      </c>
      <c r="F1127" s="157">
        <f t="shared" si="20"/>
        <v>0</v>
      </c>
    </row>
    <row r="1128" spans="1:6" x14ac:dyDescent="0.25">
      <c r="A1128" s="9" t="s">
        <v>3082</v>
      </c>
      <c r="B1128" s="9" t="s">
        <v>2556</v>
      </c>
      <c r="C1128" s="9" t="s">
        <v>2557</v>
      </c>
      <c r="D1128" s="79">
        <f>VLOOKUP(B1128:B1566,'PP_R TEBO'!C:J,6,FALSE)</f>
        <v>497.79399999999998</v>
      </c>
      <c r="E1128" s="79">
        <f>VLOOKUP(B1128:B1566,'PP_R TEBO'!C:J,7,FALSE)</f>
        <v>0</v>
      </c>
      <c r="F1128" s="157">
        <f t="shared" si="20"/>
        <v>0</v>
      </c>
    </row>
    <row r="1129" spans="1:6" x14ac:dyDescent="0.25">
      <c r="A1129" s="9" t="s">
        <v>3083</v>
      </c>
      <c r="B1129" s="9" t="s">
        <v>2558</v>
      </c>
      <c r="C1129" s="9" t="s">
        <v>2559</v>
      </c>
      <c r="D1129" s="79">
        <f>VLOOKUP(B1129:B1567,'PP_R TEBO'!C:J,6,FALSE)</f>
        <v>497.79399999999998</v>
      </c>
      <c r="E1129" s="79">
        <f>VLOOKUP(B1129:B1567,'PP_R TEBO'!C:J,7,FALSE)</f>
        <v>0</v>
      </c>
      <c r="F1129" s="157">
        <f t="shared" si="20"/>
        <v>0</v>
      </c>
    </row>
    <row r="1130" spans="1:6" x14ac:dyDescent="0.25">
      <c r="A1130" s="9" t="s">
        <v>3085</v>
      </c>
      <c r="B1130" s="9" t="s">
        <v>2560</v>
      </c>
      <c r="C1130" s="9" t="s">
        <v>2561</v>
      </c>
      <c r="D1130" s="79">
        <f>VLOOKUP(B1130:B1568,'PP_R TEBO'!C:J,6,FALSE)</f>
        <v>738.03949999999998</v>
      </c>
      <c r="E1130" s="79">
        <f>VLOOKUP(B1130:B1568,'PP_R TEBO'!C:J,7,FALSE)</f>
        <v>0</v>
      </c>
      <c r="F1130" s="157">
        <f t="shared" si="20"/>
        <v>0</v>
      </c>
    </row>
    <row r="1131" spans="1:6" x14ac:dyDescent="0.25">
      <c r="A1131" s="9" t="s">
        <v>3086</v>
      </c>
      <c r="B1131" s="9" t="s">
        <v>2562</v>
      </c>
      <c r="C1131" s="9" t="s">
        <v>2563</v>
      </c>
      <c r="D1131" s="79">
        <f>VLOOKUP(B1131:B1569,'PP_R TEBO'!C:J,6,FALSE)</f>
        <v>738.03949999999998</v>
      </c>
      <c r="E1131" s="79">
        <f>VLOOKUP(B1131:B1569,'PP_R TEBO'!C:J,7,FALSE)</f>
        <v>0</v>
      </c>
      <c r="F1131" s="157">
        <f t="shared" si="20"/>
        <v>0</v>
      </c>
    </row>
    <row r="1132" spans="1:6" x14ac:dyDescent="0.25">
      <c r="A1132" s="9" t="s">
        <v>3087</v>
      </c>
      <c r="B1132" s="9" t="s">
        <v>2564</v>
      </c>
      <c r="C1132" s="9" t="s">
        <v>2565</v>
      </c>
      <c r="D1132" s="79">
        <f>VLOOKUP(B1132:B1570,'PP_R TEBO'!C:J,6,FALSE)</f>
        <v>1092.0854999999999</v>
      </c>
      <c r="E1132" s="79">
        <f>VLOOKUP(B1132:B1570,'PP_R TEBO'!C:J,7,FALSE)</f>
        <v>0</v>
      </c>
      <c r="F1132" s="157">
        <f t="shared" si="20"/>
        <v>0</v>
      </c>
    </row>
    <row r="1133" spans="1:6" x14ac:dyDescent="0.25">
      <c r="A1133" s="9" t="s">
        <v>3088</v>
      </c>
      <c r="B1133" s="9" t="s">
        <v>2566</v>
      </c>
      <c r="C1133" s="9" t="s">
        <v>2567</v>
      </c>
      <c r="D1133" s="79">
        <f>VLOOKUP(B1133:B1571,'PP_R TEBO'!C:J,6,FALSE)</f>
        <v>1092.0854999999999</v>
      </c>
      <c r="E1133" s="79">
        <f>VLOOKUP(B1133:B1571,'PP_R TEBO'!C:J,7,FALSE)</f>
        <v>0</v>
      </c>
      <c r="F1133" s="157">
        <f t="shared" si="20"/>
        <v>0</v>
      </c>
    </row>
    <row r="1134" spans="1:6" x14ac:dyDescent="0.25">
      <c r="A1134" s="9" t="s">
        <v>3089</v>
      </c>
      <c r="B1134" s="9" t="s">
        <v>2568</v>
      </c>
      <c r="C1134" s="9" t="s">
        <v>2569</v>
      </c>
      <c r="D1134" s="79">
        <f>VLOOKUP(B1134:B1572,'PP_R TEBO'!C:J,6,FALSE)</f>
        <v>1472.7514999999999</v>
      </c>
      <c r="E1134" s="79">
        <f>VLOOKUP(B1134:B1572,'PP_R TEBO'!C:J,7,FALSE)</f>
        <v>0</v>
      </c>
      <c r="F1134" s="157">
        <f t="shared" si="20"/>
        <v>0</v>
      </c>
    </row>
    <row r="1135" spans="1:6" x14ac:dyDescent="0.25">
      <c r="A1135" s="9" t="s">
        <v>3090</v>
      </c>
      <c r="B1135" s="9" t="s">
        <v>2570</v>
      </c>
      <c r="C1135" s="9" t="s">
        <v>2571</v>
      </c>
      <c r="D1135" s="79">
        <f>VLOOKUP(B1135:B1573,'PP_R TEBO'!C:J,6,FALSE)</f>
        <v>1472.7514999999999</v>
      </c>
      <c r="E1135" s="79">
        <f>VLOOKUP(B1135:B1573,'PP_R TEBO'!C:J,7,FALSE)</f>
        <v>0</v>
      </c>
      <c r="F1135" s="157">
        <f t="shared" si="20"/>
        <v>0</v>
      </c>
    </row>
    <row r="1136" spans="1:6" x14ac:dyDescent="0.25">
      <c r="A1136" s="9" t="s">
        <v>3091</v>
      </c>
      <c r="B1136" s="9" t="s">
        <v>2572</v>
      </c>
      <c r="C1136" s="9" t="s">
        <v>2573</v>
      </c>
      <c r="D1136" s="79">
        <f>VLOOKUP(B1136:B1574,'PP_R TEBO'!C:J,6,FALSE)</f>
        <v>2461.0189999999998</v>
      </c>
      <c r="E1136" s="79">
        <f>VLOOKUP(B1136:B1574,'PP_R TEBO'!C:J,7,FALSE)</f>
        <v>0</v>
      </c>
      <c r="F1136" s="157">
        <f t="shared" si="20"/>
        <v>0</v>
      </c>
    </row>
    <row r="1137" spans="1:6" x14ac:dyDescent="0.25">
      <c r="A1137" s="9" t="s">
        <v>3092</v>
      </c>
      <c r="B1137" s="9" t="s">
        <v>2574</v>
      </c>
      <c r="C1137" s="9" t="s">
        <v>2575</v>
      </c>
      <c r="D1137" s="79">
        <f>VLOOKUP(B1137:B1575,'PP_R TEBO'!C:J,6,FALSE)</f>
        <v>2461.0189999999998</v>
      </c>
      <c r="E1137" s="79">
        <f>VLOOKUP(B1137:B1575,'PP_R TEBO'!C:J,7,FALSE)</f>
        <v>0</v>
      </c>
      <c r="F1137" s="157">
        <f t="shared" si="20"/>
        <v>0</v>
      </c>
    </row>
    <row r="1138" spans="1:6" x14ac:dyDescent="0.25">
      <c r="A1138" s="9" t="s">
        <v>3077</v>
      </c>
      <c r="B1138" s="9" t="s">
        <v>2576</v>
      </c>
      <c r="C1138" s="9" t="s">
        <v>2577</v>
      </c>
      <c r="D1138" s="79">
        <f>VLOOKUP(B1138:B1576,'PP_R TEBO'!C:J,6,FALSE)</f>
        <v>257.54849999999999</v>
      </c>
      <c r="E1138" s="79">
        <f>VLOOKUP(B1138:B1576,'PP_R TEBO'!C:J,7,FALSE)</f>
        <v>0</v>
      </c>
      <c r="F1138" s="157">
        <f t="shared" si="20"/>
        <v>0</v>
      </c>
    </row>
    <row r="1139" spans="1:6" x14ac:dyDescent="0.25">
      <c r="A1139" s="9" t="s">
        <v>3078</v>
      </c>
      <c r="B1139" s="9" t="s">
        <v>2578</v>
      </c>
      <c r="C1139" s="9" t="s">
        <v>2579</v>
      </c>
      <c r="D1139" s="79">
        <f>VLOOKUP(B1139:B1577,'PP_R TEBO'!C:J,6,FALSE)</f>
        <v>374.67649999999998</v>
      </c>
      <c r="E1139" s="79">
        <f>VLOOKUP(B1139:B1577,'PP_R TEBO'!C:J,7,FALSE)</f>
        <v>0</v>
      </c>
      <c r="F1139" s="157">
        <f t="shared" si="20"/>
        <v>0</v>
      </c>
    </row>
    <row r="1140" spans="1:6" x14ac:dyDescent="0.25">
      <c r="A1140" s="9" t="s">
        <v>3079</v>
      </c>
      <c r="B1140" s="9" t="s">
        <v>2580</v>
      </c>
      <c r="C1140" s="9" t="s">
        <v>2581</v>
      </c>
      <c r="D1140" s="79">
        <f>VLOOKUP(B1140:B1578,'PP_R TEBO'!C:J,6,FALSE)</f>
        <v>491.80449999999996</v>
      </c>
      <c r="E1140" s="79">
        <f>VLOOKUP(B1140:B1578,'PP_R TEBO'!C:J,7,FALSE)</f>
        <v>0</v>
      </c>
      <c r="F1140" s="157">
        <f t="shared" si="20"/>
        <v>0</v>
      </c>
    </row>
    <row r="1141" spans="1:6" x14ac:dyDescent="0.25">
      <c r="A1141" s="9"/>
      <c r="B1141" s="9" t="s">
        <v>2582</v>
      </c>
      <c r="C1141" s="9" t="s">
        <v>2583</v>
      </c>
      <c r="D1141" s="79">
        <f>VLOOKUP(B1141:B1579,'PP_R TEBO'!C:J,6,FALSE)</f>
        <v>395.97249999999997</v>
      </c>
      <c r="E1141" s="79">
        <f>VLOOKUP(B1141:B1579,'PP_R TEBO'!C:J,7,FALSE)</f>
        <v>0</v>
      </c>
      <c r="F1141" s="157">
        <f t="shared" si="20"/>
        <v>0</v>
      </c>
    </row>
    <row r="1142" spans="1:6" x14ac:dyDescent="0.25">
      <c r="A1142" s="9" t="s">
        <v>3084</v>
      </c>
      <c r="B1142" s="9" t="s">
        <v>2584</v>
      </c>
      <c r="C1142" s="9" t="s">
        <v>2585</v>
      </c>
      <c r="D1142" s="79">
        <f>VLOOKUP(B1142:B1580,'PP_R TEBO'!C:J,6,FALSE)</f>
        <v>498.45949999999999</v>
      </c>
      <c r="E1142" s="79">
        <f>VLOOKUP(B1142:B1580,'PP_R TEBO'!C:J,7,FALSE)</f>
        <v>0</v>
      </c>
      <c r="F1142" s="157">
        <f t="shared" si="20"/>
        <v>0</v>
      </c>
    </row>
    <row r="1143" spans="1:6" x14ac:dyDescent="0.25">
      <c r="A1143" s="9" t="s">
        <v>3093</v>
      </c>
      <c r="B1143" s="9" t="s">
        <v>2586</v>
      </c>
      <c r="C1143" s="9" t="s">
        <v>2587</v>
      </c>
      <c r="D1143" s="79">
        <f>VLOOKUP(B1143:B1581,'PP_R TEBO'!C:J,6,FALSE)</f>
        <v>33.9405</v>
      </c>
      <c r="E1143" s="79">
        <f>VLOOKUP(B1143:B1581,'PP_R TEBO'!C:J,7,FALSE)</f>
        <v>0</v>
      </c>
      <c r="F1143" s="157">
        <f t="shared" si="20"/>
        <v>0</v>
      </c>
    </row>
    <row r="1144" spans="1:6" x14ac:dyDescent="0.25">
      <c r="A1144" s="9" t="s">
        <v>3094</v>
      </c>
      <c r="B1144" s="9" t="s">
        <v>2588</v>
      </c>
      <c r="C1144" s="9" t="s">
        <v>2589</v>
      </c>
      <c r="D1144" s="79">
        <f>VLOOKUP(B1144:B1582,'PP_R TEBO'!C:J,6,FALSE)</f>
        <v>49.912499999999994</v>
      </c>
      <c r="E1144" s="79">
        <f>VLOOKUP(B1144:B1582,'PP_R TEBO'!C:J,7,FALSE)</f>
        <v>0</v>
      </c>
      <c r="F1144" s="157">
        <f t="shared" si="20"/>
        <v>0</v>
      </c>
    </row>
    <row r="1145" spans="1:6" x14ac:dyDescent="0.25">
      <c r="A1145" s="9" t="s">
        <v>3095</v>
      </c>
      <c r="B1145" s="9" t="s">
        <v>2590</v>
      </c>
      <c r="C1145" s="9" t="s">
        <v>2591</v>
      </c>
      <c r="D1145" s="79">
        <f>VLOOKUP(B1145:B1583,'PP_R TEBO'!C:J,6,FALSE)</f>
        <v>123.783</v>
      </c>
      <c r="E1145" s="79">
        <f>VLOOKUP(B1145:B1583,'PP_R TEBO'!C:J,7,FALSE)</f>
        <v>0</v>
      </c>
      <c r="F1145" s="157">
        <f t="shared" si="20"/>
        <v>0</v>
      </c>
    </row>
    <row r="1146" spans="1:6" x14ac:dyDescent="0.25">
      <c r="A1146" s="9" t="s">
        <v>3096</v>
      </c>
      <c r="B1146" s="9" t="s">
        <v>2592</v>
      </c>
      <c r="C1146" s="9" t="s">
        <v>2593</v>
      </c>
      <c r="D1146" s="79">
        <f>VLOOKUP(B1146:B1584,'PP_R TEBO'!C:J,6,FALSE)</f>
        <v>101.15599999999999</v>
      </c>
      <c r="E1146" s="79">
        <f>VLOOKUP(B1146:B1584,'PP_R TEBO'!C:J,7,FALSE)</f>
        <v>0</v>
      </c>
      <c r="F1146" s="157">
        <f t="shared" si="20"/>
        <v>0</v>
      </c>
    </row>
    <row r="1147" spans="1:6" x14ac:dyDescent="0.25">
      <c r="A1147" s="9" t="s">
        <v>3097</v>
      </c>
      <c r="B1147" s="9" t="s">
        <v>2594</v>
      </c>
      <c r="C1147" s="9" t="s">
        <v>2595</v>
      </c>
      <c r="D1147" s="79">
        <f>VLOOKUP(B1147:B1585,'PP_R TEBO'!C:J,6,FALSE)</f>
        <v>112.4695</v>
      </c>
      <c r="E1147" s="79">
        <f>VLOOKUP(B1147:B1585,'PP_R TEBO'!C:J,7,FALSE)</f>
        <v>0</v>
      </c>
      <c r="F1147" s="157">
        <f t="shared" si="20"/>
        <v>0</v>
      </c>
    </row>
    <row r="1148" spans="1:6" x14ac:dyDescent="0.25">
      <c r="A1148" s="9" t="s">
        <v>3098</v>
      </c>
      <c r="B1148" s="9" t="s">
        <v>2596</v>
      </c>
      <c r="C1148" s="9" t="s">
        <v>2597</v>
      </c>
      <c r="D1148" s="79">
        <f>VLOOKUP(B1148:B1586,'PP_R TEBO'!C:J,6,FALSE)</f>
        <v>246.23500000000001</v>
      </c>
      <c r="E1148" s="79">
        <f>VLOOKUP(B1148:B1586,'PP_R TEBO'!C:J,7,FALSE)</f>
        <v>0</v>
      </c>
      <c r="F1148" s="157">
        <f t="shared" si="20"/>
        <v>0</v>
      </c>
    </row>
    <row r="1149" spans="1:6" x14ac:dyDescent="0.25">
      <c r="A1149" s="9" t="s">
        <v>3099</v>
      </c>
      <c r="B1149" s="9" t="s">
        <v>2598</v>
      </c>
      <c r="C1149" s="9" t="s">
        <v>2599</v>
      </c>
      <c r="D1149" s="79">
        <f>VLOOKUP(B1149:B1587,'PP_R TEBO'!C:J,6,FALSE)</f>
        <v>67.215499999999992</v>
      </c>
      <c r="E1149" s="79">
        <f>VLOOKUP(B1149:B1587,'PP_R TEBO'!C:J,7,FALSE)</f>
        <v>0</v>
      </c>
      <c r="F1149" s="157">
        <f t="shared" si="20"/>
        <v>0</v>
      </c>
    </row>
    <row r="1150" spans="1:6" x14ac:dyDescent="0.25">
      <c r="A1150" s="9" t="s">
        <v>3100</v>
      </c>
      <c r="B1150" s="9" t="s">
        <v>2600</v>
      </c>
      <c r="C1150" s="9" t="s">
        <v>2601</v>
      </c>
      <c r="D1150" s="79">
        <f>VLOOKUP(B1150:B1587,'PP_R TEBO'!C:J,6,FALSE)</f>
        <v>107.81100000000001</v>
      </c>
      <c r="E1150" s="79">
        <f>VLOOKUP(B1150:B1587,'PP_R TEBO'!C:J,7,FALSE)</f>
        <v>0</v>
      </c>
      <c r="F1150" s="157">
        <f t="shared" si="20"/>
        <v>0</v>
      </c>
    </row>
    <row r="1151" spans="1:6" x14ac:dyDescent="0.25">
      <c r="A1151" s="9" t="s">
        <v>3101</v>
      </c>
      <c r="B1151" s="9" t="s">
        <v>2602</v>
      </c>
      <c r="C1151" s="9" t="s">
        <v>2603</v>
      </c>
      <c r="D1151" s="79">
        <f>VLOOKUP(B1151:B1588,'PP_R TEBO'!C:J,6,FALSE)</f>
        <v>194.9915</v>
      </c>
      <c r="E1151" s="79">
        <f>VLOOKUP(B1151:B1588,'PP_R TEBO'!C:J,7,FALSE)</f>
        <v>0</v>
      </c>
      <c r="F1151" s="157">
        <f t="shared" si="20"/>
        <v>0</v>
      </c>
    </row>
    <row r="1152" spans="1:6" x14ac:dyDescent="0.25">
      <c r="A1152" s="9" t="s">
        <v>3209</v>
      </c>
      <c r="B1152" s="9" t="s">
        <v>3159</v>
      </c>
      <c r="C1152" s="9" t="s">
        <v>3160</v>
      </c>
      <c r="D1152" s="159">
        <f>VLOOKUP(A1152:A1183,'Сварочное оборудование'!A:H,6,FALSE)</f>
        <v>5899.0680000000011</v>
      </c>
      <c r="E1152" s="79">
        <f>VLOOKUP(A1152:A1183,'Сварочное оборудование'!A:H,7,FALSE)</f>
        <v>0</v>
      </c>
      <c r="F1152" s="157">
        <f>D1152*E1152</f>
        <v>0</v>
      </c>
    </row>
    <row r="1153" spans="1:6" x14ac:dyDescent="0.25">
      <c r="A1153" s="9" t="s">
        <v>3210</v>
      </c>
      <c r="B1153" s="9" t="s">
        <v>3161</v>
      </c>
      <c r="C1153" s="9" t="s">
        <v>3162</v>
      </c>
      <c r="D1153" s="159">
        <f>VLOOKUP(A1153:A1183,'Сварочное оборудование'!A:H,6,FALSE)</f>
        <v>4240.3888800000004</v>
      </c>
      <c r="E1153" s="79">
        <f>VLOOKUP(A1153:A1183,'Сварочное оборудование'!A:H,7,FALSE)</f>
        <v>0</v>
      </c>
      <c r="F1153" s="157">
        <f t="shared" ref="F1153:F1183" si="21">D1153*E1153</f>
        <v>0</v>
      </c>
    </row>
    <row r="1154" spans="1:6" x14ac:dyDescent="0.25">
      <c r="A1154" s="9" t="s">
        <v>3211</v>
      </c>
      <c r="B1154" s="9" t="s">
        <v>3163</v>
      </c>
      <c r="C1154" s="9" t="s">
        <v>3164</v>
      </c>
      <c r="D1154" s="159">
        <f>VLOOKUP(A1154:A1184,'Сварочное оборудование'!A:H,6,FALSE)</f>
        <v>8085.1932000000006</v>
      </c>
      <c r="E1154" s="79">
        <f>VLOOKUP(A1154:A1184,'Сварочное оборудование'!A:H,7,FALSE)</f>
        <v>0</v>
      </c>
      <c r="F1154" s="157">
        <f t="shared" si="21"/>
        <v>0</v>
      </c>
    </row>
    <row r="1155" spans="1:6" x14ac:dyDescent="0.25">
      <c r="A1155" s="9" t="s">
        <v>3212</v>
      </c>
      <c r="B1155" s="9" t="s">
        <v>3165</v>
      </c>
      <c r="C1155" s="9" t="s">
        <v>3166</v>
      </c>
      <c r="D1155" s="159">
        <f>VLOOKUP(A1155:A1185,'Сварочное оборудование'!A:H,6,FALSE)</f>
        <v>8085.1932000000006</v>
      </c>
      <c r="E1155" s="79">
        <f>VLOOKUP(A1155:A1185,'Сварочное оборудование'!A:H,7,FALSE)</f>
        <v>0</v>
      </c>
      <c r="F1155" s="157">
        <f t="shared" si="21"/>
        <v>0</v>
      </c>
    </row>
    <row r="1156" spans="1:6" x14ac:dyDescent="0.25">
      <c r="A1156" s="9" t="s">
        <v>3213</v>
      </c>
      <c r="B1156" s="9" t="s">
        <v>3167</v>
      </c>
      <c r="C1156" s="9" t="s">
        <v>3168</v>
      </c>
      <c r="D1156" s="159">
        <f>VLOOKUP(A1156:A1186,'Сварочное оборудование'!A:H,6,FALSE)</f>
        <v>3414.5193600000007</v>
      </c>
      <c r="E1156" s="79">
        <f>VLOOKUP(A1156:A1186,'Сварочное оборудование'!A:H,7,FALSE)</f>
        <v>0</v>
      </c>
      <c r="F1156" s="157">
        <f t="shared" si="21"/>
        <v>0</v>
      </c>
    </row>
    <row r="1157" spans="1:6" x14ac:dyDescent="0.25">
      <c r="A1157" s="9" t="s">
        <v>10186</v>
      </c>
      <c r="B1157" s="9" t="s">
        <v>10174</v>
      </c>
      <c r="C1157" s="9" t="s">
        <v>10172</v>
      </c>
      <c r="D1157" s="159">
        <f>VLOOKUP(A1157:A1187,'Сварочное оборудование'!A:H,6,FALSE)</f>
        <v>3658.8101760000004</v>
      </c>
      <c r="E1157" s="79">
        <f>VLOOKUP(A1157:A1187,'Сварочное оборудование'!A:H,7,FALSE)</f>
        <v>0</v>
      </c>
      <c r="F1157" s="157">
        <f t="shared" si="21"/>
        <v>0</v>
      </c>
    </row>
    <row r="1158" spans="1:6" x14ac:dyDescent="0.25">
      <c r="A1158" s="9" t="s">
        <v>10187</v>
      </c>
      <c r="B1158" s="9" t="s">
        <v>10175</v>
      </c>
      <c r="C1158" s="9" t="s">
        <v>10173</v>
      </c>
      <c r="D1158" s="159">
        <f>VLOOKUP(A1158:A1188,'Сварочное оборудование'!A:H,6,FALSE)</f>
        <v>2962.7201519999999</v>
      </c>
      <c r="E1158" s="79">
        <f>VLOOKUP(A1158:A1188,'Сварочное оборудование'!A:H,7,FALSE)</f>
        <v>0</v>
      </c>
      <c r="F1158" s="157">
        <f t="shared" si="21"/>
        <v>0</v>
      </c>
    </row>
    <row r="1159" spans="1:6" x14ac:dyDescent="0.25">
      <c r="A1159" s="9" t="s">
        <v>10188</v>
      </c>
      <c r="B1159" s="9" t="s">
        <v>10176</v>
      </c>
      <c r="C1159" s="9" t="s">
        <v>10179</v>
      </c>
      <c r="D1159" s="159">
        <f>VLOOKUP(A1159:A1189,'Сварочное оборудование'!A:H,6,FALSE)</f>
        <v>5228.6562720000002</v>
      </c>
      <c r="E1159" s="79">
        <f>VLOOKUP(A1159:A1189,'Сварочное оборудование'!A:H,7,FALSE)</f>
        <v>0</v>
      </c>
      <c r="F1159" s="157">
        <f t="shared" si="21"/>
        <v>0</v>
      </c>
    </row>
    <row r="1160" spans="1:6" x14ac:dyDescent="0.25">
      <c r="A1160" s="9" t="s">
        <v>10189</v>
      </c>
      <c r="B1160" s="9" t="s">
        <v>10177</v>
      </c>
      <c r="C1160" s="9" t="s">
        <v>10178</v>
      </c>
      <c r="D1160" s="159">
        <f>VLOOKUP(A1160:A1190,'Сварочное оборудование'!A:H,6,FALSE)</f>
        <v>2613.6341280000001</v>
      </c>
      <c r="E1160" s="79">
        <f>VLOOKUP(A1160:A1190,'Сварочное оборудование'!A:H,7,FALSE)</f>
        <v>0</v>
      </c>
      <c r="F1160" s="157">
        <f t="shared" si="21"/>
        <v>0</v>
      </c>
    </row>
    <row r="1161" spans="1:6" x14ac:dyDescent="0.25">
      <c r="A1161" s="9" t="s">
        <v>3227</v>
      </c>
      <c r="B1161" s="9" t="s">
        <v>3226</v>
      </c>
      <c r="C1161" s="9" t="s">
        <v>3225</v>
      </c>
      <c r="D1161" s="159">
        <f>VLOOKUP(A1161:A1187,'Сварочное оборудование'!A:H,6,FALSE)</f>
        <v>242.90280000000001</v>
      </c>
      <c r="E1161" s="79">
        <f>VLOOKUP(A1161:A1187,'Сварочное оборудование'!A:H,7,FALSE)</f>
        <v>0</v>
      </c>
      <c r="F1161" s="157">
        <f t="shared" si="21"/>
        <v>0</v>
      </c>
    </row>
    <row r="1162" spans="1:6" x14ac:dyDescent="0.25">
      <c r="A1162" s="9" t="s">
        <v>3214</v>
      </c>
      <c r="B1162" s="9" t="s">
        <v>3169</v>
      </c>
      <c r="C1162" s="9" t="s">
        <v>3170</v>
      </c>
      <c r="D1162" s="159">
        <f>VLOOKUP(A1162:A1187,'Сварочное оборудование'!A:H,6,FALSE)</f>
        <v>242.90280000000001</v>
      </c>
      <c r="E1162" s="79">
        <f>VLOOKUP(A1162:A1187,'Сварочное оборудование'!A:H,7,FALSE)</f>
        <v>0</v>
      </c>
      <c r="F1162" s="157">
        <f t="shared" si="21"/>
        <v>0</v>
      </c>
    </row>
    <row r="1163" spans="1:6" x14ac:dyDescent="0.25">
      <c r="A1163" s="9" t="s">
        <v>3215</v>
      </c>
      <c r="B1163" s="9" t="s">
        <v>3171</v>
      </c>
      <c r="C1163" s="9" t="s">
        <v>3172</v>
      </c>
      <c r="D1163" s="159">
        <f>VLOOKUP(A1163:A1188,'Сварочное оборудование'!A:H,6,FALSE)</f>
        <v>277.60320000000002</v>
      </c>
      <c r="E1163" s="79">
        <f>VLOOKUP(A1163:A1188,'Сварочное оборудование'!A:H,7,FALSE)</f>
        <v>0</v>
      </c>
      <c r="F1163" s="157">
        <f t="shared" si="21"/>
        <v>0</v>
      </c>
    </row>
    <row r="1164" spans="1:6" x14ac:dyDescent="0.25">
      <c r="A1164" s="9" t="s">
        <v>3216</v>
      </c>
      <c r="B1164" s="9" t="s">
        <v>3173</v>
      </c>
      <c r="C1164" s="9" t="s">
        <v>3174</v>
      </c>
      <c r="D1164" s="159">
        <f>VLOOKUP(A1164:A1189,'Сварочное оборудование'!A:H,6,FALSE)</f>
        <v>347.00400000000002</v>
      </c>
      <c r="E1164" s="79">
        <f>VLOOKUP(A1164:A1189,'Сварочное оборудование'!A:H,7,FALSE)</f>
        <v>0</v>
      </c>
      <c r="F1164" s="157">
        <f t="shared" si="21"/>
        <v>0</v>
      </c>
    </row>
    <row r="1165" spans="1:6" x14ac:dyDescent="0.25">
      <c r="A1165" s="9" t="s">
        <v>3217</v>
      </c>
      <c r="B1165" s="9" t="s">
        <v>3175</v>
      </c>
      <c r="C1165" s="9" t="s">
        <v>3176</v>
      </c>
      <c r="D1165" s="159">
        <f>VLOOKUP(A1165:A1190,'Сварочное оборудование'!A:H,6,FALSE)</f>
        <v>381.70440000000008</v>
      </c>
      <c r="E1165" s="79">
        <f>VLOOKUP(A1165:A1190,'Сварочное оборудование'!A:H,7,FALSE)</f>
        <v>0</v>
      </c>
      <c r="F1165" s="157">
        <f t="shared" si="21"/>
        <v>0</v>
      </c>
    </row>
    <row r="1166" spans="1:6" x14ac:dyDescent="0.25">
      <c r="A1166" s="9" t="s">
        <v>3218</v>
      </c>
      <c r="B1166" s="9" t="s">
        <v>3177</v>
      </c>
      <c r="C1166" s="9" t="s">
        <v>3178</v>
      </c>
      <c r="D1166" s="159">
        <f>VLOOKUP(A1166:A1191,'Сварочное оборудование'!A:H,6,FALSE)</f>
        <v>527.44608000000005</v>
      </c>
      <c r="E1166" s="79">
        <f>VLOOKUP(A1166:A1191,'Сварочное оборудование'!A:H,7,FALSE)</f>
        <v>0</v>
      </c>
      <c r="F1166" s="157">
        <f t="shared" si="21"/>
        <v>0</v>
      </c>
    </row>
    <row r="1167" spans="1:6" x14ac:dyDescent="0.25">
      <c r="A1167" s="9" t="s">
        <v>3219</v>
      </c>
      <c r="B1167" s="9" t="s">
        <v>3179</v>
      </c>
      <c r="C1167" s="9" t="s">
        <v>3180</v>
      </c>
      <c r="D1167" s="159">
        <f>VLOOKUP(A1167:A1192,'Сварочное оборудование'!A:H,6,FALSE)</f>
        <v>874.45008000000007</v>
      </c>
      <c r="E1167" s="79">
        <f>VLOOKUP(A1167:A1192,'Сварочное оборудование'!A:H,7,FALSE)</f>
        <v>0</v>
      </c>
      <c r="F1167" s="157">
        <f t="shared" si="21"/>
        <v>0</v>
      </c>
    </row>
    <row r="1168" spans="1:6" x14ac:dyDescent="0.25">
      <c r="A1168" s="9" t="s">
        <v>3220</v>
      </c>
      <c r="B1168" s="9" t="s">
        <v>3181</v>
      </c>
      <c r="C1168" s="9" t="s">
        <v>3182</v>
      </c>
      <c r="D1168" s="159">
        <f>VLOOKUP(A1168:A1193,'Сварочное оборудование'!A:H,6,FALSE)</f>
        <v>1145.1132</v>
      </c>
      <c r="E1168" s="79">
        <f>VLOOKUP(A1168:A1193,'Сварочное оборудование'!A:H,7,FALSE)</f>
        <v>0</v>
      </c>
      <c r="F1168" s="157">
        <f t="shared" si="21"/>
        <v>0</v>
      </c>
    </row>
    <row r="1169" spans="1:6" x14ac:dyDescent="0.25">
      <c r="A1169" s="9" t="s">
        <v>3221</v>
      </c>
      <c r="B1169" s="9" t="s">
        <v>3183</v>
      </c>
      <c r="C1169" s="9" t="s">
        <v>3184</v>
      </c>
      <c r="D1169" s="159">
        <f>VLOOKUP(A1169:A1194,'Сварочное оборудование'!A:H,6,FALSE)</f>
        <v>1776.6604800000002</v>
      </c>
      <c r="E1169" s="79">
        <f>VLOOKUP(A1169:A1194,'Сварочное оборудование'!A:H,7,FALSE)</f>
        <v>0</v>
      </c>
      <c r="F1169" s="157">
        <f t="shared" si="21"/>
        <v>0</v>
      </c>
    </row>
    <row r="1170" spans="1:6" x14ac:dyDescent="0.25">
      <c r="A1170" s="9" t="s">
        <v>3222</v>
      </c>
      <c r="B1170" s="9" t="s">
        <v>3185</v>
      </c>
      <c r="C1170" s="9" t="s">
        <v>3186</v>
      </c>
      <c r="D1170" s="159">
        <f>VLOOKUP(A1170:A1195,'Сварочное оборудование'!A:H,6,FALSE)</f>
        <v>2255.5260000000003</v>
      </c>
      <c r="E1170" s="79">
        <f>VLOOKUP(A1170:A1195,'Сварочное оборудование'!A:H,7,FALSE)</f>
        <v>0</v>
      </c>
      <c r="F1170" s="157">
        <f t="shared" si="21"/>
        <v>0</v>
      </c>
    </row>
    <row r="1171" spans="1:6" x14ac:dyDescent="0.25">
      <c r="A1171" s="9" t="s">
        <v>3223</v>
      </c>
      <c r="B1171" s="9" t="s">
        <v>3206</v>
      </c>
      <c r="C1171" s="9" t="s">
        <v>3187</v>
      </c>
      <c r="D1171" s="159">
        <f>VLOOKUP(A1171:A1195,'Сварочное оборудование'!A:H,6,FALSE)</f>
        <v>2689.2809999999999</v>
      </c>
      <c r="E1171" s="79">
        <f>VLOOKUP(A1171:A1195,'Сварочное оборудование'!A:H,7,FALSE)</f>
        <v>0</v>
      </c>
      <c r="F1171" s="157">
        <f t="shared" si="21"/>
        <v>0</v>
      </c>
    </row>
    <row r="1172" spans="1:6" x14ac:dyDescent="0.25">
      <c r="A1172" s="9" t="s">
        <v>3224</v>
      </c>
      <c r="B1172" s="9" t="s">
        <v>3207</v>
      </c>
      <c r="C1172" s="9" t="s">
        <v>3188</v>
      </c>
      <c r="D1172" s="159">
        <f>VLOOKUP(A1172:A1196,'Сварочное оборудование'!A:H,6,FALSE)</f>
        <v>5061.4003440000015</v>
      </c>
      <c r="E1172" s="79">
        <f>VLOOKUP(A1172:A1196,'Сварочное оборудование'!A:H,7,FALSE)</f>
        <v>0</v>
      </c>
      <c r="F1172" s="157">
        <f t="shared" si="21"/>
        <v>0</v>
      </c>
    </row>
    <row r="1173" spans="1:6" x14ac:dyDescent="0.25">
      <c r="A1173" s="9" t="s">
        <v>3228</v>
      </c>
      <c r="B1173" s="9" t="s">
        <v>3189</v>
      </c>
      <c r="C1173" s="9" t="s">
        <v>3190</v>
      </c>
      <c r="D1173" s="159">
        <f>VLOOKUP(A1173:A1197,'Сварочное оборудование'!A:H,6,FALSE)</f>
        <v>1145.1132</v>
      </c>
      <c r="E1173" s="79">
        <f>VLOOKUP(A1173:A1197,'Сварочное оборудование'!A:H,7,FALSE)</f>
        <v>0</v>
      </c>
      <c r="F1173" s="157">
        <f t="shared" si="21"/>
        <v>0</v>
      </c>
    </row>
    <row r="1174" spans="1:6" x14ac:dyDescent="0.25">
      <c r="A1174" s="9" t="s">
        <v>3229</v>
      </c>
      <c r="B1174" s="9" t="s">
        <v>3191</v>
      </c>
      <c r="C1174" s="9" t="s">
        <v>3192</v>
      </c>
      <c r="D1174" s="159">
        <f>VLOOKUP(A1174:A1198,'Сварочное оборудование'!A:H,6,FALSE)</f>
        <v>1249.2144000000001</v>
      </c>
      <c r="E1174" s="79">
        <f>VLOOKUP(A1174:A1198,'Сварочное оборудование'!A:H,7,FALSE)</f>
        <v>0</v>
      </c>
      <c r="F1174" s="157">
        <f t="shared" si="21"/>
        <v>0</v>
      </c>
    </row>
    <row r="1175" spans="1:6" x14ac:dyDescent="0.25">
      <c r="A1175" s="9" t="s">
        <v>3230</v>
      </c>
      <c r="B1175" s="9" t="s">
        <v>3193</v>
      </c>
      <c r="C1175" s="9" t="s">
        <v>3194</v>
      </c>
      <c r="D1175" s="159">
        <f>VLOOKUP(A1175:A1199,'Сварочное оборудование'!A:H,6,FALSE)</f>
        <v>2082.0240000000003</v>
      </c>
      <c r="E1175" s="79">
        <f>VLOOKUP(A1175:A1199,'Сварочное оборудование'!A:H,7,FALSE)</f>
        <v>0</v>
      </c>
      <c r="F1175" s="157">
        <f t="shared" si="21"/>
        <v>0</v>
      </c>
    </row>
    <row r="1176" spans="1:6" x14ac:dyDescent="0.25">
      <c r="A1176" s="9" t="s">
        <v>3231</v>
      </c>
      <c r="B1176" s="9" t="s">
        <v>3195</v>
      </c>
      <c r="C1176" s="9" t="s">
        <v>3196</v>
      </c>
      <c r="D1176" s="159">
        <f>VLOOKUP(A1176:A1200,'Сварочное оборудование'!A:H,6,FALSE)</f>
        <v>2220.8256000000001</v>
      </c>
      <c r="E1176" s="79">
        <f>VLOOKUP(A1176:A1200,'Сварочное оборудование'!A:H,7,FALSE)</f>
        <v>0</v>
      </c>
      <c r="F1176" s="157">
        <f t="shared" si="21"/>
        <v>0</v>
      </c>
    </row>
    <row r="1177" spans="1:6" x14ac:dyDescent="0.25">
      <c r="A1177" s="9" t="s">
        <v>3232</v>
      </c>
      <c r="B1177" s="9" t="s">
        <v>3197</v>
      </c>
      <c r="C1177" s="9" t="s">
        <v>3198</v>
      </c>
      <c r="D1177" s="159">
        <f>VLOOKUP(A1177:A1201,'Сварочное оборудование'!A:H,6,FALSE)</f>
        <v>2463.7284000000004</v>
      </c>
      <c r="E1177" s="79">
        <f>VLOOKUP(A1177:A1201,'Сварочное оборудование'!A:H,7,FALSE)</f>
        <v>0</v>
      </c>
      <c r="F1177" s="157">
        <f t="shared" si="21"/>
        <v>0</v>
      </c>
    </row>
    <row r="1178" spans="1:6" x14ac:dyDescent="0.25">
      <c r="A1178" s="9" t="s">
        <v>3233</v>
      </c>
      <c r="B1178" s="9" t="s">
        <v>3199</v>
      </c>
      <c r="C1178" s="9" t="s">
        <v>3200</v>
      </c>
      <c r="D1178" s="159">
        <f>VLOOKUP(A1178:A1201,'Сварочное оборудование'!A:H,6,FALSE)</f>
        <v>4351.4301600000008</v>
      </c>
      <c r="E1178" s="79">
        <f>VLOOKUP(A1178:A1201,'Сварочное оборудование'!A:H,7,FALSE)</f>
        <v>0</v>
      </c>
      <c r="F1178" s="157">
        <f t="shared" si="21"/>
        <v>0</v>
      </c>
    </row>
    <row r="1179" spans="1:6" x14ac:dyDescent="0.25">
      <c r="A1179" s="9" t="s">
        <v>3234</v>
      </c>
      <c r="B1179" s="9" t="s">
        <v>3201</v>
      </c>
      <c r="C1179" s="9" t="s">
        <v>3202</v>
      </c>
      <c r="D1179" s="159">
        <f>VLOOKUP(A1179:A1201,'Сварочное оборудование'!A:H,6,FALSE)</f>
        <v>902.21040000000005</v>
      </c>
      <c r="E1179" s="79">
        <f>VLOOKUP(A1179:A1201,'Сварочное оборудование'!A:H,7,FALSE)</f>
        <v>0</v>
      </c>
      <c r="F1179" s="157">
        <f t="shared" si="21"/>
        <v>0</v>
      </c>
    </row>
    <row r="1180" spans="1:6" x14ac:dyDescent="0.25">
      <c r="A1180" s="9" t="s">
        <v>3235</v>
      </c>
      <c r="B1180" s="9" t="s">
        <v>3203</v>
      </c>
      <c r="C1180" s="9" t="s">
        <v>3204</v>
      </c>
      <c r="D1180" s="159">
        <f>VLOOKUP(A1180:A1202,'Сварочное оборудование'!A:H,6,FALSE)</f>
        <v>3678.2424000000005</v>
      </c>
      <c r="E1180" s="79">
        <f>VLOOKUP(A1180:A1202,'Сварочное оборудование'!A:H,7,FALSE)</f>
        <v>0</v>
      </c>
      <c r="F1180" s="157">
        <f t="shared" si="21"/>
        <v>0</v>
      </c>
    </row>
    <row r="1181" spans="1:6" x14ac:dyDescent="0.25">
      <c r="A1181" s="9" t="s">
        <v>3236</v>
      </c>
      <c r="B1181" s="9" t="s">
        <v>3208</v>
      </c>
      <c r="C1181" s="9" t="s">
        <v>3205</v>
      </c>
      <c r="D1181" s="159">
        <f>VLOOKUP(A1181:A1203,'Сварочное оборудование'!A:H,6,FALSE)</f>
        <v>10583.622000000001</v>
      </c>
      <c r="E1181" s="79">
        <f>VLOOKUP(A1181:A1203,'Сварочное оборудование'!A:H,7,FALSE)</f>
        <v>0</v>
      </c>
      <c r="F1181" s="157">
        <f t="shared" si="21"/>
        <v>0</v>
      </c>
    </row>
    <row r="1182" spans="1:6" x14ac:dyDescent="0.25">
      <c r="A1182" s="9" t="s">
        <v>3242</v>
      </c>
      <c r="B1182" s="9" t="s">
        <v>3241</v>
      </c>
      <c r="C1182" s="9" t="s">
        <v>3238</v>
      </c>
      <c r="D1182" s="159">
        <f>VLOOKUP(A1182:A1204,'Сварочное оборудование'!A:H,6,FALSE)</f>
        <v>867</v>
      </c>
      <c r="E1182" s="79">
        <f>VLOOKUP(A1182:A1204,'Сварочное оборудование'!A:H,7,FALSE)</f>
        <v>0</v>
      </c>
      <c r="F1182" s="157">
        <f t="shared" si="21"/>
        <v>0</v>
      </c>
    </row>
    <row r="1183" spans="1:6" x14ac:dyDescent="0.25">
      <c r="A1183" s="9" t="s">
        <v>3243</v>
      </c>
      <c r="B1183" s="9" t="s">
        <v>3239</v>
      </c>
      <c r="C1183" s="9" t="s">
        <v>3240</v>
      </c>
      <c r="D1183" s="159">
        <f>VLOOKUP(A1183:A1205,'Сварочное оборудование'!A:H,6,FALSE)</f>
        <v>1095.838632</v>
      </c>
      <c r="E1183" s="79">
        <f>VLOOKUP(A1183:A1205,'Сварочное оборудование'!A:H,7,FALSE)</f>
        <v>0</v>
      </c>
      <c r="F1183" s="157">
        <f t="shared" si="21"/>
        <v>0</v>
      </c>
    </row>
    <row r="1184" spans="1:6" x14ac:dyDescent="0.25">
      <c r="A1184" s="9"/>
      <c r="B1184" s="9" t="s">
        <v>3247</v>
      </c>
      <c r="C1184" s="9" t="s">
        <v>3248</v>
      </c>
      <c r="D1184" s="159">
        <f>VLOOKUP(B1184:B1299,'PEX ProAqua'!B:H,5,FALSE)</f>
        <v>41.8812</v>
      </c>
      <c r="E1184" s="79">
        <f>VLOOKUP(B1184:B1299,'PEX ProAqua'!B:H,6,FALSE)</f>
        <v>0</v>
      </c>
      <c r="F1184" s="157">
        <f>D1184*E1184</f>
        <v>0</v>
      </c>
    </row>
    <row r="1185" spans="1:6" x14ac:dyDescent="0.25">
      <c r="A1185" s="9"/>
      <c r="B1185" s="9" t="s">
        <v>3249</v>
      </c>
      <c r="C1185" s="9" t="s">
        <v>3250</v>
      </c>
      <c r="D1185" s="159">
        <f>VLOOKUP(B1185:B1299,'PEX ProAqua'!B:H,5,FALSE)</f>
        <v>59.455799999999996</v>
      </c>
      <c r="E1185" s="79">
        <f>VLOOKUP(B1185:B1299,'PEX ProAqua'!B:H,6,FALSE)</f>
        <v>0</v>
      </c>
      <c r="F1185" s="157">
        <f t="shared" ref="F1185:F1248" si="22">D1185*E1185</f>
        <v>0</v>
      </c>
    </row>
    <row r="1186" spans="1:6" x14ac:dyDescent="0.25">
      <c r="A1186" s="9"/>
      <c r="B1186" s="9" t="s">
        <v>3251</v>
      </c>
      <c r="C1186" s="9" t="s">
        <v>3252</v>
      </c>
      <c r="D1186" s="159">
        <f>VLOOKUP(B1186:B1300,'PEX ProAqua'!B:H,5,FALSE)</f>
        <v>37.066800000000001</v>
      </c>
      <c r="E1186" s="79">
        <f>VLOOKUP(B1186:B1300,'PEX ProAqua'!B:H,6,FALSE)</f>
        <v>0</v>
      </c>
      <c r="F1186" s="157">
        <f t="shared" si="22"/>
        <v>0</v>
      </c>
    </row>
    <row r="1187" spans="1:6" x14ac:dyDescent="0.25">
      <c r="A1187" s="9"/>
      <c r="B1187" s="9" t="s">
        <v>3253</v>
      </c>
      <c r="C1187" s="9" t="s">
        <v>3254</v>
      </c>
      <c r="D1187" s="159">
        <f>VLOOKUP(B1187:B1301,'PEX ProAqua'!B:H,5,FALSE)</f>
        <v>45.736800000000002</v>
      </c>
      <c r="E1187" s="79">
        <f>VLOOKUP(B1187:B1301,'PEX ProAqua'!B:H,6,FALSE)</f>
        <v>0</v>
      </c>
      <c r="F1187" s="157">
        <f t="shared" si="22"/>
        <v>0</v>
      </c>
    </row>
    <row r="1188" spans="1:6" x14ac:dyDescent="0.25">
      <c r="A1188" s="9"/>
      <c r="B1188" s="9" t="s">
        <v>3257</v>
      </c>
      <c r="C1188" s="9" t="s">
        <v>3258</v>
      </c>
      <c r="D1188" s="159">
        <f>VLOOKUP(B1188:B1302,'PEX ProAqua'!B:H,5,FALSE)</f>
        <v>47.786999999999999</v>
      </c>
      <c r="E1188" s="79">
        <f>VLOOKUP(B1188:B1302,'PEX ProAqua'!B:H,6,FALSE)</f>
        <v>0</v>
      </c>
      <c r="F1188" s="157">
        <f t="shared" si="22"/>
        <v>0</v>
      </c>
    </row>
    <row r="1189" spans="1:6" x14ac:dyDescent="0.25">
      <c r="A1189" s="9"/>
      <c r="B1189" s="9" t="s">
        <v>3259</v>
      </c>
      <c r="C1189" s="9" t="s">
        <v>3258</v>
      </c>
      <c r="D1189" s="159">
        <f>VLOOKUP(B1189:B1303,'PEX ProAqua'!B:H,5,FALSE)</f>
        <v>47.786999999999999</v>
      </c>
      <c r="E1189" s="79">
        <f>VLOOKUP(B1189:B1303,'PEX ProAqua'!B:H,6,FALSE)</f>
        <v>0</v>
      </c>
      <c r="F1189" s="157">
        <f t="shared" si="22"/>
        <v>0</v>
      </c>
    </row>
    <row r="1190" spans="1:6" x14ac:dyDescent="0.25">
      <c r="A1190" s="9"/>
      <c r="B1190" s="9" t="s">
        <v>3260</v>
      </c>
      <c r="C1190" s="9" t="s">
        <v>3258</v>
      </c>
      <c r="D1190" s="159">
        <f>VLOOKUP(B1190:B1304,'PEX ProAqua'!B:H,5,FALSE)</f>
        <v>47.786999999999999</v>
      </c>
      <c r="E1190" s="79">
        <f>VLOOKUP(B1190:B1304,'PEX ProAqua'!B:H,6,FALSE)</f>
        <v>0</v>
      </c>
      <c r="F1190" s="157">
        <f t="shared" si="22"/>
        <v>0</v>
      </c>
    </row>
    <row r="1191" spans="1:6" x14ac:dyDescent="0.25">
      <c r="A1191" s="9"/>
      <c r="B1191" s="9" t="s">
        <v>3261</v>
      </c>
      <c r="C1191" s="9" t="s">
        <v>3262</v>
      </c>
      <c r="D1191" s="159">
        <f>VLOOKUP(B1191:B1305,'PEX ProAqua'!B:H,5,FALSE)</f>
        <v>68.248199999999997</v>
      </c>
      <c r="E1191" s="79">
        <f>VLOOKUP(B1191:B1305,'PEX ProAqua'!B:H,6,FALSE)</f>
        <v>0</v>
      </c>
      <c r="F1191" s="157">
        <f t="shared" si="22"/>
        <v>0</v>
      </c>
    </row>
    <row r="1192" spans="1:6" x14ac:dyDescent="0.25">
      <c r="A1192" s="9"/>
      <c r="B1192" s="9" t="s">
        <v>3263</v>
      </c>
      <c r="C1192" s="9" t="s">
        <v>3262</v>
      </c>
      <c r="D1192" s="159">
        <f>VLOOKUP(B1192:B1305,'PEX ProAqua'!B:H,5,FALSE)</f>
        <v>68.248199999999997</v>
      </c>
      <c r="E1192" s="79">
        <f>VLOOKUP(B1192:B1305,'PEX ProAqua'!B:H,6,FALSE)</f>
        <v>0</v>
      </c>
      <c r="F1192" s="157">
        <f t="shared" si="22"/>
        <v>0</v>
      </c>
    </row>
    <row r="1193" spans="1:6" x14ac:dyDescent="0.25">
      <c r="A1193" s="9"/>
      <c r="B1193" s="9" t="s">
        <v>3264</v>
      </c>
      <c r="C1193" s="9" t="s">
        <v>3262</v>
      </c>
      <c r="D1193" s="159">
        <f>VLOOKUP(B1193:B1306,'PEX ProAqua'!B:H,5,FALSE)</f>
        <v>68.248199999999997</v>
      </c>
      <c r="E1193" s="79">
        <f>VLOOKUP(B1193:B1306,'PEX ProAqua'!B:H,6,FALSE)</f>
        <v>0</v>
      </c>
      <c r="F1193" s="157">
        <f t="shared" si="22"/>
        <v>0</v>
      </c>
    </row>
    <row r="1194" spans="1:6" x14ac:dyDescent="0.25">
      <c r="A1194" s="9"/>
      <c r="B1194" s="9" t="s">
        <v>3265</v>
      </c>
      <c r="C1194" s="9" t="s">
        <v>3266</v>
      </c>
      <c r="D1194" s="159">
        <f>VLOOKUP(B1194:B1307,'PEX ProAqua'!B:H,5,FALSE)</f>
        <v>103.26479999999999</v>
      </c>
      <c r="E1194" s="79">
        <f>VLOOKUP(B1194:B1307,'PEX ProAqua'!B:H,6,FALSE)</f>
        <v>0</v>
      </c>
      <c r="F1194" s="157">
        <f t="shared" si="22"/>
        <v>0</v>
      </c>
    </row>
    <row r="1195" spans="1:6" x14ac:dyDescent="0.25">
      <c r="A1195" s="9"/>
      <c r="B1195" s="9" t="s">
        <v>3267</v>
      </c>
      <c r="C1195" s="9" t="s">
        <v>3268</v>
      </c>
      <c r="D1195" s="159">
        <f>VLOOKUP(B1195:B1308,'PEX ProAqua'!B:H,5,FALSE)</f>
        <v>163.68959999999998</v>
      </c>
      <c r="E1195" s="79">
        <f>VLOOKUP(B1195:B1308,'PEX ProAqua'!B:H,6,FALSE)</f>
        <v>0</v>
      </c>
      <c r="F1195" s="157">
        <f t="shared" si="22"/>
        <v>0</v>
      </c>
    </row>
    <row r="1196" spans="1:6" x14ac:dyDescent="0.25">
      <c r="A1196" s="9"/>
      <c r="B1196" s="9" t="s">
        <v>3272</v>
      </c>
      <c r="C1196" s="9" t="s">
        <v>3273</v>
      </c>
      <c r="D1196" s="159">
        <f>VLOOKUP(B1196:B1309,'PEX ProAqua'!B:H,5,FALSE)</f>
        <v>41.8812</v>
      </c>
      <c r="E1196" s="79">
        <f>VLOOKUP(B1196:B1309,'PEX ProAqua'!B:H,6,FALSE)</f>
        <v>0</v>
      </c>
      <c r="F1196" s="157">
        <f t="shared" si="22"/>
        <v>0</v>
      </c>
    </row>
    <row r="1197" spans="1:6" x14ac:dyDescent="0.25">
      <c r="A1197" s="9"/>
      <c r="B1197" s="9" t="s">
        <v>3274</v>
      </c>
      <c r="C1197" s="9" t="s">
        <v>3273</v>
      </c>
      <c r="D1197" s="159">
        <f>VLOOKUP(B1197:B1310,'PEX ProAqua'!B:H,5,FALSE)</f>
        <v>41.8812</v>
      </c>
      <c r="E1197" s="79">
        <f>VLOOKUP(B1197:B1310,'PEX ProAqua'!B:H,6,FALSE)</f>
        <v>0</v>
      </c>
      <c r="F1197" s="157">
        <f t="shared" si="22"/>
        <v>0</v>
      </c>
    </row>
    <row r="1198" spans="1:6" x14ac:dyDescent="0.25">
      <c r="A1198" s="9"/>
      <c r="B1198" s="9" t="s">
        <v>3275</v>
      </c>
      <c r="C1198" s="9" t="s">
        <v>3273</v>
      </c>
      <c r="D1198" s="159">
        <f>VLOOKUP(B1198:B1311,'PEX ProAqua'!B:H,5,FALSE)</f>
        <v>41.8812</v>
      </c>
      <c r="E1198" s="79">
        <f>VLOOKUP(B1198:B1311,'PEX ProAqua'!B:H,6,FALSE)</f>
        <v>0</v>
      </c>
      <c r="F1198" s="157">
        <f t="shared" si="22"/>
        <v>0</v>
      </c>
    </row>
    <row r="1199" spans="1:6" x14ac:dyDescent="0.25">
      <c r="A1199" s="9"/>
      <c r="B1199" s="9" t="s">
        <v>3276</v>
      </c>
      <c r="C1199" s="9" t="s">
        <v>3277</v>
      </c>
      <c r="D1199" s="159">
        <f>VLOOKUP(B1199:B1312,'PEX ProAqua'!B:H,5,FALSE)</f>
        <v>51.632399999999997</v>
      </c>
      <c r="E1199" s="79">
        <f>VLOOKUP(B1199:B1312,'PEX ProAqua'!B:H,6,FALSE)</f>
        <v>0</v>
      </c>
      <c r="F1199" s="157">
        <f t="shared" si="22"/>
        <v>0</v>
      </c>
    </row>
    <row r="1200" spans="1:6" x14ac:dyDescent="0.25">
      <c r="A1200" s="9"/>
      <c r="B1200" s="9" t="s">
        <v>3278</v>
      </c>
      <c r="C1200" s="9" t="s">
        <v>3277</v>
      </c>
      <c r="D1200" s="159">
        <f>VLOOKUP(B1200:B1312,'PEX ProAqua'!B:H,5,FALSE)</f>
        <v>51.632399999999997</v>
      </c>
      <c r="E1200" s="79">
        <f>VLOOKUP(B1200:B1312,'PEX ProAqua'!B:H,6,FALSE)</f>
        <v>0</v>
      </c>
      <c r="F1200" s="157">
        <f t="shared" si="22"/>
        <v>0</v>
      </c>
    </row>
    <row r="1201" spans="1:6" x14ac:dyDescent="0.25">
      <c r="A1201" s="9"/>
      <c r="B1201" s="9" t="s">
        <v>3279</v>
      </c>
      <c r="C1201" s="9" t="s">
        <v>3277</v>
      </c>
      <c r="D1201" s="159">
        <f>VLOOKUP(B1201:B1313,'PEX ProAqua'!B:H,5,FALSE)</f>
        <v>51.632399999999997</v>
      </c>
      <c r="E1201" s="79">
        <f>VLOOKUP(B1201:B1313,'PEX ProAqua'!B:H,6,FALSE)</f>
        <v>0</v>
      </c>
      <c r="F1201" s="157">
        <f t="shared" si="22"/>
        <v>0</v>
      </c>
    </row>
    <row r="1202" spans="1:6" x14ac:dyDescent="0.25">
      <c r="A1202" s="9"/>
      <c r="B1202" s="9" t="s">
        <v>3282</v>
      </c>
      <c r="C1202" s="9" t="s">
        <v>3283</v>
      </c>
      <c r="D1202" s="159">
        <f>VLOOKUP(B1202:B1314,'PEX ProAqua'!B:H,5,FALSE)</f>
        <v>38.9</v>
      </c>
      <c r="E1202" s="79">
        <f>VLOOKUP(B1202:B1314,'PEX ProAqua'!B:H,6,FALSE)</f>
        <v>0</v>
      </c>
      <c r="F1202" s="157">
        <f t="shared" si="22"/>
        <v>0</v>
      </c>
    </row>
    <row r="1203" spans="1:6" x14ac:dyDescent="0.25">
      <c r="A1203" s="9"/>
      <c r="B1203" s="9" t="s">
        <v>3284</v>
      </c>
      <c r="C1203" s="9" t="s">
        <v>3285</v>
      </c>
      <c r="D1203" s="159">
        <f>VLOOKUP(B1203:B1315,'PEX ProAqua'!B:H,5,FALSE)</f>
        <v>44.75</v>
      </c>
      <c r="E1203" s="79">
        <f>VLOOKUP(B1203:B1315,'PEX ProAqua'!B:H,6,FALSE)</f>
        <v>0</v>
      </c>
      <c r="F1203" s="157">
        <f t="shared" si="22"/>
        <v>0</v>
      </c>
    </row>
    <row r="1204" spans="1:6" x14ac:dyDescent="0.25">
      <c r="A1204" s="9"/>
      <c r="B1204" s="9" t="s">
        <v>3286</v>
      </c>
      <c r="C1204" s="9" t="s">
        <v>3287</v>
      </c>
      <c r="D1204" s="159">
        <f>VLOOKUP(B1204:B1316,'PEX ProAqua'!B:H,5,FALSE)</f>
        <v>72.17</v>
      </c>
      <c r="E1204" s="79">
        <f>VLOOKUP(B1204:B1316,'PEX ProAqua'!B:H,6,FALSE)</f>
        <v>0</v>
      </c>
      <c r="F1204" s="157">
        <f t="shared" si="22"/>
        <v>0</v>
      </c>
    </row>
    <row r="1205" spans="1:6" x14ac:dyDescent="0.25">
      <c r="A1205" s="9"/>
      <c r="B1205" s="9" t="s">
        <v>3288</v>
      </c>
      <c r="C1205" s="9" t="s">
        <v>3289</v>
      </c>
      <c r="D1205" s="159">
        <f>VLOOKUP(B1205:B1317,'PEX ProAqua'!B:H,5,FALSE)</f>
        <v>140.77000000000001</v>
      </c>
      <c r="E1205" s="79">
        <f>VLOOKUP(B1205:B1317,'PEX ProAqua'!B:H,6,FALSE)</f>
        <v>0</v>
      </c>
      <c r="F1205" s="157">
        <f t="shared" si="22"/>
        <v>0</v>
      </c>
    </row>
    <row r="1206" spans="1:6" x14ac:dyDescent="0.25">
      <c r="A1206" s="9"/>
      <c r="B1206" s="9" t="s">
        <v>3290</v>
      </c>
      <c r="C1206" s="9" t="s">
        <v>3291</v>
      </c>
      <c r="D1206" s="159">
        <f>VLOOKUP(B1206:B1318,'PEX ProAqua'!B:H,5,FALSE)</f>
        <v>241.98000000000002</v>
      </c>
      <c r="E1206" s="79">
        <f>VLOOKUP(B1206:B1318,'PEX ProAqua'!B:H,6,FALSE)</f>
        <v>0</v>
      </c>
      <c r="F1206" s="157">
        <f t="shared" si="22"/>
        <v>0</v>
      </c>
    </row>
    <row r="1207" spans="1:6" x14ac:dyDescent="0.25">
      <c r="A1207" s="9"/>
      <c r="B1207" s="9" t="s">
        <v>3293</v>
      </c>
      <c r="C1207" s="9" t="s">
        <v>3294</v>
      </c>
      <c r="D1207" s="159">
        <f>VLOOKUP(B1207:B1318,'PEX ProAqua'!B:H,5,FALSE)</f>
        <v>79.73</v>
      </c>
      <c r="E1207" s="79">
        <f>VLOOKUP(B1207:B1318,'PEX ProAqua'!B:H,6,FALSE)</f>
        <v>0</v>
      </c>
      <c r="F1207" s="157">
        <f t="shared" si="22"/>
        <v>0</v>
      </c>
    </row>
    <row r="1208" spans="1:6" x14ac:dyDescent="0.25">
      <c r="A1208" s="9"/>
      <c r="B1208" s="9" t="s">
        <v>3295</v>
      </c>
      <c r="C1208" s="9" t="s">
        <v>3296</v>
      </c>
      <c r="D1208" s="159">
        <f>VLOOKUP(B1208:B1319,'PEX ProAqua'!B:H,5,FALSE)</f>
        <v>114.5</v>
      </c>
      <c r="E1208" s="79">
        <f>VLOOKUP(B1208:B1319,'PEX ProAqua'!B:H,6,FALSE)</f>
        <v>0</v>
      </c>
      <c r="F1208" s="157">
        <f t="shared" si="22"/>
        <v>0</v>
      </c>
    </row>
    <row r="1209" spans="1:6" x14ac:dyDescent="0.25">
      <c r="A1209" s="9"/>
      <c r="B1209" s="9" t="s">
        <v>3297</v>
      </c>
      <c r="C1209" s="9" t="s">
        <v>3298</v>
      </c>
      <c r="D1209" s="159">
        <f>VLOOKUP(B1209:B1320,'PEX ProAqua'!B:H,5,FALSE)</f>
        <v>191.77</v>
      </c>
      <c r="E1209" s="79">
        <f>VLOOKUP(B1209:B1320,'PEX ProAqua'!B:H,6,FALSE)</f>
        <v>0</v>
      </c>
      <c r="F1209" s="157">
        <f t="shared" si="22"/>
        <v>0</v>
      </c>
    </row>
    <row r="1210" spans="1:6" x14ac:dyDescent="0.25">
      <c r="A1210" s="9"/>
      <c r="B1210" s="9" t="s">
        <v>3299</v>
      </c>
      <c r="C1210" s="9" t="s">
        <v>3300</v>
      </c>
      <c r="D1210" s="159">
        <f>VLOOKUP(B1210:B1321,'PEX ProAqua'!B:H,5,FALSE)</f>
        <v>331.43</v>
      </c>
      <c r="E1210" s="79">
        <f>VLOOKUP(B1210:B1321,'PEX ProAqua'!B:H,6,FALSE)</f>
        <v>0</v>
      </c>
      <c r="F1210" s="157">
        <f t="shared" si="22"/>
        <v>0</v>
      </c>
    </row>
    <row r="1211" spans="1:6" x14ac:dyDescent="0.25">
      <c r="A1211" s="9"/>
      <c r="B1211" s="9" t="s">
        <v>3301</v>
      </c>
      <c r="C1211" s="9" t="s">
        <v>3302</v>
      </c>
      <c r="D1211" s="159">
        <f>VLOOKUP(B1211:B1321,'PEX ProAqua'!B:H,5,FALSE)</f>
        <v>802.54</v>
      </c>
      <c r="E1211" s="79">
        <f>VLOOKUP(B1211:B1321,'PEX ProAqua'!B:H,6,FALSE)</f>
        <v>0</v>
      </c>
      <c r="F1211" s="157">
        <f t="shared" si="22"/>
        <v>0</v>
      </c>
    </row>
    <row r="1212" spans="1:6" x14ac:dyDescent="0.25">
      <c r="A1212" s="9"/>
      <c r="B1212" s="9" t="s">
        <v>3304</v>
      </c>
      <c r="C1212" s="9" t="s">
        <v>3305</v>
      </c>
      <c r="D1212" s="159">
        <f>VLOOKUP(B1212:B1322,'PEX ProAqua'!B:H,5,FALSE)</f>
        <v>87.23</v>
      </c>
      <c r="E1212" s="79">
        <f>VLOOKUP(B1212:B1322,'PEX ProAqua'!B:H,6,FALSE)</f>
        <v>0</v>
      </c>
      <c r="F1212" s="157">
        <f t="shared" si="22"/>
        <v>0</v>
      </c>
    </row>
    <row r="1213" spans="1:6" x14ac:dyDescent="0.25">
      <c r="A1213" s="9"/>
      <c r="B1213" s="9" t="s">
        <v>3306</v>
      </c>
      <c r="C1213" s="9" t="s">
        <v>3307</v>
      </c>
      <c r="D1213" s="159">
        <f>VLOOKUP(B1213:B1323,'PEX ProAqua'!B:H,5,FALSE)</f>
        <v>128.03</v>
      </c>
      <c r="E1213" s="79">
        <f>VLOOKUP(B1213:B1323,'PEX ProAqua'!B:H,6,FALSE)</f>
        <v>0</v>
      </c>
      <c r="F1213" s="157">
        <f t="shared" si="22"/>
        <v>0</v>
      </c>
    </row>
    <row r="1214" spans="1:6" x14ac:dyDescent="0.25">
      <c r="A1214" s="9"/>
      <c r="B1214" s="9" t="s">
        <v>3308</v>
      </c>
      <c r="C1214" s="9" t="s">
        <v>3309</v>
      </c>
      <c r="D1214" s="159">
        <f>VLOOKUP(B1214:B1324,'PEX ProAqua'!B:H,5,FALSE)</f>
        <v>147.82</v>
      </c>
      <c r="E1214" s="79">
        <f>VLOOKUP(B1214:B1324,'PEX ProAqua'!B:H,6,FALSE)</f>
        <v>0</v>
      </c>
      <c r="F1214" s="157">
        <f t="shared" si="22"/>
        <v>0</v>
      </c>
    </row>
    <row r="1215" spans="1:6" x14ac:dyDescent="0.25">
      <c r="A1215" s="9"/>
      <c r="B1215" s="9" t="s">
        <v>3310</v>
      </c>
      <c r="C1215" s="9" t="s">
        <v>3311</v>
      </c>
      <c r="D1215" s="159">
        <f>VLOOKUP(B1215:B1325,'PEX ProAqua'!B:H,5,FALSE)</f>
        <v>261.88</v>
      </c>
      <c r="E1215" s="79">
        <f>VLOOKUP(B1215:B1325,'PEX ProAqua'!B:H,6,FALSE)</f>
        <v>0</v>
      </c>
      <c r="F1215" s="157">
        <f t="shared" si="22"/>
        <v>0</v>
      </c>
    </row>
    <row r="1216" spans="1:6" x14ac:dyDescent="0.25">
      <c r="A1216" s="9"/>
      <c r="B1216" s="9" t="s">
        <v>3312</v>
      </c>
      <c r="C1216" s="9" t="s">
        <v>3313</v>
      </c>
      <c r="D1216" s="159">
        <f>VLOOKUP(B1216:B1326,'PEX ProAqua'!B:H,5,FALSE)</f>
        <v>511.01000000000005</v>
      </c>
      <c r="E1216" s="79">
        <f>VLOOKUP(B1216:B1326,'PEX ProAqua'!B:H,6,FALSE)</f>
        <v>0</v>
      </c>
      <c r="F1216" s="157">
        <f t="shared" si="22"/>
        <v>0</v>
      </c>
    </row>
    <row r="1217" spans="1:6" x14ac:dyDescent="0.25">
      <c r="A1217" s="9"/>
      <c r="B1217" s="9" t="s">
        <v>3314</v>
      </c>
      <c r="C1217" s="9" t="s">
        <v>3315</v>
      </c>
      <c r="D1217" s="159">
        <f>VLOOKUP(B1217:B1327,'PEX ProAqua'!B:H,5,FALSE)</f>
        <v>593.58999999999992</v>
      </c>
      <c r="E1217" s="79">
        <f>VLOOKUP(B1217:B1327,'PEX ProAqua'!B:H,6,FALSE)</f>
        <v>0</v>
      </c>
      <c r="F1217" s="157">
        <f t="shared" si="22"/>
        <v>0</v>
      </c>
    </row>
    <row r="1218" spans="1:6" x14ac:dyDescent="0.25">
      <c r="A1218" s="9"/>
      <c r="B1218" s="9" t="s">
        <v>3317</v>
      </c>
      <c r="C1218" s="9" t="s">
        <v>3318</v>
      </c>
      <c r="D1218" s="159">
        <f>VLOOKUP(B1218:B1327,'PEX ProAqua'!B:H,5,FALSE)</f>
        <v>108.74000000000001</v>
      </c>
      <c r="E1218" s="79">
        <f>VLOOKUP(B1218:B1327,'PEX ProAqua'!B:H,6,FALSE)</f>
        <v>0</v>
      </c>
      <c r="F1218" s="157">
        <f t="shared" si="22"/>
        <v>0</v>
      </c>
    </row>
    <row r="1219" spans="1:6" x14ac:dyDescent="0.25">
      <c r="A1219" s="9"/>
      <c r="B1219" s="9" t="s">
        <v>3319</v>
      </c>
      <c r="C1219" s="9" t="s">
        <v>3320</v>
      </c>
      <c r="D1219" s="159">
        <f>VLOOKUP(B1219:B1328,'PEX ProAqua'!B:H,5,FALSE)</f>
        <v>134.22999999999999</v>
      </c>
      <c r="E1219" s="79">
        <f>VLOOKUP(B1219:B1328,'PEX ProAqua'!B:H,6,FALSE)</f>
        <v>0</v>
      </c>
      <c r="F1219" s="157">
        <f t="shared" si="22"/>
        <v>0</v>
      </c>
    </row>
    <row r="1220" spans="1:6" x14ac:dyDescent="0.25">
      <c r="A1220" s="9"/>
      <c r="B1220" s="9" t="s">
        <v>3321</v>
      </c>
      <c r="C1220" s="9" t="s">
        <v>3322</v>
      </c>
      <c r="D1220" s="159">
        <f>VLOOKUP(B1220:B1329,'PEX ProAqua'!B:H,5,FALSE)</f>
        <v>155.18</v>
      </c>
      <c r="E1220" s="79">
        <f>VLOOKUP(B1220:B1329,'PEX ProAqua'!B:H,6,FALSE)</f>
        <v>0</v>
      </c>
      <c r="F1220" s="157">
        <f t="shared" si="22"/>
        <v>0</v>
      </c>
    </row>
    <row r="1221" spans="1:6" x14ac:dyDescent="0.25">
      <c r="A1221" s="9"/>
      <c r="B1221" s="9" t="s">
        <v>3323</v>
      </c>
      <c r="C1221" s="9" t="s">
        <v>3324</v>
      </c>
      <c r="D1221" s="159">
        <f>VLOOKUP(B1221:B1330,'PEX ProAqua'!B:H,5,FALSE)</f>
        <v>191.77</v>
      </c>
      <c r="E1221" s="79">
        <f>VLOOKUP(B1221:B1330,'PEX ProAqua'!B:H,6,FALSE)</f>
        <v>0</v>
      </c>
      <c r="F1221" s="157">
        <f t="shared" si="22"/>
        <v>0</v>
      </c>
    </row>
    <row r="1222" spans="1:6" x14ac:dyDescent="0.25">
      <c r="A1222" s="9"/>
      <c r="B1222" s="9" t="s">
        <v>3325</v>
      </c>
      <c r="C1222" s="9" t="s">
        <v>3326</v>
      </c>
      <c r="D1222" s="159">
        <f>VLOOKUP(B1222:B1331,'PEX ProAqua'!B:H,5,FALSE)</f>
        <v>208.16</v>
      </c>
      <c r="E1222" s="79">
        <f>VLOOKUP(B1222:B1331,'PEX ProAqua'!B:H,6,FALSE)</f>
        <v>0</v>
      </c>
      <c r="F1222" s="157">
        <f t="shared" si="22"/>
        <v>0</v>
      </c>
    </row>
    <row r="1223" spans="1:6" x14ac:dyDescent="0.25">
      <c r="A1223" s="9"/>
      <c r="B1223" s="9" t="s">
        <v>3327</v>
      </c>
      <c r="C1223" s="9" t="s">
        <v>3328</v>
      </c>
      <c r="D1223" s="159">
        <f>VLOOKUP(B1223:B1332,'PEX ProAqua'!B:H,5,FALSE)</f>
        <v>208.39000000000001</v>
      </c>
      <c r="E1223" s="79">
        <f>VLOOKUP(B1223:B1332,'PEX ProAqua'!B:H,6,FALSE)</f>
        <v>0</v>
      </c>
      <c r="F1223" s="157">
        <f t="shared" si="22"/>
        <v>0</v>
      </c>
    </row>
    <row r="1224" spans="1:6" x14ac:dyDescent="0.25">
      <c r="A1224" s="9"/>
      <c r="B1224" s="9" t="s">
        <v>3329</v>
      </c>
      <c r="C1224" s="9" t="s">
        <v>3330</v>
      </c>
      <c r="D1224" s="159">
        <f>VLOOKUP(B1224:B1333,'PEX ProAqua'!B:H,5,FALSE)</f>
        <v>323.68</v>
      </c>
      <c r="E1224" s="79">
        <f>VLOOKUP(B1224:B1333,'PEX ProAqua'!B:H,6,FALSE)</f>
        <v>0</v>
      </c>
      <c r="F1224" s="157">
        <f t="shared" si="22"/>
        <v>0</v>
      </c>
    </row>
    <row r="1225" spans="1:6" x14ac:dyDescent="0.25">
      <c r="A1225" s="9"/>
      <c r="B1225" s="9" t="s">
        <v>3331</v>
      </c>
      <c r="C1225" s="9" t="s">
        <v>3332</v>
      </c>
      <c r="D1225" s="159">
        <f>VLOOKUP(B1225:B1334,'PEX ProAqua'!B:H,5,FALSE)</f>
        <v>387.96999999999997</v>
      </c>
      <c r="E1225" s="79">
        <f>VLOOKUP(B1225:B1334,'PEX ProAqua'!B:H,6,FALSE)</f>
        <v>0</v>
      </c>
      <c r="F1225" s="157">
        <f t="shared" si="22"/>
        <v>0</v>
      </c>
    </row>
    <row r="1226" spans="1:6" x14ac:dyDescent="0.25">
      <c r="A1226" s="9"/>
      <c r="B1226" s="9" t="s">
        <v>3333</v>
      </c>
      <c r="C1226" s="9" t="s">
        <v>3334</v>
      </c>
      <c r="D1226" s="159">
        <f>VLOOKUP(B1226:B1335,'PEX ProAqua'!B:H,5,FALSE)</f>
        <v>391.3</v>
      </c>
      <c r="E1226" s="79">
        <f>VLOOKUP(B1226:B1335,'PEX ProAqua'!B:H,6,FALSE)</f>
        <v>0</v>
      </c>
      <c r="F1226" s="157">
        <f t="shared" si="22"/>
        <v>0</v>
      </c>
    </row>
    <row r="1227" spans="1:6" x14ac:dyDescent="0.25">
      <c r="A1227" s="9"/>
      <c r="B1227" s="9" t="s">
        <v>3335</v>
      </c>
      <c r="C1227" s="9" t="s">
        <v>3336</v>
      </c>
      <c r="D1227" s="159">
        <f>VLOOKUP(B1227:B1336,'PEX ProAqua'!B:H,5,FALSE)</f>
        <v>791.45</v>
      </c>
      <c r="E1227" s="79">
        <f>VLOOKUP(B1227:B1336,'PEX ProAqua'!B:H,6,FALSE)</f>
        <v>0</v>
      </c>
      <c r="F1227" s="157">
        <f t="shared" si="22"/>
        <v>0</v>
      </c>
    </row>
    <row r="1228" spans="1:6" x14ac:dyDescent="0.25">
      <c r="A1228" s="9"/>
      <c r="B1228" s="9" t="s">
        <v>3338</v>
      </c>
      <c r="C1228" s="9" t="s">
        <v>3339</v>
      </c>
      <c r="D1228" s="159">
        <f>VLOOKUP(B1228:B1337,'PEX ProAqua'!B:H,5,FALSE)</f>
        <v>117.5</v>
      </c>
      <c r="E1228" s="79">
        <f>VLOOKUP(B1228:B1337,'PEX ProAqua'!B:H,6,FALSE)</f>
        <v>0</v>
      </c>
      <c r="F1228" s="157">
        <f t="shared" si="22"/>
        <v>0</v>
      </c>
    </row>
    <row r="1229" spans="1:6" x14ac:dyDescent="0.25">
      <c r="A1229" s="9"/>
      <c r="B1229" s="9" t="s">
        <v>3340</v>
      </c>
      <c r="C1229" s="9" t="s">
        <v>3341</v>
      </c>
      <c r="D1229" s="159">
        <f>VLOOKUP(B1229:B1337,'PEX ProAqua'!B:H,5,FALSE)</f>
        <v>152.95999999999998</v>
      </c>
      <c r="E1229" s="79">
        <f>VLOOKUP(B1229:B1337,'PEX ProAqua'!B:H,6,FALSE)</f>
        <v>0</v>
      </c>
      <c r="F1229" s="157">
        <f t="shared" si="22"/>
        <v>0</v>
      </c>
    </row>
    <row r="1230" spans="1:6" x14ac:dyDescent="0.25">
      <c r="A1230" s="9"/>
      <c r="B1230" s="9" t="s">
        <v>3342</v>
      </c>
      <c r="C1230" s="9" t="s">
        <v>3343</v>
      </c>
      <c r="D1230" s="159">
        <f>VLOOKUP(B1230:B1338,'PEX ProAqua'!B:H,5,FALSE)</f>
        <v>203.41</v>
      </c>
      <c r="E1230" s="79">
        <f>VLOOKUP(B1230:B1338,'PEX ProAqua'!B:H,6,FALSE)</f>
        <v>0</v>
      </c>
      <c r="F1230" s="157">
        <f t="shared" si="22"/>
        <v>0</v>
      </c>
    </row>
    <row r="1231" spans="1:6" x14ac:dyDescent="0.25">
      <c r="A1231" s="9"/>
      <c r="B1231" s="9" t="s">
        <v>3344</v>
      </c>
      <c r="C1231" s="9" t="s">
        <v>3345</v>
      </c>
      <c r="D1231" s="159">
        <f>VLOOKUP(B1231:B1339,'PEX ProAqua'!B:H,5,FALSE)</f>
        <v>239.65</v>
      </c>
      <c r="E1231" s="79">
        <f>VLOOKUP(B1231:B1339,'PEX ProAqua'!B:H,6,FALSE)</f>
        <v>0</v>
      </c>
      <c r="F1231" s="157">
        <f t="shared" si="22"/>
        <v>0</v>
      </c>
    </row>
    <row r="1232" spans="1:6" x14ac:dyDescent="0.25">
      <c r="A1232" s="9"/>
      <c r="B1232" s="9" t="s">
        <v>3346</v>
      </c>
      <c r="C1232" s="9" t="s">
        <v>3347</v>
      </c>
      <c r="D1232" s="159">
        <f>VLOOKUP(B1232:B1340,'PEX ProAqua'!B:H,5,FALSE)</f>
        <v>360.7</v>
      </c>
      <c r="E1232" s="79">
        <f>VLOOKUP(B1232:B1340,'PEX ProAqua'!B:H,6,FALSE)</f>
        <v>0</v>
      </c>
      <c r="F1232" s="157">
        <f t="shared" si="22"/>
        <v>0</v>
      </c>
    </row>
    <row r="1233" spans="1:6" x14ac:dyDescent="0.25">
      <c r="A1233" s="9"/>
      <c r="B1233" s="9" t="s">
        <v>3348</v>
      </c>
      <c r="C1233" s="9" t="s">
        <v>3349</v>
      </c>
      <c r="D1233" s="159">
        <f>VLOOKUP(B1233:B1341,'PEX ProAqua'!B:H,5,FALSE)</f>
        <v>431.2</v>
      </c>
      <c r="E1233" s="79">
        <f>VLOOKUP(B1233:B1341,'PEX ProAqua'!B:H,6,FALSE)</f>
        <v>0</v>
      </c>
      <c r="F1233" s="157">
        <f t="shared" si="22"/>
        <v>0</v>
      </c>
    </row>
    <row r="1234" spans="1:6" x14ac:dyDescent="0.25">
      <c r="A1234" s="9"/>
      <c r="B1234" s="9" t="s">
        <v>3351</v>
      </c>
      <c r="C1234" s="9" t="s">
        <v>3352</v>
      </c>
      <c r="D1234" s="159">
        <f>VLOOKUP(B1234:B1342,'PEX ProAqua'!B:H,5,FALSE)</f>
        <v>122.16</v>
      </c>
      <c r="E1234" s="79">
        <f>VLOOKUP(B1234:B1342,'PEX ProAqua'!B:H,6,FALSE)</f>
        <v>0</v>
      </c>
      <c r="F1234" s="157">
        <f t="shared" si="22"/>
        <v>0</v>
      </c>
    </row>
    <row r="1235" spans="1:6" x14ac:dyDescent="0.25">
      <c r="A1235" s="9"/>
      <c r="B1235" s="9" t="s">
        <v>3353</v>
      </c>
      <c r="C1235" s="9" t="s">
        <v>3354</v>
      </c>
      <c r="D1235" s="159">
        <f>VLOOKUP(B1235:B1343,'PEX ProAqua'!B:H,5,FALSE)</f>
        <v>167.38</v>
      </c>
      <c r="E1235" s="79">
        <f>VLOOKUP(B1235:B1343,'PEX ProAqua'!B:H,6,FALSE)</f>
        <v>0</v>
      </c>
      <c r="F1235" s="157">
        <f t="shared" si="22"/>
        <v>0</v>
      </c>
    </row>
    <row r="1236" spans="1:6" x14ac:dyDescent="0.25">
      <c r="A1236" s="9"/>
      <c r="B1236" s="9" t="s">
        <v>3355</v>
      </c>
      <c r="C1236" s="9" t="s">
        <v>3356</v>
      </c>
      <c r="D1236" s="159">
        <f>VLOOKUP(B1236:B1344,'PEX ProAqua'!B:H,5,FALSE)</f>
        <v>145.43</v>
      </c>
      <c r="E1236" s="79">
        <f>VLOOKUP(B1236:B1344,'PEX ProAqua'!B:H,6,FALSE)</f>
        <v>0</v>
      </c>
      <c r="F1236" s="157">
        <f t="shared" si="22"/>
        <v>0</v>
      </c>
    </row>
    <row r="1237" spans="1:6" x14ac:dyDescent="0.25">
      <c r="A1237" s="9"/>
      <c r="B1237" s="9" t="s">
        <v>3357</v>
      </c>
      <c r="C1237" s="9" t="s">
        <v>3358</v>
      </c>
      <c r="D1237" s="159">
        <f>VLOOKUP(B1237:B1344,'PEX ProAqua'!B:H,5,FALSE)</f>
        <v>179.57</v>
      </c>
      <c r="E1237" s="79">
        <f>VLOOKUP(B1237:B1344,'PEX ProAqua'!B:H,6,FALSE)</f>
        <v>0</v>
      </c>
      <c r="F1237" s="157">
        <f t="shared" si="22"/>
        <v>0</v>
      </c>
    </row>
    <row r="1238" spans="1:6" x14ac:dyDescent="0.25">
      <c r="A1238" s="9"/>
      <c r="B1238" s="9" t="s">
        <v>3359</v>
      </c>
      <c r="C1238" s="9" t="s">
        <v>3360</v>
      </c>
      <c r="D1238" s="159">
        <f>VLOOKUP(B1238:B1345,'PEX ProAqua'!B:H,5,FALSE)</f>
        <v>225.01999999999998</v>
      </c>
      <c r="E1238" s="79">
        <f>VLOOKUP(B1238:B1345,'PEX ProAqua'!B:H,6,FALSE)</f>
        <v>0</v>
      </c>
      <c r="F1238" s="157">
        <f t="shared" si="22"/>
        <v>0</v>
      </c>
    </row>
    <row r="1239" spans="1:6" x14ac:dyDescent="0.25">
      <c r="A1239" s="9"/>
      <c r="B1239" s="9" t="s">
        <v>3361</v>
      </c>
      <c r="C1239" s="9" t="s">
        <v>3362</v>
      </c>
      <c r="D1239" s="159">
        <f>VLOOKUP(B1239:B1346,'PEX ProAqua'!B:H,5,FALSE)</f>
        <v>406.81</v>
      </c>
      <c r="E1239" s="79">
        <f>VLOOKUP(B1239:B1346,'PEX ProAqua'!B:H,6,FALSE)</f>
        <v>0</v>
      </c>
      <c r="F1239" s="157">
        <f t="shared" si="22"/>
        <v>0</v>
      </c>
    </row>
    <row r="1240" spans="1:6" x14ac:dyDescent="0.25">
      <c r="A1240" s="9"/>
      <c r="B1240" s="9" t="s">
        <v>3363</v>
      </c>
      <c r="C1240" s="9" t="s">
        <v>3364</v>
      </c>
      <c r="D1240" s="159">
        <f>VLOOKUP(B1240:B1347,'PEX ProAqua'!B:H,5,FALSE)</f>
        <v>925.57</v>
      </c>
      <c r="E1240" s="79">
        <f>VLOOKUP(B1240:B1347,'PEX ProAqua'!B:H,6,FALSE)</f>
        <v>0</v>
      </c>
      <c r="F1240" s="157">
        <f t="shared" si="22"/>
        <v>0</v>
      </c>
    </row>
    <row r="1241" spans="1:6" x14ac:dyDescent="0.25">
      <c r="A1241" s="9"/>
      <c r="B1241" s="9" t="s">
        <v>3366</v>
      </c>
      <c r="C1241" s="9" t="s">
        <v>3367</v>
      </c>
      <c r="D1241" s="159">
        <f>VLOOKUP(B1241:B1348,'PEX ProAqua'!B:H,5,FALSE)</f>
        <v>116.05</v>
      </c>
      <c r="E1241" s="79">
        <f>VLOOKUP(B1241:B1348,'PEX ProAqua'!B:H,6,FALSE)</f>
        <v>0</v>
      </c>
      <c r="F1241" s="157">
        <f t="shared" si="22"/>
        <v>0</v>
      </c>
    </row>
    <row r="1242" spans="1:6" x14ac:dyDescent="0.25">
      <c r="A1242" s="9"/>
      <c r="B1242" s="9" t="s">
        <v>3368</v>
      </c>
      <c r="C1242" s="9" t="s">
        <v>3369</v>
      </c>
      <c r="D1242" s="159">
        <f>VLOOKUP(B1242:B1349,'PEX ProAqua'!B:H,5,FALSE)</f>
        <v>192.88</v>
      </c>
      <c r="E1242" s="79">
        <f>VLOOKUP(B1242:B1349,'PEX ProAqua'!B:H,6,FALSE)</f>
        <v>0</v>
      </c>
      <c r="F1242" s="157">
        <f t="shared" si="22"/>
        <v>0</v>
      </c>
    </row>
    <row r="1243" spans="1:6" x14ac:dyDescent="0.25">
      <c r="A1243" s="9"/>
      <c r="B1243" s="9" t="s">
        <v>3370</v>
      </c>
      <c r="C1243" s="9" t="s">
        <v>3371</v>
      </c>
      <c r="D1243" s="159">
        <f>VLOOKUP(B1243:B1350,'PEX ProAqua'!B:H,5,FALSE)</f>
        <v>336.96999999999997</v>
      </c>
      <c r="E1243" s="79">
        <f>VLOOKUP(B1243:B1350,'PEX ProAqua'!B:H,6,FALSE)</f>
        <v>0</v>
      </c>
      <c r="F1243" s="157">
        <f t="shared" si="22"/>
        <v>0</v>
      </c>
    </row>
    <row r="1244" spans="1:6" x14ac:dyDescent="0.25">
      <c r="A1244" s="9"/>
      <c r="B1244" s="9" t="s">
        <v>3372</v>
      </c>
      <c r="C1244" s="9" t="s">
        <v>3373</v>
      </c>
      <c r="D1244" s="159">
        <f>VLOOKUP(B1244:B1351,'PEX ProAqua'!B:H,5,FALSE)</f>
        <v>580.83999999999992</v>
      </c>
      <c r="E1244" s="79">
        <f>VLOOKUP(B1244:B1351,'PEX ProAqua'!B:H,6,FALSE)</f>
        <v>0</v>
      </c>
      <c r="F1244" s="157">
        <f t="shared" si="22"/>
        <v>0</v>
      </c>
    </row>
    <row r="1245" spans="1:6" x14ac:dyDescent="0.25">
      <c r="A1245" s="9"/>
      <c r="B1245" s="9" t="s">
        <v>3374</v>
      </c>
      <c r="C1245" s="9" t="s">
        <v>3375</v>
      </c>
      <c r="D1245" s="159">
        <f>VLOOKUP(B1245:B1352,'PEX ProAqua'!B:H,5,FALSE)</f>
        <v>1150.5999999999999</v>
      </c>
      <c r="E1245" s="79">
        <f>VLOOKUP(B1245:B1352,'PEX ProAqua'!B:H,6,FALSE)</f>
        <v>0</v>
      </c>
      <c r="F1245" s="157">
        <f t="shared" si="22"/>
        <v>0</v>
      </c>
    </row>
    <row r="1246" spans="1:6" x14ac:dyDescent="0.25">
      <c r="A1246" s="9"/>
      <c r="B1246" s="9" t="s">
        <v>3377</v>
      </c>
      <c r="C1246" s="9" t="s">
        <v>3378</v>
      </c>
      <c r="D1246" s="159">
        <f>VLOOKUP(B1246:B1353,'PEX ProAqua'!B:H,5,FALSE)</f>
        <v>150.1</v>
      </c>
      <c r="E1246" s="79">
        <f>VLOOKUP(B1246:B1353,'PEX ProAqua'!B:H,6,FALSE)</f>
        <v>0</v>
      </c>
      <c r="F1246" s="157">
        <f t="shared" si="22"/>
        <v>0</v>
      </c>
    </row>
    <row r="1247" spans="1:6" x14ac:dyDescent="0.25">
      <c r="A1247" s="9"/>
      <c r="B1247" s="9" t="s">
        <v>3379</v>
      </c>
      <c r="C1247" s="9" t="s">
        <v>3380</v>
      </c>
      <c r="D1247" s="159">
        <f>VLOOKUP(B1247:B1354,'PEX ProAqua'!B:H,5,FALSE)</f>
        <v>183.05</v>
      </c>
      <c r="E1247" s="79">
        <f>VLOOKUP(B1247:B1354,'PEX ProAqua'!B:H,6,FALSE)</f>
        <v>0</v>
      </c>
      <c r="F1247" s="157">
        <f t="shared" si="22"/>
        <v>0</v>
      </c>
    </row>
    <row r="1248" spans="1:6" x14ac:dyDescent="0.25">
      <c r="A1248" s="9"/>
      <c r="B1248" s="9" t="s">
        <v>3381</v>
      </c>
      <c r="C1248" s="9" t="s">
        <v>3382</v>
      </c>
      <c r="D1248" s="159">
        <f>VLOOKUP(B1248:B1355,'PEX ProAqua'!B:H,5,FALSE)</f>
        <v>231.44</v>
      </c>
      <c r="E1248" s="79">
        <f>VLOOKUP(B1248:B1355,'PEX ProAqua'!B:H,6,FALSE)</f>
        <v>0</v>
      </c>
      <c r="F1248" s="157">
        <f t="shared" si="22"/>
        <v>0</v>
      </c>
    </row>
    <row r="1249" spans="1:6" x14ac:dyDescent="0.25">
      <c r="A1249" s="9"/>
      <c r="B1249" s="9" t="s">
        <v>3383</v>
      </c>
      <c r="C1249" s="9" t="s">
        <v>3384</v>
      </c>
      <c r="D1249" s="159">
        <f>VLOOKUP(B1249:B1356,'PEX ProAqua'!B:H,5,FALSE)</f>
        <v>347.91999999999996</v>
      </c>
      <c r="E1249" s="79">
        <f>VLOOKUP(B1249:B1356,'PEX ProAqua'!B:H,6,FALSE)</f>
        <v>0</v>
      </c>
      <c r="F1249" s="157">
        <f t="shared" ref="F1249:F1299" si="23">D1249*E1249</f>
        <v>0</v>
      </c>
    </row>
    <row r="1250" spans="1:6" x14ac:dyDescent="0.25">
      <c r="A1250" s="9"/>
      <c r="B1250" s="9" t="s">
        <v>3385</v>
      </c>
      <c r="C1250" s="9" t="s">
        <v>3386</v>
      </c>
      <c r="D1250" s="159">
        <f>VLOOKUP(B1250:B1356,'PEX ProAqua'!B:H,5,FALSE)</f>
        <v>579.5</v>
      </c>
      <c r="E1250" s="79">
        <f>VLOOKUP(B1250:B1356,'PEX ProAqua'!B:H,6,FALSE)</f>
        <v>0</v>
      </c>
      <c r="F1250" s="157">
        <f t="shared" si="23"/>
        <v>0</v>
      </c>
    </row>
    <row r="1251" spans="1:6" x14ac:dyDescent="0.25">
      <c r="A1251" s="9"/>
      <c r="B1251" s="9" t="s">
        <v>3388</v>
      </c>
      <c r="C1251" s="9" t="s">
        <v>3389</v>
      </c>
      <c r="D1251" s="159">
        <f>VLOOKUP(B1251:B1357,'PEX ProAqua'!B:H,5,FALSE)</f>
        <v>277.84000000000003</v>
      </c>
      <c r="E1251" s="79">
        <f>VLOOKUP(B1251:B1357,'PEX ProAqua'!B:H,6,FALSE)</f>
        <v>0</v>
      </c>
      <c r="F1251" s="157">
        <f t="shared" si="23"/>
        <v>0</v>
      </c>
    </row>
    <row r="1252" spans="1:6" x14ac:dyDescent="0.25">
      <c r="A1252" s="9"/>
      <c r="B1252" s="9" t="s">
        <v>3390</v>
      </c>
      <c r="C1252" s="9" t="s">
        <v>3391</v>
      </c>
      <c r="D1252" s="159">
        <f>VLOOKUP(B1252:B1358,'PEX ProAqua'!B:H,5,FALSE)</f>
        <v>256.06</v>
      </c>
      <c r="E1252" s="79">
        <f>VLOOKUP(B1252:B1358,'PEX ProAqua'!B:H,6,FALSE)</f>
        <v>0</v>
      </c>
      <c r="F1252" s="157">
        <f t="shared" si="23"/>
        <v>0</v>
      </c>
    </row>
    <row r="1253" spans="1:6" x14ac:dyDescent="0.25">
      <c r="A1253" s="9"/>
      <c r="B1253" s="9" t="s">
        <v>3392</v>
      </c>
      <c r="C1253" s="9" t="s">
        <v>3393</v>
      </c>
      <c r="D1253" s="159">
        <f>VLOOKUP(B1253:B1359,'PEX ProAqua'!B:H,5,FALSE)</f>
        <v>347.5</v>
      </c>
      <c r="E1253" s="79">
        <f>VLOOKUP(B1253:B1359,'PEX ProAqua'!B:H,6,FALSE)</f>
        <v>0</v>
      </c>
      <c r="F1253" s="157">
        <f t="shared" si="23"/>
        <v>0</v>
      </c>
    </row>
    <row r="1254" spans="1:6" x14ac:dyDescent="0.25">
      <c r="A1254" s="9"/>
      <c r="B1254" s="9" t="s">
        <v>3394</v>
      </c>
      <c r="C1254" s="9" t="s">
        <v>3395</v>
      </c>
      <c r="D1254" s="159">
        <f>VLOOKUP(B1254:B1360,'PEX ProAqua'!B:H,5,FALSE)</f>
        <v>279.34000000000003</v>
      </c>
      <c r="E1254" s="79">
        <f>VLOOKUP(B1254:B1360,'PEX ProAqua'!B:H,6,FALSE)</f>
        <v>0</v>
      </c>
      <c r="F1254" s="157">
        <f t="shared" si="23"/>
        <v>0</v>
      </c>
    </row>
    <row r="1255" spans="1:6" x14ac:dyDescent="0.25">
      <c r="A1255" s="9"/>
      <c r="B1255" s="9" t="s">
        <v>3396</v>
      </c>
      <c r="C1255" s="9" t="s">
        <v>3397</v>
      </c>
      <c r="D1255" s="159">
        <f>VLOOKUP(B1255:B1361,'PEX ProAqua'!B:H,5,FALSE)</f>
        <v>360.25</v>
      </c>
      <c r="E1255" s="79">
        <f>VLOOKUP(B1255:B1361,'PEX ProAqua'!B:H,6,FALSE)</f>
        <v>0</v>
      </c>
      <c r="F1255" s="157">
        <f t="shared" si="23"/>
        <v>0</v>
      </c>
    </row>
    <row r="1256" spans="1:6" x14ac:dyDescent="0.25">
      <c r="A1256" s="9"/>
      <c r="B1256" s="9" t="s">
        <v>3399</v>
      </c>
      <c r="C1256" s="9" t="s">
        <v>3400</v>
      </c>
      <c r="D1256" s="159">
        <f>VLOOKUP(B1256:B1362,'PEX ProAqua'!B:H,5,FALSE)</f>
        <v>161.62</v>
      </c>
      <c r="E1256" s="79">
        <f>VLOOKUP(B1256:B1362,'PEX ProAqua'!B:H,6,FALSE)</f>
        <v>0</v>
      </c>
      <c r="F1256" s="157">
        <f t="shared" si="23"/>
        <v>0</v>
      </c>
    </row>
    <row r="1257" spans="1:6" x14ac:dyDescent="0.25">
      <c r="A1257" s="9"/>
      <c r="B1257" s="9" t="s">
        <v>3401</v>
      </c>
      <c r="C1257" s="9" t="s">
        <v>3402</v>
      </c>
      <c r="D1257" s="159">
        <f>VLOOKUP(B1257:B1363,'PEX ProAqua'!B:H,5,FALSE)</f>
        <v>196.64000000000001</v>
      </c>
      <c r="E1257" s="79">
        <f>VLOOKUP(B1257:B1363,'PEX ProAqua'!B:H,6,FALSE)</f>
        <v>0</v>
      </c>
      <c r="F1257" s="157">
        <f t="shared" si="23"/>
        <v>0</v>
      </c>
    </row>
    <row r="1258" spans="1:6" x14ac:dyDescent="0.25">
      <c r="A1258" s="9"/>
      <c r="B1258" s="9" t="s">
        <v>3403</v>
      </c>
      <c r="C1258" s="9" t="s">
        <v>3404</v>
      </c>
      <c r="D1258" s="159">
        <f>VLOOKUP(B1258:B1363,'PEX ProAqua'!B:H,5,FALSE)</f>
        <v>278</v>
      </c>
      <c r="E1258" s="79">
        <f>VLOOKUP(B1258:B1363,'PEX ProAqua'!B:H,6,FALSE)</f>
        <v>0</v>
      </c>
      <c r="F1258" s="157">
        <f t="shared" si="23"/>
        <v>0</v>
      </c>
    </row>
    <row r="1259" spans="1:6" x14ac:dyDescent="0.25">
      <c r="A1259" s="9"/>
      <c r="B1259" s="9" t="s">
        <v>3405</v>
      </c>
      <c r="C1259" s="9" t="s">
        <v>3406</v>
      </c>
      <c r="D1259" s="159">
        <f>VLOOKUP(B1259:B1364,'PEX ProAqua'!B:H,5,FALSE)</f>
        <v>347.83000000000004</v>
      </c>
      <c r="E1259" s="79">
        <f>VLOOKUP(B1259:B1364,'PEX ProAqua'!B:H,6,FALSE)</f>
        <v>0</v>
      </c>
      <c r="F1259" s="157">
        <f t="shared" si="23"/>
        <v>0</v>
      </c>
    </row>
    <row r="1260" spans="1:6" x14ac:dyDescent="0.25">
      <c r="A1260" s="9"/>
      <c r="B1260" s="9" t="s">
        <v>3408</v>
      </c>
      <c r="C1260" s="9" t="s">
        <v>3409</v>
      </c>
      <c r="D1260" s="159">
        <f>VLOOKUP(B1260:B1365,'PEX ProAqua'!B:H,5,FALSE)</f>
        <v>246.08</v>
      </c>
      <c r="E1260" s="79">
        <f>VLOOKUP(B1260:B1365,'PEX ProAqua'!B:H,6,FALSE)</f>
        <v>0</v>
      </c>
      <c r="F1260" s="157">
        <f t="shared" si="23"/>
        <v>0</v>
      </c>
    </row>
    <row r="1261" spans="1:6" x14ac:dyDescent="0.25">
      <c r="A1261" s="9"/>
      <c r="B1261" s="9" t="s">
        <v>3410</v>
      </c>
      <c r="C1261" s="9" t="s">
        <v>3411</v>
      </c>
      <c r="D1261" s="159">
        <f>VLOOKUP(B1261:B1366,'PEX ProAqua'!B:H,5,FALSE)</f>
        <v>292.63</v>
      </c>
      <c r="E1261" s="79">
        <f>VLOOKUP(B1261:B1366,'PEX ProAqua'!B:H,6,FALSE)</f>
        <v>0</v>
      </c>
      <c r="F1261" s="157">
        <f t="shared" si="23"/>
        <v>0</v>
      </c>
    </row>
    <row r="1262" spans="1:6" x14ac:dyDescent="0.25">
      <c r="A1262" s="9"/>
      <c r="B1262" s="9" t="s">
        <v>3413</v>
      </c>
      <c r="C1262" s="9" t="s">
        <v>3414</v>
      </c>
      <c r="D1262" s="159">
        <f>VLOOKUP(B1262:B1367,'PEX ProAqua'!B:H,5,FALSE)</f>
        <v>135.12</v>
      </c>
      <c r="E1262" s="79">
        <f>VLOOKUP(B1262:B1367,'PEX ProAqua'!B:H,6,FALSE)</f>
        <v>0</v>
      </c>
      <c r="F1262" s="157">
        <f t="shared" si="23"/>
        <v>0</v>
      </c>
    </row>
    <row r="1263" spans="1:6" x14ac:dyDescent="0.25">
      <c r="A1263" s="9"/>
      <c r="B1263" s="9" t="s">
        <v>3415</v>
      </c>
      <c r="C1263" s="9" t="s">
        <v>3416</v>
      </c>
      <c r="D1263" s="159">
        <f>VLOOKUP(B1263:B1367,'PEX ProAqua'!B:H,5,FALSE)</f>
        <v>258.3</v>
      </c>
      <c r="E1263" s="79">
        <f>VLOOKUP(B1263:B1367,'PEX ProAqua'!B:H,6,FALSE)</f>
        <v>0</v>
      </c>
      <c r="F1263" s="157">
        <f t="shared" si="23"/>
        <v>0</v>
      </c>
    </row>
    <row r="1264" spans="1:6" x14ac:dyDescent="0.25">
      <c r="A1264" s="9"/>
      <c r="B1264" s="9" t="s">
        <v>3417</v>
      </c>
      <c r="C1264" s="9" t="s">
        <v>3418</v>
      </c>
      <c r="D1264" s="159">
        <f>VLOOKUP(B1264:B1368,'PEX ProAqua'!B:H,5,FALSE)</f>
        <v>393.5</v>
      </c>
      <c r="E1264" s="79">
        <f>VLOOKUP(B1264:B1368,'PEX ProAqua'!B:H,6,FALSE)</f>
        <v>0</v>
      </c>
      <c r="F1264" s="157">
        <f t="shared" si="23"/>
        <v>0</v>
      </c>
    </row>
    <row r="1265" spans="1:6" x14ac:dyDescent="0.25">
      <c r="A1265" s="9"/>
      <c r="B1265" s="9" t="s">
        <v>3419</v>
      </c>
      <c r="C1265" s="9" t="s">
        <v>3420</v>
      </c>
      <c r="D1265" s="159">
        <f>VLOOKUP(B1265:B1369,'PEX ProAqua'!B:H,5,FALSE)</f>
        <v>744.9</v>
      </c>
      <c r="E1265" s="79">
        <f>VLOOKUP(B1265:B1369,'PEX ProAqua'!B:H,6,FALSE)</f>
        <v>0</v>
      </c>
      <c r="F1265" s="157">
        <f t="shared" si="23"/>
        <v>0</v>
      </c>
    </row>
    <row r="1266" spans="1:6" x14ac:dyDescent="0.25">
      <c r="A1266" s="9"/>
      <c r="B1266" s="9" t="s">
        <v>3421</v>
      </c>
      <c r="C1266" s="9" t="s">
        <v>3422</v>
      </c>
      <c r="D1266" s="159">
        <f>VLOOKUP(B1266:B1370,'PEX ProAqua'!B:H,5,FALSE)</f>
        <v>1335.71</v>
      </c>
      <c r="E1266" s="79">
        <f>VLOOKUP(B1266:B1370,'PEX ProAqua'!B:H,6,FALSE)</f>
        <v>0</v>
      </c>
      <c r="F1266" s="157">
        <f t="shared" si="23"/>
        <v>0</v>
      </c>
    </row>
    <row r="1267" spans="1:6" x14ac:dyDescent="0.25">
      <c r="A1267" s="9"/>
      <c r="B1267" s="9" t="s">
        <v>3424</v>
      </c>
      <c r="C1267" s="9" t="s">
        <v>3425</v>
      </c>
      <c r="D1267" s="159">
        <f>VLOOKUP(B1267:B1371,'PEX ProAqua'!B:H,5,FALSE)</f>
        <v>218.35999999999999</v>
      </c>
      <c r="E1267" s="79">
        <f>VLOOKUP(B1267:B1371,'PEX ProAqua'!B:H,6,FALSE)</f>
        <v>0</v>
      </c>
      <c r="F1267" s="157">
        <f t="shared" si="23"/>
        <v>0</v>
      </c>
    </row>
    <row r="1268" spans="1:6" x14ac:dyDescent="0.25">
      <c r="A1268" s="9"/>
      <c r="B1268" s="9" t="s">
        <v>3426</v>
      </c>
      <c r="C1268" s="9" t="s">
        <v>3427</v>
      </c>
      <c r="D1268" s="159">
        <f>VLOOKUP(B1268:B1372,'PEX ProAqua'!B:H,5,FALSE)</f>
        <v>209.5</v>
      </c>
      <c r="E1268" s="79">
        <f>VLOOKUP(B1268:B1372,'PEX ProAqua'!B:H,6,FALSE)</f>
        <v>0</v>
      </c>
      <c r="F1268" s="157">
        <f t="shared" si="23"/>
        <v>0</v>
      </c>
    </row>
    <row r="1269" spans="1:6" x14ac:dyDescent="0.25">
      <c r="A1269" s="9"/>
      <c r="B1269" s="9" t="s">
        <v>3428</v>
      </c>
      <c r="C1269" s="9" t="s">
        <v>3429</v>
      </c>
      <c r="D1269" s="159">
        <f>VLOOKUP(B1269:B1373,'PEX ProAqua'!B:H,5,FALSE)</f>
        <v>209.5</v>
      </c>
      <c r="E1269" s="79">
        <f>VLOOKUP(B1269:B1373,'PEX ProAqua'!B:H,6,FALSE)</f>
        <v>0</v>
      </c>
      <c r="F1269" s="157">
        <f t="shared" si="23"/>
        <v>0</v>
      </c>
    </row>
    <row r="1270" spans="1:6" x14ac:dyDescent="0.25">
      <c r="A1270" s="9"/>
      <c r="B1270" s="9" t="s">
        <v>3430</v>
      </c>
      <c r="C1270" s="9" t="s">
        <v>3431</v>
      </c>
      <c r="D1270" s="159">
        <f>VLOOKUP(B1270:B1373,'PEX ProAqua'!B:H,5,FALSE)</f>
        <v>236.1</v>
      </c>
      <c r="E1270" s="79">
        <f>VLOOKUP(B1270:B1373,'PEX ProAqua'!B:H,6,FALSE)</f>
        <v>0</v>
      </c>
      <c r="F1270" s="157">
        <f t="shared" si="23"/>
        <v>0</v>
      </c>
    </row>
    <row r="1271" spans="1:6" x14ac:dyDescent="0.25">
      <c r="A1271" s="9"/>
      <c r="B1271" s="9" t="s">
        <v>3432</v>
      </c>
      <c r="C1271" s="9" t="s">
        <v>3433</v>
      </c>
      <c r="D1271" s="159">
        <f>VLOOKUP(B1271:B1374,'PEX ProAqua'!B:H,5,FALSE)</f>
        <v>315.90999999999997</v>
      </c>
      <c r="E1271" s="79">
        <f>VLOOKUP(B1271:B1374,'PEX ProAqua'!B:H,6,FALSE)</f>
        <v>0</v>
      </c>
      <c r="F1271" s="157">
        <f t="shared" si="23"/>
        <v>0</v>
      </c>
    </row>
    <row r="1272" spans="1:6" x14ac:dyDescent="0.25">
      <c r="A1272" s="9"/>
      <c r="B1272" s="9" t="s">
        <v>3434</v>
      </c>
      <c r="C1272" s="9" t="s">
        <v>3435</v>
      </c>
      <c r="D1272" s="159">
        <f>VLOOKUP(B1272:B1375,'PEX ProAqua'!B:H,5,FALSE)</f>
        <v>315.90999999999997</v>
      </c>
      <c r="E1272" s="79">
        <f>VLOOKUP(B1272:B1375,'PEX ProAqua'!B:H,6,FALSE)</f>
        <v>0</v>
      </c>
      <c r="F1272" s="157">
        <f t="shared" si="23"/>
        <v>0</v>
      </c>
    </row>
    <row r="1273" spans="1:6" x14ac:dyDescent="0.25">
      <c r="A1273" s="9"/>
      <c r="B1273" s="9" t="s">
        <v>3436</v>
      </c>
      <c r="C1273" s="9" t="s">
        <v>3437</v>
      </c>
      <c r="D1273" s="159">
        <f>VLOOKUP(B1273:B1375,'PEX ProAqua'!B:H,5,FALSE)</f>
        <v>267.14</v>
      </c>
      <c r="E1273" s="79">
        <f>VLOOKUP(B1273:B1375,'PEX ProAqua'!B:H,6,FALSE)</f>
        <v>0</v>
      </c>
      <c r="F1273" s="157">
        <f t="shared" si="23"/>
        <v>0</v>
      </c>
    </row>
    <row r="1274" spans="1:6" x14ac:dyDescent="0.25">
      <c r="A1274" s="9"/>
      <c r="B1274" s="9" t="s">
        <v>3438</v>
      </c>
      <c r="C1274" s="9" t="s">
        <v>3439</v>
      </c>
      <c r="D1274" s="159">
        <f>VLOOKUP(B1274:B1376,'PEX ProAqua'!B:H,5,FALSE)</f>
        <v>290.41999999999996</v>
      </c>
      <c r="E1274" s="79">
        <f>VLOOKUP(B1274:B1376,'PEX ProAqua'!B:H,6,FALSE)</f>
        <v>0</v>
      </c>
      <c r="F1274" s="157">
        <f t="shared" si="23"/>
        <v>0</v>
      </c>
    </row>
    <row r="1275" spans="1:6" x14ac:dyDescent="0.25">
      <c r="A1275" s="9"/>
      <c r="B1275" s="9" t="s">
        <v>3440</v>
      </c>
      <c r="C1275" s="9" t="s">
        <v>3441</v>
      </c>
      <c r="D1275" s="159">
        <f>VLOOKUP(B1275:B1377,'PEX ProAqua'!B:H,5,FALSE)</f>
        <v>325.89999999999998</v>
      </c>
      <c r="E1275" s="79">
        <f>VLOOKUP(B1275:B1377,'PEX ProAqua'!B:H,6,FALSE)</f>
        <v>0</v>
      </c>
      <c r="F1275" s="157">
        <f t="shared" si="23"/>
        <v>0</v>
      </c>
    </row>
    <row r="1276" spans="1:6" x14ac:dyDescent="0.25">
      <c r="A1276" s="9"/>
      <c r="B1276" s="9" t="s">
        <v>3442</v>
      </c>
      <c r="C1276" s="9" t="s">
        <v>3443</v>
      </c>
      <c r="D1276" s="159">
        <f>VLOOKUP(B1276:B1378,'PEX ProAqua'!B:H,5,FALSE)</f>
        <v>290.41999999999996</v>
      </c>
      <c r="E1276" s="79">
        <f>VLOOKUP(B1276:B1378,'PEX ProAqua'!B:H,6,FALSE)</f>
        <v>0</v>
      </c>
      <c r="F1276" s="157">
        <f t="shared" si="23"/>
        <v>0</v>
      </c>
    </row>
    <row r="1277" spans="1:6" x14ac:dyDescent="0.25">
      <c r="A1277" s="9"/>
      <c r="B1277" s="9" t="s">
        <v>3444</v>
      </c>
      <c r="C1277" s="9" t="s">
        <v>3445</v>
      </c>
      <c r="D1277" s="159">
        <f>VLOOKUP(B1277:B1379,'PEX ProAqua'!B:H,5,FALSE)</f>
        <v>302.62</v>
      </c>
      <c r="E1277" s="79">
        <f>VLOOKUP(B1277:B1379,'PEX ProAqua'!B:H,6,FALSE)</f>
        <v>0</v>
      </c>
      <c r="F1277" s="157">
        <f t="shared" si="23"/>
        <v>0</v>
      </c>
    </row>
    <row r="1278" spans="1:6" x14ac:dyDescent="0.25">
      <c r="A1278" s="9"/>
      <c r="B1278" s="9" t="s">
        <v>3446</v>
      </c>
      <c r="C1278" s="9" t="s">
        <v>3447</v>
      </c>
      <c r="D1278" s="159">
        <f>VLOOKUP(B1278:B1379,'PEX ProAqua'!B:H,5,FALSE)</f>
        <v>349.15999999999997</v>
      </c>
      <c r="E1278" s="79">
        <f>VLOOKUP(B1278:B1379,'PEX ProAqua'!B:H,6,FALSE)</f>
        <v>0</v>
      </c>
      <c r="F1278" s="157">
        <f t="shared" si="23"/>
        <v>0</v>
      </c>
    </row>
    <row r="1279" spans="1:6" x14ac:dyDescent="0.25">
      <c r="A1279" s="9"/>
      <c r="B1279" s="9" t="s">
        <v>3448</v>
      </c>
      <c r="C1279" s="9" t="s">
        <v>3449</v>
      </c>
      <c r="D1279" s="159">
        <f>VLOOKUP(B1279:B1380,'PEX ProAqua'!B:H,5,FALSE)</f>
        <v>370.24</v>
      </c>
      <c r="E1279" s="79">
        <f>VLOOKUP(B1279:B1380,'PEX ProAqua'!B:H,6,FALSE)</f>
        <v>0</v>
      </c>
      <c r="F1279" s="157">
        <f t="shared" si="23"/>
        <v>0</v>
      </c>
    </row>
    <row r="1280" spans="1:6" x14ac:dyDescent="0.25">
      <c r="A1280" s="9"/>
      <c r="B1280" s="9" t="s">
        <v>3450</v>
      </c>
      <c r="C1280" s="9" t="s">
        <v>3451</v>
      </c>
      <c r="D1280" s="159">
        <f>VLOOKUP(B1280:B1381,'PEX ProAqua'!B:H,5,FALSE)</f>
        <v>370.24</v>
      </c>
      <c r="E1280" s="79">
        <f>VLOOKUP(B1280:B1381,'PEX ProAqua'!B:H,6,FALSE)</f>
        <v>0</v>
      </c>
      <c r="F1280" s="157">
        <f t="shared" si="23"/>
        <v>0</v>
      </c>
    </row>
    <row r="1281" spans="1:6" x14ac:dyDescent="0.25">
      <c r="A1281" s="9"/>
      <c r="B1281" s="9" t="s">
        <v>3452</v>
      </c>
      <c r="C1281" s="9" t="s">
        <v>3453</v>
      </c>
      <c r="D1281" s="159">
        <f>VLOOKUP(B1281:B1382,'PEX ProAqua'!B:H,5,FALSE)</f>
        <v>657.31999999999994</v>
      </c>
      <c r="E1281" s="79">
        <f>VLOOKUP(B1281:B1382,'PEX ProAqua'!B:H,6,FALSE)</f>
        <v>0</v>
      </c>
      <c r="F1281" s="157">
        <f t="shared" si="23"/>
        <v>0</v>
      </c>
    </row>
    <row r="1282" spans="1:6" x14ac:dyDescent="0.25">
      <c r="A1282" s="9"/>
      <c r="B1282" s="9" t="s">
        <v>3454</v>
      </c>
      <c r="C1282" s="9" t="s">
        <v>3455</v>
      </c>
      <c r="D1282" s="159">
        <f>VLOOKUP(B1282:B1383,'PEX ProAqua'!B:H,5,FALSE)</f>
        <v>512.11</v>
      </c>
      <c r="E1282" s="79">
        <f>VLOOKUP(B1282:B1383,'PEX ProAqua'!B:H,6,FALSE)</f>
        <v>0</v>
      </c>
      <c r="F1282" s="157">
        <f t="shared" si="23"/>
        <v>0</v>
      </c>
    </row>
    <row r="1283" spans="1:6" x14ac:dyDescent="0.25">
      <c r="A1283" s="9"/>
      <c r="B1283" s="9" t="s">
        <v>3456</v>
      </c>
      <c r="C1283" s="9" t="s">
        <v>3457</v>
      </c>
      <c r="D1283" s="159">
        <f>VLOOKUP(B1283:B1384,'PEX ProAqua'!B:H,5,FALSE)</f>
        <v>581.95000000000005</v>
      </c>
      <c r="E1283" s="79">
        <f>VLOOKUP(B1283:B1384,'PEX ProAqua'!B:H,6,FALSE)</f>
        <v>0</v>
      </c>
      <c r="F1283" s="157">
        <f t="shared" si="23"/>
        <v>0</v>
      </c>
    </row>
    <row r="1284" spans="1:6" x14ac:dyDescent="0.25">
      <c r="A1284" s="9"/>
      <c r="B1284" s="9" t="s">
        <v>3458</v>
      </c>
      <c r="C1284" s="9" t="s">
        <v>3459</v>
      </c>
      <c r="D1284" s="159">
        <f>VLOOKUP(B1284:B1385,'PEX ProAqua'!B:H,5,FALSE)</f>
        <v>512.11</v>
      </c>
      <c r="E1284" s="79">
        <f>VLOOKUP(B1284:B1385,'PEX ProAqua'!B:H,6,FALSE)</f>
        <v>0</v>
      </c>
      <c r="F1284" s="157">
        <f t="shared" si="23"/>
        <v>0</v>
      </c>
    </row>
    <row r="1285" spans="1:6" x14ac:dyDescent="0.25">
      <c r="A1285" s="9"/>
      <c r="B1285" s="9" t="s">
        <v>3460</v>
      </c>
      <c r="C1285" s="9" t="s">
        <v>3461</v>
      </c>
      <c r="D1285" s="159">
        <f>VLOOKUP(B1285:B1385,'PEX ProAqua'!B:H,5,FALSE)</f>
        <v>558.66999999999996</v>
      </c>
      <c r="E1285" s="79">
        <f>VLOOKUP(B1285:B1385,'PEX ProAqua'!B:H,6,FALSE)</f>
        <v>0</v>
      </c>
      <c r="F1285" s="157">
        <f t="shared" si="23"/>
        <v>0</v>
      </c>
    </row>
    <row r="1286" spans="1:6" x14ac:dyDescent="0.25">
      <c r="A1286" s="9"/>
      <c r="B1286" s="9" t="s">
        <v>3462</v>
      </c>
      <c r="C1286" s="9" t="s">
        <v>3463</v>
      </c>
      <c r="D1286" s="159">
        <f>VLOOKUP(B1286:B1386,'PEX ProAqua'!B:H,5,FALSE)</f>
        <v>638.48</v>
      </c>
      <c r="E1286" s="79">
        <f>VLOOKUP(B1286:B1386,'PEX ProAqua'!B:H,6,FALSE)</f>
        <v>0</v>
      </c>
      <c r="F1286" s="157">
        <f t="shared" si="23"/>
        <v>0</v>
      </c>
    </row>
    <row r="1287" spans="1:6" x14ac:dyDescent="0.25">
      <c r="A1287" s="9"/>
      <c r="B1287" s="9" t="s">
        <v>3464</v>
      </c>
      <c r="C1287" s="9" t="s">
        <v>3465</v>
      </c>
      <c r="D1287" s="159">
        <f>VLOOKUP(B1287:B1386,'PEX ProAqua'!B:H,5,FALSE)</f>
        <v>1047.5</v>
      </c>
      <c r="E1287" s="79">
        <f>VLOOKUP(B1287:B1386,'PEX ProAqua'!B:H,6,FALSE)</f>
        <v>0</v>
      </c>
      <c r="F1287" s="157">
        <f t="shared" si="23"/>
        <v>0</v>
      </c>
    </row>
    <row r="1288" spans="1:6" x14ac:dyDescent="0.25">
      <c r="A1288" s="9"/>
      <c r="B1288" s="9" t="s">
        <v>3466</v>
      </c>
      <c r="C1288" s="9" t="s">
        <v>3467</v>
      </c>
      <c r="D1288" s="159">
        <f>VLOOKUP(B1288:B1387,'PEX ProAqua'!B:H,5,FALSE)</f>
        <v>1150.5999999999999</v>
      </c>
      <c r="E1288" s="79">
        <f>VLOOKUP(B1288:B1387,'PEX ProAqua'!B:H,6,FALSE)</f>
        <v>0</v>
      </c>
      <c r="F1288" s="157">
        <f t="shared" si="23"/>
        <v>0</v>
      </c>
    </row>
    <row r="1289" spans="1:6" x14ac:dyDescent="0.25">
      <c r="A1289" s="9"/>
      <c r="B1289" s="9" t="s">
        <v>3468</v>
      </c>
      <c r="C1289" s="9" t="s">
        <v>3469</v>
      </c>
      <c r="D1289" s="159">
        <f>VLOOKUP(B1289:B1388,'PEX ProAqua'!B:H,5,FALSE)</f>
        <v>1150.5999999999999</v>
      </c>
      <c r="E1289" s="79">
        <f>VLOOKUP(B1289:B1388,'PEX ProAqua'!B:H,6,FALSE)</f>
        <v>0</v>
      </c>
      <c r="F1289" s="157">
        <f t="shared" si="23"/>
        <v>0</v>
      </c>
    </row>
    <row r="1290" spans="1:6" x14ac:dyDescent="0.25">
      <c r="A1290" s="9"/>
      <c r="B1290" s="9" t="s">
        <v>3470</v>
      </c>
      <c r="C1290" s="9" t="s">
        <v>3471</v>
      </c>
      <c r="D1290" s="159">
        <f>VLOOKUP(B1290:B1389,'PEX ProAqua'!B:H,5,FALSE)</f>
        <v>1150.5999999999999</v>
      </c>
      <c r="E1290" s="79">
        <f>VLOOKUP(B1290:B1389,'PEX ProAqua'!B:H,6,FALSE)</f>
        <v>0</v>
      </c>
      <c r="F1290" s="157">
        <f t="shared" si="23"/>
        <v>0</v>
      </c>
    </row>
    <row r="1291" spans="1:6" x14ac:dyDescent="0.25">
      <c r="A1291" s="9"/>
      <c r="B1291" s="9" t="s">
        <v>3473</v>
      </c>
      <c r="C1291" s="9" t="s">
        <v>3474</v>
      </c>
      <c r="D1291" s="159">
        <f>VLOOKUP(B1291:B1389,'PEX ProAqua'!B:H,5,FALSE)</f>
        <v>242.76</v>
      </c>
      <c r="E1291" s="79">
        <f>VLOOKUP(B1291:B1389,'PEX ProAqua'!B:H,6,FALSE)</f>
        <v>0</v>
      </c>
      <c r="F1291" s="157">
        <f t="shared" si="23"/>
        <v>0</v>
      </c>
    </row>
    <row r="1292" spans="1:6" x14ac:dyDescent="0.25">
      <c r="A1292" s="9"/>
      <c r="B1292" s="9" t="s">
        <v>3475</v>
      </c>
      <c r="C1292" s="9" t="s">
        <v>3476</v>
      </c>
      <c r="D1292" s="159">
        <f>VLOOKUP(B1292:B1390,'PEX ProAqua'!B:H,5,FALSE)</f>
        <v>308.15999999999997</v>
      </c>
      <c r="E1292" s="79">
        <f>VLOOKUP(B1292:B1390,'PEX ProAqua'!B:H,6,FALSE)</f>
        <v>0</v>
      </c>
      <c r="F1292" s="157">
        <f t="shared" si="23"/>
        <v>0</v>
      </c>
    </row>
    <row r="1293" spans="1:6" x14ac:dyDescent="0.25">
      <c r="A1293" s="9"/>
      <c r="B1293" s="9" t="s">
        <v>3478</v>
      </c>
      <c r="C1293" s="9" t="s">
        <v>3479</v>
      </c>
      <c r="D1293" s="159">
        <f>VLOOKUP(B1293:B1391,'PEX ProAqua'!B:H,5,FALSE)</f>
        <v>139.67000000000002</v>
      </c>
      <c r="E1293" s="79">
        <f>VLOOKUP(B1293:B1391,'PEX ProAqua'!B:H,6,FALSE)</f>
        <v>0</v>
      </c>
      <c r="F1293" s="157">
        <f t="shared" si="23"/>
        <v>0</v>
      </c>
    </row>
    <row r="1294" spans="1:6" x14ac:dyDescent="0.25">
      <c r="A1294" s="9"/>
      <c r="B1294" s="9" t="s">
        <v>3480</v>
      </c>
      <c r="C1294" s="9" t="s">
        <v>3481</v>
      </c>
      <c r="D1294" s="159">
        <f>VLOOKUP(B1294:B1392,'PEX ProAqua'!B:H,5,FALSE)</f>
        <v>138.01</v>
      </c>
      <c r="E1294" s="79">
        <f>VLOOKUP(B1294:B1392,'PEX ProAqua'!B:H,6,FALSE)</f>
        <v>0</v>
      </c>
      <c r="F1294" s="157">
        <f t="shared" si="23"/>
        <v>0</v>
      </c>
    </row>
    <row r="1295" spans="1:6" x14ac:dyDescent="0.25">
      <c r="A1295" s="9"/>
      <c r="B1295" s="9" t="s">
        <v>3483</v>
      </c>
      <c r="C1295" s="9" t="s">
        <v>3484</v>
      </c>
      <c r="D1295" s="159">
        <f>VLOOKUP(B1295:B1393,'PEX ProAqua'!B:H,5,FALSE)</f>
        <v>557.02</v>
      </c>
      <c r="E1295" s="79">
        <f>VLOOKUP(B1295:B1393,'PEX ProAqua'!B:H,6,FALSE)</f>
        <v>0</v>
      </c>
      <c r="F1295" s="157">
        <f t="shared" si="23"/>
        <v>0</v>
      </c>
    </row>
    <row r="1296" spans="1:6" x14ac:dyDescent="0.25">
      <c r="A1296" s="9"/>
      <c r="B1296" s="9" t="s">
        <v>3485</v>
      </c>
      <c r="C1296" s="9" t="s">
        <v>3486</v>
      </c>
      <c r="D1296" s="159">
        <f>VLOOKUP(B1296:B1394,'PEX ProAqua'!B:H,5,FALSE)</f>
        <v>609.66000000000008</v>
      </c>
      <c r="E1296" s="79">
        <f>VLOOKUP(B1296:B1394,'PEX ProAqua'!B:H,6,FALSE)</f>
        <v>0</v>
      </c>
      <c r="F1296" s="157">
        <f t="shared" si="23"/>
        <v>0</v>
      </c>
    </row>
    <row r="1297" spans="1:6" x14ac:dyDescent="0.25">
      <c r="A1297" s="9"/>
      <c r="B1297" s="9" t="s">
        <v>3487</v>
      </c>
      <c r="C1297" s="9" t="s">
        <v>3488</v>
      </c>
      <c r="D1297" s="159">
        <f>VLOOKUP(B1297:B1395,'PEX ProAqua'!B:H,5,FALSE)</f>
        <v>608.56000000000006</v>
      </c>
      <c r="E1297" s="79">
        <f>VLOOKUP(B1297:B1395,'PEX ProAqua'!B:H,6,FALSE)</f>
        <v>0</v>
      </c>
      <c r="F1297" s="157">
        <f t="shared" si="23"/>
        <v>0</v>
      </c>
    </row>
    <row r="1298" spans="1:6" x14ac:dyDescent="0.25">
      <c r="A1298" s="9"/>
      <c r="B1298" s="9" t="s">
        <v>3489</v>
      </c>
      <c r="C1298" s="9" t="s">
        <v>3490</v>
      </c>
      <c r="D1298" s="159">
        <f>VLOOKUP(B1298:B1395,'PEX ProAqua'!B:H,5,FALSE)</f>
        <v>675.06000000000006</v>
      </c>
      <c r="E1298" s="79">
        <f>VLOOKUP(B1298:B1395,'PEX ProAqua'!B:H,6,FALSE)</f>
        <v>0</v>
      </c>
      <c r="F1298" s="157">
        <f t="shared" si="23"/>
        <v>0</v>
      </c>
    </row>
    <row r="1299" spans="1:6" x14ac:dyDescent="0.25">
      <c r="A1299" s="9"/>
      <c r="B1299" s="9" t="s">
        <v>3492</v>
      </c>
      <c r="C1299" s="9" t="s">
        <v>3493</v>
      </c>
      <c r="D1299" s="159">
        <f>VLOOKUP(B1299:B1396,'PEX ProAqua'!B:H,5,FALSE)</f>
        <v>127.37</v>
      </c>
      <c r="E1299" s="79">
        <f>VLOOKUP(B1299:B1396,'PEX ProAqua'!B:H,6,FALSE)</f>
        <v>0</v>
      </c>
      <c r="F1299" s="157">
        <f t="shared" si="23"/>
        <v>0</v>
      </c>
    </row>
    <row r="1300" spans="1:6" x14ac:dyDescent="0.25">
      <c r="A1300" s="9" t="s">
        <v>3496</v>
      </c>
      <c r="B1300" s="9" t="s">
        <v>3497</v>
      </c>
      <c r="C1300" s="9" t="s">
        <v>3498</v>
      </c>
      <c r="D1300" s="159">
        <f>VLOOKUP(A1300:A1432,'ALT Резьбовые фитинги'!A:I,7,FALSE)</f>
        <v>44.906400000000005</v>
      </c>
      <c r="E1300" s="79">
        <f>VLOOKUP(A1300:A1432,'ALT Резьбовые фитинги'!A:I,8,FALSE)</f>
        <v>0</v>
      </c>
      <c r="F1300" s="157">
        <f>D1300*E1300</f>
        <v>0</v>
      </c>
    </row>
    <row r="1301" spans="1:6" x14ac:dyDescent="0.25">
      <c r="A1301" s="9" t="s">
        <v>3499</v>
      </c>
      <c r="B1301" s="9" t="s">
        <v>3500</v>
      </c>
      <c r="C1301" s="9" t="s">
        <v>3501</v>
      </c>
      <c r="D1301" s="159">
        <f>VLOOKUP(A1301:A1432,'ALT Резьбовые фитинги'!A:I,7,FALSE)</f>
        <v>73.347120000000018</v>
      </c>
      <c r="E1301" s="79">
        <f>VLOOKUP(A1301:A1432,'ALT Резьбовые фитинги'!A:I,8,FALSE)</f>
        <v>0</v>
      </c>
      <c r="F1301" s="157">
        <f t="shared" ref="F1301:F1364" si="24">D1301*E1301</f>
        <v>0</v>
      </c>
    </row>
    <row r="1302" spans="1:6" x14ac:dyDescent="0.25">
      <c r="A1302" s="9" t="s">
        <v>3502</v>
      </c>
      <c r="B1302" s="9" t="s">
        <v>3503</v>
      </c>
      <c r="C1302" s="9" t="s">
        <v>3504</v>
      </c>
      <c r="D1302" s="159">
        <f>VLOOKUP(A1302:A1433,'ALT Резьбовые фитинги'!A:I,7,FALSE)</f>
        <v>104.78160000000001</v>
      </c>
      <c r="E1302" s="79">
        <f>VLOOKUP(A1302:A1433,'ALT Резьбовые фитинги'!A:I,8,FALSE)</f>
        <v>0</v>
      </c>
      <c r="F1302" s="157">
        <f t="shared" si="24"/>
        <v>0</v>
      </c>
    </row>
    <row r="1303" spans="1:6" x14ac:dyDescent="0.25">
      <c r="A1303" s="9" t="s">
        <v>3505</v>
      </c>
      <c r="B1303" s="9" t="s">
        <v>3506</v>
      </c>
      <c r="C1303" s="9" t="s">
        <v>3507</v>
      </c>
      <c r="D1303" s="159">
        <f>VLOOKUP(A1303:A1434,'ALT Резьбовые фитинги'!A:I,7,FALSE)</f>
        <v>211.06688400000002</v>
      </c>
      <c r="E1303" s="79">
        <f>VLOOKUP(A1303:A1434,'ALT Резьбовые фитинги'!A:I,8,FALSE)</f>
        <v>0</v>
      </c>
      <c r="F1303" s="157">
        <f t="shared" si="24"/>
        <v>0</v>
      </c>
    </row>
    <row r="1304" spans="1:6" x14ac:dyDescent="0.25">
      <c r="A1304" s="9" t="s">
        <v>3508</v>
      </c>
      <c r="B1304" s="9" t="s">
        <v>3509</v>
      </c>
      <c r="C1304" s="9" t="s">
        <v>3510</v>
      </c>
      <c r="D1304" s="159">
        <f>VLOOKUP(A1304:A1435,'ALT Резьбовые фитинги'!A:I,7,FALSE)</f>
        <v>255.97328400000004</v>
      </c>
      <c r="E1304" s="79">
        <f>VLOOKUP(A1304:A1435,'ALT Резьбовые фитинги'!A:I,8,FALSE)</f>
        <v>0</v>
      </c>
      <c r="F1304" s="157">
        <f t="shared" si="24"/>
        <v>0</v>
      </c>
    </row>
    <row r="1305" spans="1:6" x14ac:dyDescent="0.25">
      <c r="A1305" s="9" t="s">
        <v>3511</v>
      </c>
      <c r="B1305" s="9" t="s">
        <v>3512</v>
      </c>
      <c r="C1305" s="9" t="s">
        <v>3513</v>
      </c>
      <c r="D1305" s="159">
        <f>VLOOKUP(A1305:A1436,'ALT Резьбовые фитинги'!A:I,7,FALSE)</f>
        <v>482.00216400000005</v>
      </c>
      <c r="E1305" s="79">
        <f>VLOOKUP(A1305:A1436,'ALT Резьбовые фитинги'!A:I,8,FALSE)</f>
        <v>0</v>
      </c>
      <c r="F1305" s="157">
        <f t="shared" si="24"/>
        <v>0</v>
      </c>
    </row>
    <row r="1306" spans="1:6" x14ac:dyDescent="0.25">
      <c r="A1306" s="9" t="s">
        <v>3515</v>
      </c>
      <c r="B1306" s="160">
        <v>3100101</v>
      </c>
      <c r="C1306" s="9" t="s">
        <v>3516</v>
      </c>
      <c r="D1306" s="159">
        <f>VLOOKUP(A1306:A1437,'ALT Резьбовые фитинги'!A:I,7,FALSE)</f>
        <v>25.453764000000003</v>
      </c>
      <c r="E1306" s="79">
        <f>VLOOKUP(A1306:A1437,'ALT Резьбовые фитинги'!A:I,8,FALSE)</f>
        <v>0</v>
      </c>
      <c r="F1306" s="157">
        <f t="shared" si="24"/>
        <v>0</v>
      </c>
    </row>
    <row r="1307" spans="1:6" x14ac:dyDescent="0.25">
      <c r="A1307" s="9" t="s">
        <v>3517</v>
      </c>
      <c r="B1307" s="160">
        <v>3100102</v>
      </c>
      <c r="C1307" s="9" t="s">
        <v>3518</v>
      </c>
      <c r="D1307" s="159">
        <f>VLOOKUP(A1307:A1438,'ALT Резьбовые фитинги'!A:I,7,FALSE)</f>
        <v>41.912640000000003</v>
      </c>
      <c r="E1307" s="79">
        <f>VLOOKUP(A1307:A1438,'ALT Резьбовые фитинги'!A:I,8,FALSE)</f>
        <v>0</v>
      </c>
      <c r="F1307" s="157">
        <f t="shared" si="24"/>
        <v>0</v>
      </c>
    </row>
    <row r="1308" spans="1:6" x14ac:dyDescent="0.25">
      <c r="A1308" s="9" t="s">
        <v>3519</v>
      </c>
      <c r="B1308" s="160">
        <v>3100103</v>
      </c>
      <c r="C1308" s="9" t="s">
        <v>3520</v>
      </c>
      <c r="D1308" s="159">
        <f>VLOOKUP(A1308:A1438,'ALT Резьбовые фитинги'!A:I,7,FALSE)</f>
        <v>80.838324</v>
      </c>
      <c r="E1308" s="79">
        <f>VLOOKUP(A1308:A1438,'ALT Резьбовые фитинги'!A:I,8,FALSE)</f>
        <v>0</v>
      </c>
      <c r="F1308" s="157">
        <f t="shared" si="24"/>
        <v>0</v>
      </c>
    </row>
    <row r="1309" spans="1:6" x14ac:dyDescent="0.25">
      <c r="A1309" s="9" t="s">
        <v>3521</v>
      </c>
      <c r="B1309" s="160">
        <v>3100104</v>
      </c>
      <c r="C1309" s="9" t="s">
        <v>3522</v>
      </c>
      <c r="D1309" s="159">
        <f>VLOOKUP(A1309:A1439,'ALT Резьбовые фитинги'!A:I,7,FALSE)</f>
        <v>122.75096400000001</v>
      </c>
      <c r="E1309" s="79">
        <f>VLOOKUP(A1309:A1439,'ALT Резьбовые фитинги'!A:I,8,FALSE)</f>
        <v>0</v>
      </c>
      <c r="F1309" s="157">
        <f t="shared" si="24"/>
        <v>0</v>
      </c>
    </row>
    <row r="1310" spans="1:6" x14ac:dyDescent="0.25">
      <c r="A1310" s="9" t="s">
        <v>3523</v>
      </c>
      <c r="B1310" s="160">
        <v>3100105</v>
      </c>
      <c r="C1310" s="9" t="s">
        <v>3524</v>
      </c>
      <c r="D1310" s="159">
        <f>VLOOKUP(A1310:A1440,'ALT Резьбовые фитинги'!A:I,7,FALSE)</f>
        <v>233.52008400000003</v>
      </c>
      <c r="E1310" s="79">
        <f>VLOOKUP(A1310:A1440,'ALT Резьбовые фитинги'!A:I,8,FALSE)</f>
        <v>0</v>
      </c>
      <c r="F1310" s="157">
        <f t="shared" si="24"/>
        <v>0</v>
      </c>
    </row>
    <row r="1311" spans="1:6" x14ac:dyDescent="0.25">
      <c r="A1311" s="9" t="s">
        <v>3525</v>
      </c>
      <c r="B1311" s="160">
        <v>3100106</v>
      </c>
      <c r="C1311" s="9" t="s">
        <v>3526</v>
      </c>
      <c r="D1311" s="159">
        <f>VLOOKUP(A1311:A1441,'ALT Резьбовые фитинги'!A:I,7,FALSE)</f>
        <v>257.47016400000001</v>
      </c>
      <c r="E1311" s="79">
        <f>VLOOKUP(A1311:A1441,'ALT Резьбовые фитинги'!A:I,8,FALSE)</f>
        <v>0</v>
      </c>
      <c r="F1311" s="157">
        <f t="shared" si="24"/>
        <v>0</v>
      </c>
    </row>
    <row r="1312" spans="1:6" x14ac:dyDescent="0.25">
      <c r="A1312" s="9" t="s">
        <v>3527</v>
      </c>
      <c r="B1312" s="160">
        <v>3100107</v>
      </c>
      <c r="C1312" s="9" t="s">
        <v>3528</v>
      </c>
      <c r="D1312" s="159">
        <f>VLOOKUP(A1312:A1442,'ALT Резьбовые фитинги'!A:I,7,FALSE)</f>
        <v>473.02088400000002</v>
      </c>
      <c r="E1312" s="79">
        <f>VLOOKUP(A1312:A1442,'ALT Резьбовые фитинги'!A:I,8,FALSE)</f>
        <v>0</v>
      </c>
      <c r="F1312" s="157">
        <f t="shared" si="24"/>
        <v>0</v>
      </c>
    </row>
    <row r="1313" spans="1:6" x14ac:dyDescent="0.25">
      <c r="A1313" s="9" t="s">
        <v>3530</v>
      </c>
      <c r="B1313" s="160">
        <v>3120101</v>
      </c>
      <c r="C1313" s="9" t="s">
        <v>3531</v>
      </c>
      <c r="D1313" s="159">
        <f>VLOOKUP(A1313:A1443,'ALT Резьбовые фитинги'!A:I,7,FALSE)</f>
        <v>38.918880000000001</v>
      </c>
      <c r="E1313" s="79">
        <f>VLOOKUP(A1313:A1443,'ALT Резьбовые фитинги'!A:I,8,FALSE)</f>
        <v>0</v>
      </c>
      <c r="F1313" s="157">
        <f t="shared" si="24"/>
        <v>0</v>
      </c>
    </row>
    <row r="1314" spans="1:6" x14ac:dyDescent="0.25">
      <c r="A1314" s="9" t="s">
        <v>3532</v>
      </c>
      <c r="B1314" s="160">
        <v>3120102</v>
      </c>
      <c r="C1314" s="9" t="s">
        <v>3533</v>
      </c>
      <c r="D1314" s="159">
        <f>VLOOKUP(A1314:A1444,'ALT Резьбовые фитинги'!A:I,7,FALSE)</f>
        <v>43.409520000000008</v>
      </c>
      <c r="E1314" s="79">
        <f>VLOOKUP(A1314:A1444,'ALT Резьбовые фитинги'!A:I,8,FALSE)</f>
        <v>0</v>
      </c>
      <c r="F1314" s="157">
        <f t="shared" si="24"/>
        <v>0</v>
      </c>
    </row>
    <row r="1315" spans="1:6" x14ac:dyDescent="0.25">
      <c r="A1315" s="9" t="s">
        <v>3534</v>
      </c>
      <c r="B1315" s="160">
        <v>3120103</v>
      </c>
      <c r="C1315" s="9" t="s">
        <v>3535</v>
      </c>
      <c r="D1315" s="159">
        <f>VLOOKUP(A1315:A1444,'ALT Резьбовые фитинги'!A:I,7,FALSE)</f>
        <v>68.856480000000005</v>
      </c>
      <c r="E1315" s="79">
        <f>VLOOKUP(A1315:A1444,'ALT Резьбовые фитинги'!A:I,8,FALSE)</f>
        <v>0</v>
      </c>
      <c r="F1315" s="157">
        <f t="shared" si="24"/>
        <v>0</v>
      </c>
    </row>
    <row r="1316" spans="1:6" x14ac:dyDescent="0.25">
      <c r="A1316" s="9" t="s">
        <v>3536</v>
      </c>
      <c r="B1316" s="160">
        <v>3120104</v>
      </c>
      <c r="C1316" s="9" t="s">
        <v>3537</v>
      </c>
      <c r="D1316" s="159">
        <f>VLOOKUP(A1316:A1445,'ALT Резьбовые фитинги'!A:I,7,FALSE)</f>
        <v>79.334640000000007</v>
      </c>
      <c r="E1316" s="79">
        <f>VLOOKUP(A1316:A1445,'ALT Резьбовые фитинги'!A:I,8,FALSE)</f>
        <v>0</v>
      </c>
      <c r="F1316" s="157">
        <f t="shared" si="24"/>
        <v>0</v>
      </c>
    </row>
    <row r="1317" spans="1:6" x14ac:dyDescent="0.25">
      <c r="A1317" s="9" t="s">
        <v>3538</v>
      </c>
      <c r="B1317" s="160">
        <v>3120105</v>
      </c>
      <c r="C1317" s="9" t="s">
        <v>3539</v>
      </c>
      <c r="D1317" s="159">
        <f>VLOOKUP(A1317:A1446,'ALT Резьбовые фитинги'!A:I,7,FALSE)</f>
        <v>91.309680000000014</v>
      </c>
      <c r="E1317" s="79">
        <f>VLOOKUP(A1317:A1446,'ALT Резьбовые фитинги'!A:I,8,FALSE)</f>
        <v>0</v>
      </c>
      <c r="F1317" s="157">
        <f t="shared" si="24"/>
        <v>0</v>
      </c>
    </row>
    <row r="1318" spans="1:6" x14ac:dyDescent="0.25">
      <c r="A1318" s="9" t="s">
        <v>3540</v>
      </c>
      <c r="B1318" s="160">
        <v>3120106</v>
      </c>
      <c r="C1318" s="9" t="s">
        <v>3541</v>
      </c>
      <c r="D1318" s="159">
        <f>VLOOKUP(A1318:A1447,'ALT Резьбовые фитинги'!A:I,7,FALSE)</f>
        <v>191.60744400000002</v>
      </c>
      <c r="E1318" s="79">
        <f>VLOOKUP(A1318:A1447,'ALT Резьбовые фитинги'!A:I,8,FALSE)</f>
        <v>0</v>
      </c>
      <c r="F1318" s="157">
        <f t="shared" si="24"/>
        <v>0</v>
      </c>
    </row>
    <row r="1319" spans="1:6" x14ac:dyDescent="0.25">
      <c r="A1319" s="9" t="s">
        <v>3542</v>
      </c>
      <c r="B1319" s="160">
        <v>3050101</v>
      </c>
      <c r="C1319" s="9" t="s">
        <v>3543</v>
      </c>
      <c r="D1319" s="159">
        <f>VLOOKUP(A1319:A1448,'ALT Резьбовые фитинги'!A:I,7,FALSE)</f>
        <v>223.04192399999999</v>
      </c>
      <c r="E1319" s="79">
        <f>VLOOKUP(A1319:A1448,'ALT Резьбовые фитинги'!A:I,8,FALSE)</f>
        <v>0</v>
      </c>
      <c r="F1319" s="157">
        <f t="shared" si="24"/>
        <v>0</v>
      </c>
    </row>
    <row r="1320" spans="1:6" x14ac:dyDescent="0.25">
      <c r="A1320" s="9" t="s">
        <v>3544</v>
      </c>
      <c r="B1320" s="160">
        <v>3050102</v>
      </c>
      <c r="C1320" s="9" t="s">
        <v>3545</v>
      </c>
      <c r="D1320" s="159">
        <f>VLOOKUP(A1320:A1449,'ALT Резьбовые фитинги'!A:I,7,FALSE)</f>
        <v>302.37656400000003</v>
      </c>
      <c r="E1320" s="79">
        <f>VLOOKUP(A1320:A1449,'ALT Резьбовые фитинги'!A:I,8,FALSE)</f>
        <v>0</v>
      </c>
      <c r="F1320" s="157">
        <f t="shared" si="24"/>
        <v>0</v>
      </c>
    </row>
    <row r="1321" spans="1:6" x14ac:dyDescent="0.25">
      <c r="A1321" s="9" t="s">
        <v>3546</v>
      </c>
      <c r="B1321" s="160">
        <v>3050103</v>
      </c>
      <c r="C1321" s="9" t="s">
        <v>3547</v>
      </c>
      <c r="D1321" s="159">
        <f>VLOOKUP(A1321:A1450,'ALT Резьбовые фитинги'!A:I,7,FALSE)</f>
        <v>507.45592800000003</v>
      </c>
      <c r="E1321" s="79">
        <f>VLOOKUP(A1321:A1450,'ALT Резьбовые фитинги'!A:I,8,FALSE)</f>
        <v>0</v>
      </c>
      <c r="F1321" s="157">
        <f t="shared" si="24"/>
        <v>0</v>
      </c>
    </row>
    <row r="1322" spans="1:6" x14ac:dyDescent="0.25">
      <c r="A1322" s="9" t="s">
        <v>3549</v>
      </c>
      <c r="B1322" s="160">
        <v>3020101</v>
      </c>
      <c r="C1322" s="9" t="s">
        <v>3550</v>
      </c>
      <c r="D1322" s="159">
        <f>VLOOKUP(A1322:A1451,'ALT Резьбовые фитинги'!A:I,7,FALSE)</f>
        <v>76.347684000000015</v>
      </c>
      <c r="E1322" s="79">
        <f>VLOOKUP(A1322:A1451,'ALT Резьбовые фитинги'!A:I,8,FALSE)</f>
        <v>0</v>
      </c>
      <c r="F1322" s="157">
        <f t="shared" si="24"/>
        <v>0</v>
      </c>
    </row>
    <row r="1323" spans="1:6" x14ac:dyDescent="0.25">
      <c r="A1323" s="9" t="s">
        <v>3551</v>
      </c>
      <c r="B1323" s="160">
        <v>3020102</v>
      </c>
      <c r="C1323" s="9" t="s">
        <v>3552</v>
      </c>
      <c r="D1323" s="159">
        <f>VLOOKUP(A1323:A1452,'ALT Резьбовые фитинги'!A:I,7,FALSE)</f>
        <v>131.73224400000001</v>
      </c>
      <c r="E1323" s="79">
        <f>VLOOKUP(A1323:A1452,'ALT Резьбовые фитинги'!A:I,8,FALSE)</f>
        <v>0</v>
      </c>
      <c r="F1323" s="157">
        <f t="shared" si="24"/>
        <v>0</v>
      </c>
    </row>
    <row r="1324" spans="1:6" x14ac:dyDescent="0.25">
      <c r="A1324" s="9" t="s">
        <v>3553</v>
      </c>
      <c r="B1324" s="160">
        <v>3020103</v>
      </c>
      <c r="C1324" s="9" t="s">
        <v>3554</v>
      </c>
      <c r="D1324" s="159">
        <f>VLOOKUP(A1324:A1453,'ALT Резьбовые фитинги'!A:I,7,FALSE)</f>
        <v>191.60744400000002</v>
      </c>
      <c r="E1324" s="79">
        <f>VLOOKUP(A1324:A1453,'ALT Резьбовые фитинги'!A:I,8,FALSE)</f>
        <v>0</v>
      </c>
      <c r="F1324" s="157">
        <f t="shared" si="24"/>
        <v>0</v>
      </c>
    </row>
    <row r="1325" spans="1:6" x14ac:dyDescent="0.25">
      <c r="A1325" s="9" t="s">
        <v>3555</v>
      </c>
      <c r="B1325" s="160">
        <v>3020104</v>
      </c>
      <c r="C1325" s="9" t="s">
        <v>3556</v>
      </c>
      <c r="D1325" s="159">
        <f>VLOOKUP(A1325:A1453,'ALT Резьбовые фитинги'!A:I,7,FALSE)</f>
        <v>317.34536400000007</v>
      </c>
      <c r="E1325" s="79">
        <f>VLOOKUP(A1325:A1453,'ALT Резьбовые фитинги'!A:I,8,FALSE)</f>
        <v>0</v>
      </c>
      <c r="F1325" s="157">
        <f t="shared" si="24"/>
        <v>0</v>
      </c>
    </row>
    <row r="1326" spans="1:6" x14ac:dyDescent="0.25">
      <c r="A1326" s="9" t="s">
        <v>3557</v>
      </c>
      <c r="B1326" s="160">
        <v>3020105</v>
      </c>
      <c r="C1326" s="9" t="s">
        <v>3558</v>
      </c>
      <c r="D1326" s="159">
        <f>VLOOKUP(A1326:A1454,'ALT Резьбовые фитинги'!A:I,7,FALSE)</f>
        <v>489.49336800000009</v>
      </c>
      <c r="E1326" s="79">
        <f>VLOOKUP(A1326:A1454,'ALT Резьбовые фитинги'!A:I,8,FALSE)</f>
        <v>0</v>
      </c>
      <c r="F1326" s="157">
        <f t="shared" si="24"/>
        <v>0</v>
      </c>
    </row>
    <row r="1327" spans="1:6" x14ac:dyDescent="0.25">
      <c r="A1327" s="9" t="s">
        <v>3559</v>
      </c>
      <c r="B1327" s="160">
        <v>3020106</v>
      </c>
      <c r="C1327" s="9" t="s">
        <v>3560</v>
      </c>
      <c r="D1327" s="159">
        <f>VLOOKUP(A1327:A1455,'ALT Резьбовые фитинги'!A:I,7,FALSE)</f>
        <v>802.34128800000008</v>
      </c>
      <c r="E1327" s="79">
        <f>VLOOKUP(A1327:A1455,'ALT Резьбовые фитинги'!A:I,8,FALSE)</f>
        <v>0</v>
      </c>
      <c r="F1327" s="157">
        <f t="shared" si="24"/>
        <v>0</v>
      </c>
    </row>
    <row r="1328" spans="1:6" x14ac:dyDescent="0.25">
      <c r="A1328" s="9" t="s">
        <v>3562</v>
      </c>
      <c r="B1328" s="160">
        <v>3020201</v>
      </c>
      <c r="C1328" s="9" t="s">
        <v>3563</v>
      </c>
      <c r="D1328" s="159">
        <f>VLOOKUP(A1328:A1455,'ALT Резьбовые фитинги'!A:I,7,FALSE)</f>
        <v>76.191192000000001</v>
      </c>
      <c r="E1328" s="79">
        <f>VLOOKUP(A1328:A1455,'ALT Резьбовые фитинги'!A:I,8,FALSE)</f>
        <v>0</v>
      </c>
      <c r="F1328" s="157">
        <f t="shared" si="24"/>
        <v>0</v>
      </c>
    </row>
    <row r="1329" spans="1:6" x14ac:dyDescent="0.25">
      <c r="A1329" s="9" t="s">
        <v>3564</v>
      </c>
      <c r="B1329" s="160">
        <v>3020202</v>
      </c>
      <c r="C1329" s="9" t="s">
        <v>3565</v>
      </c>
      <c r="D1329" s="159">
        <f>VLOOKUP(A1329:A1456,'ALT Резьбовые фитинги'!A:I,7,FALSE)</f>
        <v>113.76288000000001</v>
      </c>
      <c r="E1329" s="79">
        <f>VLOOKUP(A1329:A1456,'ALT Резьбовые фитинги'!A:I,8,FALSE)</f>
        <v>0</v>
      </c>
      <c r="F1329" s="157">
        <f t="shared" si="24"/>
        <v>0</v>
      </c>
    </row>
    <row r="1330" spans="1:6" x14ac:dyDescent="0.25">
      <c r="A1330" s="9" t="s">
        <v>3566</v>
      </c>
      <c r="B1330" s="160">
        <v>3020203</v>
      </c>
      <c r="C1330" s="9" t="s">
        <v>3567</v>
      </c>
      <c r="D1330" s="159">
        <f>VLOOKUP(A1330:A1457,'ALT Резьбовые фитинги'!A:I,7,FALSE)</f>
        <v>166.15368000000004</v>
      </c>
      <c r="E1330" s="79">
        <f>VLOOKUP(A1330:A1457,'ALT Резьбовые фитинги'!A:I,8,FALSE)</f>
        <v>0</v>
      </c>
      <c r="F1330" s="157">
        <f t="shared" si="24"/>
        <v>0</v>
      </c>
    </row>
    <row r="1331" spans="1:6" x14ac:dyDescent="0.25">
      <c r="A1331" s="9" t="s">
        <v>3568</v>
      </c>
      <c r="B1331" s="160">
        <v>3020204</v>
      </c>
      <c r="C1331" s="9" t="s">
        <v>3569</v>
      </c>
      <c r="D1331" s="159">
        <f>VLOOKUP(A1331:A1458,'ALT Резьбовые фитинги'!A:I,7,FALSE)</f>
        <v>227.53256400000004</v>
      </c>
      <c r="E1331" s="79">
        <f>VLOOKUP(A1331:A1458,'ALT Резьбовые фитинги'!A:I,8,FALSE)</f>
        <v>0</v>
      </c>
      <c r="F1331" s="157">
        <f t="shared" si="24"/>
        <v>0</v>
      </c>
    </row>
    <row r="1332" spans="1:6" x14ac:dyDescent="0.25">
      <c r="A1332" s="9" t="s">
        <v>3570</v>
      </c>
      <c r="B1332" s="160">
        <v>3020205</v>
      </c>
      <c r="C1332" s="9" t="s">
        <v>3571</v>
      </c>
      <c r="D1332" s="159">
        <f>VLOOKUP(A1332:A1459,'ALT Резьбовые фитинги'!A:I,7,FALSE)</f>
        <v>237.90866400000002</v>
      </c>
      <c r="E1332" s="79">
        <f>VLOOKUP(A1332:A1459,'ALT Резьбовые фитинги'!A:I,8,FALSE)</f>
        <v>0</v>
      </c>
      <c r="F1332" s="157">
        <f t="shared" si="24"/>
        <v>0</v>
      </c>
    </row>
    <row r="1333" spans="1:6" x14ac:dyDescent="0.25">
      <c r="A1333" s="9" t="s">
        <v>3572</v>
      </c>
      <c r="B1333" s="160">
        <v>3020206</v>
      </c>
      <c r="C1333" s="9" t="s">
        <v>3573</v>
      </c>
      <c r="D1333" s="159">
        <f>VLOOKUP(A1333:A1460,'ALT Резьбовые фитинги'!A:I,7,FALSE)</f>
        <v>262.01523600000002</v>
      </c>
      <c r="E1333" s="79">
        <f>VLOOKUP(A1333:A1460,'ALT Резьбовые фитинги'!A:I,8,FALSE)</f>
        <v>0</v>
      </c>
      <c r="F1333" s="157">
        <f t="shared" si="24"/>
        <v>0</v>
      </c>
    </row>
    <row r="1334" spans="1:6" x14ac:dyDescent="0.25">
      <c r="A1334" s="9" t="s">
        <v>3574</v>
      </c>
      <c r="B1334" s="160">
        <v>3020207</v>
      </c>
      <c r="C1334" s="9" t="s">
        <v>3575</v>
      </c>
      <c r="D1334" s="159">
        <f>VLOOKUP(A1334:A1461,'ALT Резьбовые фитинги'!A:I,7,FALSE)</f>
        <v>324.98625600000003</v>
      </c>
      <c r="E1334" s="79">
        <f>VLOOKUP(A1334:A1461,'ALT Резьбовые фитинги'!A:I,8,FALSE)</f>
        <v>0</v>
      </c>
      <c r="F1334" s="157">
        <f t="shared" si="24"/>
        <v>0</v>
      </c>
    </row>
    <row r="1335" spans="1:6" x14ac:dyDescent="0.25">
      <c r="A1335" s="9" t="s">
        <v>3576</v>
      </c>
      <c r="B1335" s="160">
        <v>3020208</v>
      </c>
      <c r="C1335" s="9" t="s">
        <v>3577</v>
      </c>
      <c r="D1335" s="159">
        <f>VLOOKUP(A1335:A1461,'ALT Резьбовые фитинги'!A:I,7,FALSE)</f>
        <v>401.17744800000008</v>
      </c>
      <c r="E1335" s="79">
        <f>VLOOKUP(A1335:A1461,'ALT Резьбовые фитинги'!A:I,8,FALSE)</f>
        <v>0</v>
      </c>
      <c r="F1335" s="157">
        <f t="shared" si="24"/>
        <v>0</v>
      </c>
    </row>
    <row r="1336" spans="1:6" x14ac:dyDescent="0.25">
      <c r="A1336" s="9" t="s">
        <v>3578</v>
      </c>
      <c r="B1336" s="160">
        <v>3020209</v>
      </c>
      <c r="C1336" s="9" t="s">
        <v>3579</v>
      </c>
      <c r="D1336" s="159">
        <f>VLOOKUP(A1336:A1462,'ALT Резьбовые фитинги'!A:I,7,FALSE)</f>
        <v>513.436644</v>
      </c>
      <c r="E1336" s="79">
        <f>VLOOKUP(A1336:A1462,'ALT Резьбовые фитинги'!A:I,8,FALSE)</f>
        <v>0</v>
      </c>
      <c r="F1336" s="157">
        <f t="shared" si="24"/>
        <v>0</v>
      </c>
    </row>
    <row r="1337" spans="1:6" x14ac:dyDescent="0.25">
      <c r="A1337" s="9" t="s">
        <v>3580</v>
      </c>
      <c r="B1337" s="160">
        <v>3020210</v>
      </c>
      <c r="C1337" s="9" t="s">
        <v>3581</v>
      </c>
      <c r="D1337" s="159">
        <f>VLOOKUP(A1337:A1463,'ALT Резьбовые фитинги'!A:I,7,FALSE)</f>
        <v>537.38672400000007</v>
      </c>
      <c r="E1337" s="79">
        <f>VLOOKUP(A1337:A1463,'ALT Резьбовые фитинги'!A:I,8,FALSE)</f>
        <v>0</v>
      </c>
      <c r="F1337" s="157">
        <f t="shared" si="24"/>
        <v>0</v>
      </c>
    </row>
    <row r="1338" spans="1:6" x14ac:dyDescent="0.25">
      <c r="A1338" s="9" t="s">
        <v>3583</v>
      </c>
      <c r="B1338" s="160">
        <v>3060101</v>
      </c>
      <c r="C1338" s="9" t="s">
        <v>3584</v>
      </c>
      <c r="D1338" s="159">
        <f>VLOOKUP(A1338:A1464,'ALT Резьбовые фитинги'!A:I,7,FALSE)</f>
        <v>31.434480000000004</v>
      </c>
      <c r="E1338" s="79">
        <f>VLOOKUP(A1338:A1464,'ALT Резьбовые фитинги'!A:I,8,FALSE)</f>
        <v>0</v>
      </c>
      <c r="F1338" s="157">
        <f t="shared" si="24"/>
        <v>0</v>
      </c>
    </row>
    <row r="1339" spans="1:6" x14ac:dyDescent="0.25">
      <c r="A1339" s="9" t="s">
        <v>3585</v>
      </c>
      <c r="B1339" s="160">
        <v>3060102</v>
      </c>
      <c r="C1339" s="9" t="s">
        <v>3586</v>
      </c>
      <c r="D1339" s="159">
        <f>VLOOKUP(A1339:A1465,'ALT Резьбовые фитинги'!A:I,7,FALSE)</f>
        <v>50.893920000000001</v>
      </c>
      <c r="E1339" s="79">
        <f>VLOOKUP(A1339:A1465,'ALT Резьбовые фитинги'!A:I,8,FALSE)</f>
        <v>0</v>
      </c>
      <c r="F1339" s="157">
        <f t="shared" si="24"/>
        <v>0</v>
      </c>
    </row>
    <row r="1340" spans="1:6" x14ac:dyDescent="0.25">
      <c r="A1340" s="9" t="s">
        <v>3587</v>
      </c>
      <c r="B1340" s="160">
        <v>3060103</v>
      </c>
      <c r="C1340" s="9" t="s">
        <v>3588</v>
      </c>
      <c r="D1340" s="159">
        <f>VLOOKUP(A1340:A1466,'ALT Резьбовые фитинги'!A:I,7,FALSE)</f>
        <v>113.76288000000001</v>
      </c>
      <c r="E1340" s="79">
        <f>VLOOKUP(A1340:A1466,'ALT Резьбовые фитинги'!A:I,8,FALSE)</f>
        <v>0</v>
      </c>
      <c r="F1340" s="157">
        <f t="shared" si="24"/>
        <v>0</v>
      </c>
    </row>
    <row r="1341" spans="1:6" x14ac:dyDescent="0.25">
      <c r="A1341" s="9" t="s">
        <v>3589</v>
      </c>
      <c r="B1341" s="160">
        <v>3060104</v>
      </c>
      <c r="C1341" s="9" t="s">
        <v>3590</v>
      </c>
      <c r="D1341" s="159">
        <f>VLOOKUP(A1341:A1467,'ALT Резьбовые фитинги'!A:I,7,FALSE)</f>
        <v>154.18544399999999</v>
      </c>
      <c r="E1341" s="79">
        <f>VLOOKUP(A1341:A1467,'ALT Резьбовые фитинги'!A:I,8,FALSE)</f>
        <v>0</v>
      </c>
      <c r="F1341" s="157">
        <f t="shared" si="24"/>
        <v>0</v>
      </c>
    </row>
    <row r="1342" spans="1:6" x14ac:dyDescent="0.25">
      <c r="A1342" s="9" t="s">
        <v>3591</v>
      </c>
      <c r="B1342" s="160">
        <v>3060106</v>
      </c>
      <c r="C1342" s="9" t="s">
        <v>3592</v>
      </c>
      <c r="D1342" s="159">
        <f>VLOOKUP(A1342:A1468,'ALT Резьбовые фитинги'!A:I,7,FALSE)</f>
        <v>285.90408000000002</v>
      </c>
      <c r="E1342" s="79">
        <f>VLOOKUP(A1342:A1468,'ALT Резьбовые фитинги'!A:I,8,FALSE)</f>
        <v>0</v>
      </c>
      <c r="F1342" s="157">
        <f t="shared" si="24"/>
        <v>0</v>
      </c>
    </row>
    <row r="1343" spans="1:6" x14ac:dyDescent="0.25">
      <c r="A1343" s="9" t="s">
        <v>3593</v>
      </c>
      <c r="B1343" s="160">
        <v>3060105</v>
      </c>
      <c r="C1343" s="9" t="s">
        <v>3594</v>
      </c>
      <c r="D1343" s="159">
        <f>VLOOKUP(A1343:A1469,'ALT Резьбовые фитинги'!A:I,7,FALSE)</f>
        <v>287.40776400000004</v>
      </c>
      <c r="E1343" s="79">
        <f>VLOOKUP(A1343:A1469,'ALT Резьбовые фитинги'!A:I,8,FALSE)</f>
        <v>0</v>
      </c>
      <c r="F1343" s="157">
        <f t="shared" si="24"/>
        <v>0</v>
      </c>
    </row>
    <row r="1344" spans="1:6" x14ac:dyDescent="0.25">
      <c r="A1344" s="9" t="s">
        <v>3595</v>
      </c>
      <c r="B1344" s="160">
        <v>3060107</v>
      </c>
      <c r="C1344" s="9" t="s">
        <v>3596</v>
      </c>
      <c r="D1344" s="159">
        <f>VLOOKUP(A1344:A1470,'ALT Резьбовые фитинги'!A:I,7,FALSE)</f>
        <v>476.01464400000003</v>
      </c>
      <c r="E1344" s="79">
        <f>VLOOKUP(A1344:A1470,'ALT Резьбовые фитинги'!A:I,8,FALSE)</f>
        <v>0</v>
      </c>
      <c r="F1344" s="157">
        <f t="shared" si="24"/>
        <v>0</v>
      </c>
    </row>
    <row r="1345" spans="1:6" x14ac:dyDescent="0.25">
      <c r="A1345" s="9" t="s">
        <v>3598</v>
      </c>
      <c r="B1345" s="160">
        <v>3060201</v>
      </c>
      <c r="C1345" s="9" t="s">
        <v>3599</v>
      </c>
      <c r="D1345" s="159">
        <f>VLOOKUP(A1345:A1471,'ALT Резьбовые фитинги'!A:I,7,FALSE)</f>
        <v>49.397040000000004</v>
      </c>
      <c r="E1345" s="79">
        <f>VLOOKUP(A1345:A1471,'ALT Резьбовые фитинги'!A:I,8,FALSE)</f>
        <v>0</v>
      </c>
      <c r="F1345" s="157">
        <f t="shared" si="24"/>
        <v>0</v>
      </c>
    </row>
    <row r="1346" spans="1:6" x14ac:dyDescent="0.25">
      <c r="A1346" s="9" t="s">
        <v>3600</v>
      </c>
      <c r="B1346" s="160">
        <v>3060202</v>
      </c>
      <c r="C1346" s="9" t="s">
        <v>3601</v>
      </c>
      <c r="D1346" s="159">
        <f>VLOOKUP(A1346:A1472,'ALT Резьбовые фитинги'!A:I,7,FALSE)</f>
        <v>50.893920000000001</v>
      </c>
      <c r="E1346" s="79">
        <f>VLOOKUP(A1346:A1472,'ALT Резьбовые фитинги'!A:I,8,FALSE)</f>
        <v>0</v>
      </c>
      <c r="F1346" s="157">
        <f t="shared" si="24"/>
        <v>0</v>
      </c>
    </row>
    <row r="1347" spans="1:6" x14ac:dyDescent="0.25">
      <c r="A1347" s="9" t="s">
        <v>3602</v>
      </c>
      <c r="B1347" s="160">
        <v>3060203</v>
      </c>
      <c r="C1347" s="9" t="s">
        <v>3603</v>
      </c>
      <c r="D1347" s="159">
        <f>VLOOKUP(A1347:A1473,'ALT Резьбовые фитинги'!A:I,7,FALSE)</f>
        <v>82.328400000000002</v>
      </c>
      <c r="E1347" s="79">
        <f>VLOOKUP(A1347:A1473,'ALT Резьбовые фитинги'!A:I,8,FALSE)</f>
        <v>0</v>
      </c>
      <c r="F1347" s="157">
        <f t="shared" si="24"/>
        <v>0</v>
      </c>
    </row>
    <row r="1348" spans="1:6" x14ac:dyDescent="0.25">
      <c r="A1348" s="9" t="s">
        <v>3604</v>
      </c>
      <c r="B1348" s="160">
        <v>3060204</v>
      </c>
      <c r="C1348" s="9" t="s">
        <v>3605</v>
      </c>
      <c r="D1348" s="159">
        <f>VLOOKUP(A1348:A1473,'ALT Резьбовые фитинги'!A:I,7,FALSE)</f>
        <v>142.20359999999999</v>
      </c>
      <c r="E1348" s="79">
        <f>VLOOKUP(A1348:A1473,'ALT Резьбовые фитинги'!A:I,8,FALSE)</f>
        <v>0</v>
      </c>
      <c r="F1348" s="157">
        <f t="shared" si="24"/>
        <v>0</v>
      </c>
    </row>
    <row r="1349" spans="1:6" x14ac:dyDescent="0.25">
      <c r="A1349" s="9" t="s">
        <v>3606</v>
      </c>
      <c r="B1349" s="160">
        <v>3060205</v>
      </c>
      <c r="C1349" s="9" t="s">
        <v>3607</v>
      </c>
      <c r="D1349" s="159">
        <f>VLOOKUP(A1349:A1474,'ALT Резьбовые фитинги'!A:I,7,FALSE)</f>
        <v>170.64432000000002</v>
      </c>
      <c r="E1349" s="79">
        <f>VLOOKUP(A1349:A1474,'ALT Резьбовые фитинги'!A:I,8,FALSE)</f>
        <v>0</v>
      </c>
      <c r="F1349" s="157">
        <f t="shared" si="24"/>
        <v>0</v>
      </c>
    </row>
    <row r="1350" spans="1:6" x14ac:dyDescent="0.25">
      <c r="A1350" s="9" t="s">
        <v>3608</v>
      </c>
      <c r="B1350" s="160">
        <v>3060206</v>
      </c>
      <c r="C1350" s="9" t="s">
        <v>3609</v>
      </c>
      <c r="D1350" s="159">
        <f>VLOOKUP(A1350:A1475,'ALT Резьбовые фитинги'!A:I,7,FALSE)</f>
        <v>263.45088000000004</v>
      </c>
      <c r="E1350" s="79">
        <f>VLOOKUP(A1350:A1475,'ALT Резьбовые фитинги'!A:I,8,FALSE)</f>
        <v>0</v>
      </c>
      <c r="F1350" s="157">
        <f t="shared" si="24"/>
        <v>0</v>
      </c>
    </row>
    <row r="1351" spans="1:6" x14ac:dyDescent="0.25">
      <c r="A1351" s="9" t="s">
        <v>3610</v>
      </c>
      <c r="B1351" s="160">
        <v>3060207</v>
      </c>
      <c r="C1351" s="9" t="s">
        <v>3611</v>
      </c>
      <c r="D1351" s="159">
        <f>VLOOKUP(A1351:A1476,'ALT Резьбовые фитинги'!A:I,7,FALSE)</f>
        <v>291.89840400000003</v>
      </c>
      <c r="E1351" s="79">
        <f>VLOOKUP(A1351:A1476,'ALT Резьбовые фитинги'!A:I,8,FALSE)</f>
        <v>0</v>
      </c>
      <c r="F1351" s="157">
        <f t="shared" si="24"/>
        <v>0</v>
      </c>
    </row>
    <row r="1352" spans="1:6" x14ac:dyDescent="0.25">
      <c r="A1352" s="9" t="s">
        <v>3612</v>
      </c>
      <c r="B1352" s="160">
        <v>3060208</v>
      </c>
      <c r="C1352" s="9" t="s">
        <v>3613</v>
      </c>
      <c r="D1352" s="159">
        <f>VLOOKUP(A1352:A1477,'ALT Резьбовые фитинги'!A:I,7,FALSE)</f>
        <v>284.41400400000003</v>
      </c>
      <c r="E1352" s="79">
        <f>VLOOKUP(A1352:A1477,'ALT Резьбовые фитинги'!A:I,8,FALSE)</f>
        <v>0</v>
      </c>
      <c r="F1352" s="157">
        <f t="shared" si="24"/>
        <v>0</v>
      </c>
    </row>
    <row r="1353" spans="1:6" x14ac:dyDescent="0.25">
      <c r="A1353" s="9" t="s">
        <v>3614</v>
      </c>
      <c r="B1353" s="160">
        <v>3060209</v>
      </c>
      <c r="C1353" s="9" t="s">
        <v>3615</v>
      </c>
      <c r="D1353" s="159">
        <f>VLOOKUP(A1353:A1478,'ALT Резьбовые фитинги'!A:I,7,FALSE)</f>
        <v>323.33288400000004</v>
      </c>
      <c r="E1353" s="79">
        <f>VLOOKUP(A1353:A1478,'ALT Резьбовые фитинги'!A:I,8,FALSE)</f>
        <v>0</v>
      </c>
      <c r="F1353" s="157">
        <f t="shared" si="24"/>
        <v>0</v>
      </c>
    </row>
    <row r="1354" spans="1:6" x14ac:dyDescent="0.25">
      <c r="A1354" s="9" t="s">
        <v>3616</v>
      </c>
      <c r="B1354" s="160">
        <v>3060210</v>
      </c>
      <c r="C1354" s="9" t="s">
        <v>3617</v>
      </c>
      <c r="D1354" s="159">
        <f>VLOOKUP(A1354:A1479,'ALT Резьбовые фитинги'!A:I,7,FALSE)</f>
        <v>332.30736000000007</v>
      </c>
      <c r="E1354" s="79">
        <f>VLOOKUP(A1354:A1479,'ALT Резьбовые фитинги'!A:I,8,FALSE)</f>
        <v>0</v>
      </c>
      <c r="F1354" s="157">
        <f t="shared" si="24"/>
        <v>0</v>
      </c>
    </row>
    <row r="1355" spans="1:6" x14ac:dyDescent="0.25">
      <c r="A1355" s="9" t="s">
        <v>3618</v>
      </c>
      <c r="B1355" s="160">
        <v>3060212</v>
      </c>
      <c r="C1355" s="9" t="s">
        <v>3619</v>
      </c>
      <c r="D1355" s="159">
        <f>VLOOKUP(A1355:A1480,'ALT Резьбовые фитинги'!A:I,7,FALSE)</f>
        <v>496.97096400000004</v>
      </c>
      <c r="E1355" s="79">
        <f>VLOOKUP(A1355:A1480,'ALT Резьбовые фитинги'!A:I,8,FALSE)</f>
        <v>0</v>
      </c>
      <c r="F1355" s="157">
        <f t="shared" si="24"/>
        <v>0</v>
      </c>
    </row>
    <row r="1356" spans="1:6" x14ac:dyDescent="0.25">
      <c r="A1356" s="9" t="s">
        <v>3620</v>
      </c>
      <c r="B1356" s="160">
        <v>3060211</v>
      </c>
      <c r="C1356" s="9" t="s">
        <v>3621</v>
      </c>
      <c r="D1356" s="159">
        <f>VLOOKUP(A1356:A1481,'ALT Резьбовые фитинги'!A:I,7,FALSE)</f>
        <v>476.01464400000003</v>
      </c>
      <c r="E1356" s="79">
        <f>VLOOKUP(A1356:A1481,'ALT Резьбовые фитинги'!A:I,8,FALSE)</f>
        <v>0</v>
      </c>
      <c r="F1356" s="157">
        <f t="shared" si="24"/>
        <v>0</v>
      </c>
    </row>
    <row r="1357" spans="1:6" x14ac:dyDescent="0.25">
      <c r="A1357" s="9" t="s">
        <v>3623</v>
      </c>
      <c r="B1357" s="160">
        <v>3090101</v>
      </c>
      <c r="C1357" s="9" t="s">
        <v>3624</v>
      </c>
      <c r="D1357" s="159">
        <f>VLOOKUP(A1357:A1481,'ALT Резьбовые фитинги'!A:I,7,FALSE)</f>
        <v>47.90016</v>
      </c>
      <c r="E1357" s="79">
        <f>VLOOKUP(A1357:A1481,'ALT Резьбовые фитинги'!A:I,8,FALSE)</f>
        <v>0</v>
      </c>
      <c r="F1357" s="157">
        <f t="shared" si="24"/>
        <v>0</v>
      </c>
    </row>
    <row r="1358" spans="1:6" x14ac:dyDescent="0.25">
      <c r="A1358" s="9" t="s">
        <v>3625</v>
      </c>
      <c r="B1358" s="160">
        <v>3090102</v>
      </c>
      <c r="C1358" s="9" t="s">
        <v>3626</v>
      </c>
      <c r="D1358" s="159">
        <f>VLOOKUP(A1358:A1482,'ALT Резьбовые фитинги'!A:I,7,FALSE)</f>
        <v>49.397040000000004</v>
      </c>
      <c r="E1358" s="79">
        <f>VLOOKUP(A1358:A1482,'ALT Резьбовые фитинги'!A:I,8,FALSE)</f>
        <v>0</v>
      </c>
      <c r="F1358" s="157">
        <f t="shared" si="24"/>
        <v>0</v>
      </c>
    </row>
    <row r="1359" spans="1:6" x14ac:dyDescent="0.25">
      <c r="A1359" s="9" t="s">
        <v>3627</v>
      </c>
      <c r="B1359" s="160">
        <v>3090103</v>
      </c>
      <c r="C1359" s="9" t="s">
        <v>3628</v>
      </c>
      <c r="D1359" s="159">
        <f>VLOOKUP(A1359:A1483,'ALT Резьбовые фитинги'!A:I,7,FALSE)</f>
        <v>103.29152400000001</v>
      </c>
      <c r="E1359" s="79">
        <f>VLOOKUP(A1359:A1483,'ALT Резьбовые фитинги'!A:I,8,FALSE)</f>
        <v>0</v>
      </c>
      <c r="F1359" s="157">
        <f t="shared" si="24"/>
        <v>0</v>
      </c>
    </row>
    <row r="1360" spans="1:6" x14ac:dyDescent="0.25">
      <c r="A1360" s="9" t="s">
        <v>3629</v>
      </c>
      <c r="B1360" s="160">
        <v>3090104</v>
      </c>
      <c r="C1360" s="9" t="s">
        <v>3630</v>
      </c>
      <c r="D1360" s="159">
        <f>VLOOKUP(A1360:A1484,'ALT Резьбовые фитинги'!A:I,7,FALSE)</f>
        <v>116.75664</v>
      </c>
      <c r="E1360" s="79">
        <f>VLOOKUP(A1360:A1484,'ALT Резьбовые фитинги'!A:I,8,FALSE)</f>
        <v>0</v>
      </c>
      <c r="F1360" s="157">
        <f t="shared" si="24"/>
        <v>0</v>
      </c>
    </row>
    <row r="1361" spans="1:6" x14ac:dyDescent="0.25">
      <c r="A1361" s="9" t="s">
        <v>3631</v>
      </c>
      <c r="B1361" s="160">
        <v>3090105</v>
      </c>
      <c r="C1361" s="9" t="s">
        <v>3632</v>
      </c>
      <c r="D1361" s="159">
        <f>VLOOKUP(A1361:A1485,'ALT Резьбовые фитинги'!A:I,7,FALSE)</f>
        <v>128.73168000000001</v>
      </c>
      <c r="E1361" s="79">
        <f>VLOOKUP(A1361:A1485,'ALT Резьбовые фитинги'!A:I,8,FALSE)</f>
        <v>0</v>
      </c>
      <c r="F1361" s="157">
        <f t="shared" si="24"/>
        <v>0</v>
      </c>
    </row>
    <row r="1362" spans="1:6" x14ac:dyDescent="0.25">
      <c r="A1362" s="9" t="s">
        <v>3633</v>
      </c>
      <c r="B1362" s="160">
        <v>3090106</v>
      </c>
      <c r="C1362" s="9" t="s">
        <v>3634</v>
      </c>
      <c r="D1362" s="159">
        <f>VLOOKUP(A1362:A1486,'ALT Резьбовые фитинги'!A:I,7,FALSE)</f>
        <v>238.01072400000001</v>
      </c>
      <c r="E1362" s="79">
        <f>VLOOKUP(A1362:A1486,'ALT Резьбовые фитинги'!A:I,8,FALSE)</f>
        <v>0</v>
      </c>
      <c r="F1362" s="157">
        <f t="shared" si="24"/>
        <v>0</v>
      </c>
    </row>
    <row r="1363" spans="1:6" x14ac:dyDescent="0.25">
      <c r="A1363" s="9" t="s">
        <v>3635</v>
      </c>
      <c r="B1363" s="160">
        <v>3090107</v>
      </c>
      <c r="C1363" s="9" t="s">
        <v>3636</v>
      </c>
      <c r="D1363" s="159">
        <f>VLOOKUP(A1363:A1487,'ALT Резьбовые фитинги'!A:I,7,FALSE)</f>
        <v>205.07936400000003</v>
      </c>
      <c r="E1363" s="79">
        <f>VLOOKUP(A1363:A1487,'ALT Резьбовые фитинги'!A:I,8,FALSE)</f>
        <v>0</v>
      </c>
      <c r="F1363" s="157">
        <f t="shared" si="24"/>
        <v>0</v>
      </c>
    </row>
    <row r="1364" spans="1:6" x14ac:dyDescent="0.25">
      <c r="A1364" s="9" t="s">
        <v>3638</v>
      </c>
      <c r="B1364" s="160">
        <v>3070301</v>
      </c>
      <c r="C1364" s="9" t="s">
        <v>3639</v>
      </c>
      <c r="D1364" s="159">
        <f>VLOOKUP(A1364:A1488,'ALT Резьбовые фитинги'!A:I,7,FALSE)</f>
        <v>191.60744400000002</v>
      </c>
      <c r="E1364" s="79">
        <f>VLOOKUP(A1364:A1488,'ALT Резьбовые фитинги'!A:I,8,FALSE)</f>
        <v>0</v>
      </c>
      <c r="F1364" s="157">
        <f t="shared" si="24"/>
        <v>0</v>
      </c>
    </row>
    <row r="1365" spans="1:6" x14ac:dyDescent="0.25">
      <c r="A1365" s="9" t="s">
        <v>3640</v>
      </c>
      <c r="B1365" s="160">
        <v>3070302</v>
      </c>
      <c r="C1365" s="9" t="s">
        <v>3641</v>
      </c>
      <c r="D1365" s="159">
        <f>VLOOKUP(A1365:A1489,'ALT Резьбовые фитинги'!A:I,7,FALSE)</f>
        <v>348.77984400000003</v>
      </c>
      <c r="E1365" s="79">
        <f>VLOOKUP(A1365:A1489,'ALT Резьбовые фитинги'!A:I,8,FALSE)</f>
        <v>0</v>
      </c>
      <c r="F1365" s="157">
        <f t="shared" ref="F1365:F1428" si="25">D1365*E1365</f>
        <v>0</v>
      </c>
    </row>
    <row r="1366" spans="1:6" x14ac:dyDescent="0.25">
      <c r="A1366" s="9" t="s">
        <v>3642</v>
      </c>
      <c r="B1366" s="160">
        <v>3070303</v>
      </c>
      <c r="C1366" s="9" t="s">
        <v>3643</v>
      </c>
      <c r="D1366" s="159">
        <f>VLOOKUP(A1366:A1490,'ALT Резьбовые фитинги'!A:I,7,FALSE)</f>
        <v>517.92728399999999</v>
      </c>
      <c r="E1366" s="79">
        <f>VLOOKUP(A1366:A1490,'ALT Резьбовые фитинги'!A:I,8,FALSE)</f>
        <v>0</v>
      </c>
      <c r="F1366" s="157">
        <f t="shared" si="25"/>
        <v>0</v>
      </c>
    </row>
    <row r="1367" spans="1:6" x14ac:dyDescent="0.25">
      <c r="A1367" s="9" t="s">
        <v>3644</v>
      </c>
      <c r="B1367" s="160">
        <v>3070304</v>
      </c>
      <c r="C1367" s="9" t="s">
        <v>3645</v>
      </c>
      <c r="D1367" s="159">
        <f>VLOOKUP(A1367:A1491,'ALT Резьбовые фитинги'!A:I,7,FALSE)</f>
        <v>871.19776800000011</v>
      </c>
      <c r="E1367" s="79">
        <f>VLOOKUP(A1367:A1491,'ALT Резьбовые фитинги'!A:I,8,FALSE)</f>
        <v>0</v>
      </c>
      <c r="F1367" s="157">
        <f t="shared" si="25"/>
        <v>0</v>
      </c>
    </row>
    <row r="1368" spans="1:6" x14ac:dyDescent="0.25">
      <c r="A1368" s="9" t="s">
        <v>3646</v>
      </c>
      <c r="B1368" s="160">
        <v>3070101</v>
      </c>
      <c r="C1368" s="9" t="s">
        <v>3647</v>
      </c>
      <c r="D1368" s="159">
        <f>VLOOKUP(A1368:A1492,'ALT Резьбовые фитинги'!A:I,7,FALSE)</f>
        <v>178.13552400000003</v>
      </c>
      <c r="E1368" s="79">
        <f>VLOOKUP(A1368:A1492,'ALT Резьбовые фитинги'!A:I,8,FALSE)</f>
        <v>0</v>
      </c>
      <c r="F1368" s="157">
        <f t="shared" si="25"/>
        <v>0</v>
      </c>
    </row>
    <row r="1369" spans="1:6" x14ac:dyDescent="0.25">
      <c r="A1369" s="9" t="s">
        <v>3648</v>
      </c>
      <c r="B1369" s="160">
        <v>3070102</v>
      </c>
      <c r="C1369" s="9" t="s">
        <v>3649</v>
      </c>
      <c r="D1369" s="159">
        <f>VLOOKUP(A1369:A1493,'ALT Резьбовые фитинги'!A:I,7,FALSE)</f>
        <v>269.44520400000005</v>
      </c>
      <c r="E1369" s="79">
        <f>VLOOKUP(A1369:A1493,'ALT Резьбовые фитинги'!A:I,8,FALSE)</f>
        <v>0</v>
      </c>
      <c r="F1369" s="157">
        <f t="shared" si="25"/>
        <v>0</v>
      </c>
    </row>
    <row r="1370" spans="1:6" x14ac:dyDescent="0.25">
      <c r="A1370" s="9" t="s">
        <v>3650</v>
      </c>
      <c r="B1370" s="160">
        <v>3070103</v>
      </c>
      <c r="C1370" s="9" t="s">
        <v>3651</v>
      </c>
      <c r="D1370" s="159">
        <f>VLOOKUP(A1370:A1494,'ALT Резьбовые фитинги'!A:I,7,FALSE)</f>
        <v>523.914804</v>
      </c>
      <c r="E1370" s="79">
        <f>VLOOKUP(A1370:A1494,'ALT Резьбовые фитинги'!A:I,8,FALSE)</f>
        <v>0</v>
      </c>
      <c r="F1370" s="157">
        <f t="shared" si="25"/>
        <v>0</v>
      </c>
    </row>
    <row r="1371" spans="1:6" x14ac:dyDescent="0.25">
      <c r="A1371" s="9" t="s">
        <v>3652</v>
      </c>
      <c r="B1371" s="160">
        <v>3070104</v>
      </c>
      <c r="C1371" s="9" t="s">
        <v>3653</v>
      </c>
      <c r="D1371" s="159">
        <f>VLOOKUP(A1371:A1495,'ALT Резьбовые фитинги'!A:I,7,FALSE)</f>
        <v>824.794488</v>
      </c>
      <c r="E1371" s="79">
        <f>VLOOKUP(A1371:A1495,'ALT Резьбовые фитинги'!A:I,8,FALSE)</f>
        <v>0</v>
      </c>
      <c r="F1371" s="157">
        <f t="shared" si="25"/>
        <v>0</v>
      </c>
    </row>
    <row r="1372" spans="1:6" x14ac:dyDescent="0.25">
      <c r="A1372" s="9" t="s">
        <v>3654</v>
      </c>
      <c r="B1372" s="160">
        <v>3070105</v>
      </c>
      <c r="C1372" s="9" t="s">
        <v>3655</v>
      </c>
      <c r="D1372" s="159">
        <f>VLOOKUP(A1372:A1495,'ALT Резьбовые фитинги'!A:I,7,FALSE)</f>
        <v>1127.1710519999999</v>
      </c>
      <c r="E1372" s="79">
        <f>VLOOKUP(A1372:A1495,'ALT Резьбовые фитинги'!A:I,8,FALSE)</f>
        <v>0</v>
      </c>
      <c r="F1372" s="157">
        <f t="shared" si="25"/>
        <v>0</v>
      </c>
    </row>
    <row r="1373" spans="1:6" x14ac:dyDescent="0.25">
      <c r="A1373" s="9" t="s">
        <v>3656</v>
      </c>
      <c r="B1373" s="160">
        <v>3070106</v>
      </c>
      <c r="C1373" s="9" t="s">
        <v>3657</v>
      </c>
      <c r="D1373" s="159">
        <f>VLOOKUP(A1373:A1496,'ALT Резьбовые фитинги'!A:I,7,FALSE)</f>
        <v>2559.7124280000003</v>
      </c>
      <c r="E1373" s="79">
        <f>VLOOKUP(A1373:A1496,'ALT Резьбовые фитинги'!A:I,8,FALSE)</f>
        <v>0</v>
      </c>
      <c r="F1373" s="157">
        <f t="shared" si="25"/>
        <v>0</v>
      </c>
    </row>
    <row r="1374" spans="1:6" x14ac:dyDescent="0.25">
      <c r="A1374" s="9" t="s">
        <v>3660</v>
      </c>
      <c r="B1374" s="160">
        <v>3070501</v>
      </c>
      <c r="C1374" s="9" t="s">
        <v>3661</v>
      </c>
      <c r="D1374" s="159">
        <f>VLOOKUP(A1374:A1497,'ALT Резьбовые фитинги'!A:I,7,FALSE)</f>
        <v>160.16616000000002</v>
      </c>
      <c r="E1374" s="79">
        <f>VLOOKUP(A1374:A1497,'ALT Резьбовые фитинги'!A:I,8,FALSE)</f>
        <v>0</v>
      </c>
      <c r="F1374" s="157">
        <f t="shared" si="25"/>
        <v>0</v>
      </c>
    </row>
    <row r="1375" spans="1:6" x14ac:dyDescent="0.25">
      <c r="A1375" s="9" t="s">
        <v>3662</v>
      </c>
      <c r="B1375" s="160">
        <v>3070502</v>
      </c>
      <c r="C1375" s="9" t="s">
        <v>3663</v>
      </c>
      <c r="D1375" s="159">
        <f>VLOOKUP(A1375:A1498,'ALT Резьбовые фитинги'!A:I,7,FALSE)</f>
        <v>254.47640400000003</v>
      </c>
      <c r="E1375" s="79">
        <f>VLOOKUP(A1375:A1498,'ALT Резьбовые фитинги'!A:I,8,FALSE)</f>
        <v>0</v>
      </c>
      <c r="F1375" s="157">
        <f t="shared" si="25"/>
        <v>0</v>
      </c>
    </row>
    <row r="1376" spans="1:6" x14ac:dyDescent="0.25">
      <c r="A1376" s="9" t="s">
        <v>3665</v>
      </c>
      <c r="B1376" s="160">
        <v>3070201</v>
      </c>
      <c r="C1376" s="9" t="s">
        <v>3666</v>
      </c>
      <c r="D1376" s="159">
        <f>VLOOKUP(A1376:A1499,'ALT Резьбовые фитинги'!A:I,7,FALSE)</f>
        <v>214.06064400000002</v>
      </c>
      <c r="E1376" s="79">
        <f>VLOOKUP(A1376:A1499,'ALT Резьбовые фитинги'!A:I,8,FALSE)</f>
        <v>0</v>
      </c>
      <c r="F1376" s="157">
        <f t="shared" si="25"/>
        <v>0</v>
      </c>
    </row>
    <row r="1377" spans="1:6" x14ac:dyDescent="0.25">
      <c r="A1377" s="9" t="s">
        <v>3667</v>
      </c>
      <c r="B1377" s="160">
        <v>3070202</v>
      </c>
      <c r="C1377" s="9" t="s">
        <v>3668</v>
      </c>
      <c r="D1377" s="159">
        <f>VLOOKUP(A1377:A1500,'ALT Резьбовые фитинги'!A:I,7,FALSE)</f>
        <v>381.71120400000007</v>
      </c>
      <c r="E1377" s="79">
        <f>VLOOKUP(A1377:A1500,'ALT Резьбовые фитинги'!A:I,8,FALSE)</f>
        <v>0</v>
      </c>
      <c r="F1377" s="157">
        <f t="shared" si="25"/>
        <v>0</v>
      </c>
    </row>
    <row r="1378" spans="1:6" x14ac:dyDescent="0.25">
      <c r="A1378" s="9" t="s">
        <v>3669</v>
      </c>
      <c r="B1378" s="160">
        <v>3070203</v>
      </c>
      <c r="C1378" s="9" t="s">
        <v>3670</v>
      </c>
      <c r="D1378" s="159">
        <f>VLOOKUP(A1378:A1501,'ALT Резьбовые фитинги'!A:I,7,FALSE)</f>
        <v>651.15640800000006</v>
      </c>
      <c r="E1378" s="79">
        <f>VLOOKUP(A1378:A1501,'ALT Резьбовые фитинги'!A:I,8,FALSE)</f>
        <v>0</v>
      </c>
      <c r="F1378" s="157">
        <f t="shared" si="25"/>
        <v>0</v>
      </c>
    </row>
    <row r="1379" spans="1:6" x14ac:dyDescent="0.25">
      <c r="A1379" s="9" t="s">
        <v>3671</v>
      </c>
      <c r="B1379" s="160">
        <v>3070204</v>
      </c>
      <c r="C1379" s="9" t="s">
        <v>3672</v>
      </c>
      <c r="D1379" s="159">
        <f>VLOOKUP(A1379:A1502,'ALT Резьбовые фитинги'!A:I,7,FALSE)</f>
        <v>1173.5743320000001</v>
      </c>
      <c r="E1379" s="79">
        <f>VLOOKUP(A1379:A1502,'ALT Резьбовые фитинги'!A:I,8,FALSE)</f>
        <v>0</v>
      </c>
      <c r="F1379" s="157">
        <f t="shared" si="25"/>
        <v>0</v>
      </c>
    </row>
    <row r="1380" spans="1:6" x14ac:dyDescent="0.25">
      <c r="A1380" s="9" t="s">
        <v>3674</v>
      </c>
      <c r="B1380" s="160">
        <v>3040101</v>
      </c>
      <c r="C1380" s="9" t="s">
        <v>3675</v>
      </c>
      <c r="D1380" s="159">
        <f>VLOOKUP(A1380:A1503,'ALT Резьбовые фитинги'!A:I,7,FALSE)</f>
        <v>155.67552000000001</v>
      </c>
      <c r="E1380" s="79">
        <f>VLOOKUP(A1380:A1503,'ALT Резьбовые фитинги'!A:I,8,FALSE)</f>
        <v>0</v>
      </c>
      <c r="F1380" s="157">
        <f t="shared" si="25"/>
        <v>0</v>
      </c>
    </row>
    <row r="1381" spans="1:6" x14ac:dyDescent="0.25">
      <c r="A1381" s="9" t="s">
        <v>3676</v>
      </c>
      <c r="B1381" s="160">
        <v>3040102</v>
      </c>
      <c r="C1381" s="9" t="s">
        <v>3677</v>
      </c>
      <c r="D1381" s="159">
        <f>VLOOKUP(A1381:A1504,'ALT Резьбовые фитинги'!A:I,7,FALSE)</f>
        <v>251.48264400000002</v>
      </c>
      <c r="E1381" s="79">
        <f>VLOOKUP(A1381:A1504,'ALT Резьбовые фитинги'!A:I,8,FALSE)</f>
        <v>0</v>
      </c>
      <c r="F1381" s="157">
        <f t="shared" si="25"/>
        <v>0</v>
      </c>
    </row>
    <row r="1382" spans="1:6" x14ac:dyDescent="0.25">
      <c r="A1382" s="9" t="s">
        <v>3678</v>
      </c>
      <c r="B1382" s="160">
        <v>3040103</v>
      </c>
      <c r="C1382" s="9" t="s">
        <v>3679</v>
      </c>
      <c r="D1382" s="159">
        <f>VLOOKUP(A1382:A1505,'ALT Резьбовые фитинги'!A:I,7,FALSE)</f>
        <v>434.10200400000002</v>
      </c>
      <c r="E1382" s="79">
        <f>VLOOKUP(A1382:A1505,'ALT Резьбовые фитинги'!A:I,8,FALSE)</f>
        <v>0</v>
      </c>
      <c r="F1382" s="157">
        <f t="shared" si="25"/>
        <v>0</v>
      </c>
    </row>
    <row r="1383" spans="1:6" x14ac:dyDescent="0.25">
      <c r="A1383" s="9" t="s">
        <v>3680</v>
      </c>
      <c r="B1383" s="160">
        <v>3040104</v>
      </c>
      <c r="C1383" s="9" t="s">
        <v>3681</v>
      </c>
      <c r="D1383" s="159">
        <f>VLOOKUP(A1383:A1506,'ALT Резьбовые фитинги'!A:I,7,FALSE)</f>
        <v>761.9255280000001</v>
      </c>
      <c r="E1383" s="79">
        <f>VLOOKUP(A1383:A1506,'ALT Резьбовые фитинги'!A:I,8,FALSE)</f>
        <v>0</v>
      </c>
      <c r="F1383" s="157">
        <f t="shared" si="25"/>
        <v>0</v>
      </c>
    </row>
    <row r="1384" spans="1:6" x14ac:dyDescent="0.25">
      <c r="A1384" s="9" t="s">
        <v>3682</v>
      </c>
      <c r="B1384" s="160">
        <v>3040105</v>
      </c>
      <c r="C1384" s="9" t="s">
        <v>3683</v>
      </c>
      <c r="D1384" s="159">
        <f>VLOOKUP(A1384:A1507,'ALT Резьбовые фитинги'!A:I,7,FALSE)</f>
        <v>1062.8052120000002</v>
      </c>
      <c r="E1384" s="79">
        <f>VLOOKUP(A1384:A1507,'ALT Резьбовые фитинги'!A:I,8,FALSE)</f>
        <v>0</v>
      </c>
      <c r="F1384" s="157">
        <f t="shared" si="25"/>
        <v>0</v>
      </c>
    </row>
    <row r="1385" spans="1:6" x14ac:dyDescent="0.25">
      <c r="A1385" s="9" t="s">
        <v>3684</v>
      </c>
      <c r="B1385" s="160">
        <v>3040106</v>
      </c>
      <c r="C1385" s="9" t="s">
        <v>3685</v>
      </c>
      <c r="D1385" s="159">
        <f>VLOOKUP(A1385:A1508,'ALT Резьбовые фитинги'!A:I,7,FALSE)</f>
        <v>1601.6888160000003</v>
      </c>
      <c r="E1385" s="79">
        <f>VLOOKUP(A1385:A1508,'ALT Резьбовые фитинги'!A:I,8,FALSE)</f>
        <v>0</v>
      </c>
      <c r="F1385" s="157">
        <f t="shared" si="25"/>
        <v>0</v>
      </c>
    </row>
    <row r="1386" spans="1:6" x14ac:dyDescent="0.25">
      <c r="A1386" s="9" t="s">
        <v>3687</v>
      </c>
      <c r="B1386" s="160">
        <v>3040301</v>
      </c>
      <c r="C1386" s="9" t="s">
        <v>3688</v>
      </c>
      <c r="D1386" s="159">
        <f>VLOOKUP(A1386:A1509,'ALT Резьбовые фитинги'!A:I,7,FALSE)</f>
        <v>214.06064400000002</v>
      </c>
      <c r="E1386" s="79">
        <f>VLOOKUP(A1386:A1509,'ALT Резьбовые фитинги'!A:I,8,FALSE)</f>
        <v>0</v>
      </c>
      <c r="F1386" s="157">
        <f t="shared" si="25"/>
        <v>0</v>
      </c>
    </row>
    <row r="1387" spans="1:6" x14ac:dyDescent="0.25">
      <c r="A1387" s="9" t="s">
        <v>3690</v>
      </c>
      <c r="B1387" s="160">
        <v>3040201</v>
      </c>
      <c r="C1387" s="9" t="s">
        <v>3691</v>
      </c>
      <c r="D1387" s="159">
        <f>VLOOKUP(A1387:A1510,'ALT Резьбовые фитинги'!A:I,7,FALSE)</f>
        <v>261.960804</v>
      </c>
      <c r="E1387" s="79">
        <f>VLOOKUP(A1387:A1510,'ALT Резьбовые фитинги'!A:I,8,FALSE)</f>
        <v>0</v>
      </c>
      <c r="F1387" s="157">
        <f t="shared" si="25"/>
        <v>0</v>
      </c>
    </row>
    <row r="1388" spans="1:6" x14ac:dyDescent="0.25">
      <c r="A1388" s="9" t="s">
        <v>3692</v>
      </c>
      <c r="B1388" s="160">
        <v>3040202</v>
      </c>
      <c r="C1388" s="9" t="s">
        <v>3693</v>
      </c>
      <c r="D1388" s="159">
        <f>VLOOKUP(A1388:A1510,'ALT Резьбовые фитинги'!A:I,7,FALSE)</f>
        <v>336.79800000000006</v>
      </c>
      <c r="E1388" s="79">
        <f>VLOOKUP(A1388:A1510,'ALT Резьбовые фитинги'!A:I,8,FALSE)</f>
        <v>0</v>
      </c>
      <c r="F1388" s="157">
        <f t="shared" si="25"/>
        <v>0</v>
      </c>
    </row>
    <row r="1389" spans="1:6" x14ac:dyDescent="0.25">
      <c r="A1389" s="9" t="s">
        <v>3694</v>
      </c>
      <c r="B1389" s="160">
        <v>3040203</v>
      </c>
      <c r="C1389" s="9" t="s">
        <v>3695</v>
      </c>
      <c r="D1389" s="159">
        <f>VLOOKUP(A1389:A1511,'ALT Резьбовые фитинги'!A:I,7,FALSE)</f>
        <v>389.19560400000006</v>
      </c>
      <c r="E1389" s="79">
        <f>VLOOKUP(A1389:A1511,'ALT Резьбовые фитинги'!A:I,8,FALSE)</f>
        <v>0</v>
      </c>
      <c r="F1389" s="157">
        <f t="shared" si="25"/>
        <v>0</v>
      </c>
    </row>
    <row r="1390" spans="1:6" x14ac:dyDescent="0.25">
      <c r="A1390" s="9" t="s">
        <v>3697</v>
      </c>
      <c r="B1390" s="160">
        <v>3030101</v>
      </c>
      <c r="C1390" s="9" t="s">
        <v>3698</v>
      </c>
      <c r="D1390" s="159">
        <f>VLOOKUP(A1390:A1512,'ALT Резьбовые фитинги'!A:I,7,FALSE)</f>
        <v>124.24104000000001</v>
      </c>
      <c r="E1390" s="79">
        <f>VLOOKUP(A1390:A1512,'ALT Резьбовые фитинги'!A:I,8,FALSE)</f>
        <v>0</v>
      </c>
      <c r="F1390" s="157">
        <f t="shared" si="25"/>
        <v>0</v>
      </c>
    </row>
    <row r="1391" spans="1:6" x14ac:dyDescent="0.25">
      <c r="A1391" s="9" t="s">
        <v>3699</v>
      </c>
      <c r="B1391" s="160">
        <v>3030102</v>
      </c>
      <c r="C1391" s="9" t="s">
        <v>3700</v>
      </c>
      <c r="D1391" s="159">
        <f>VLOOKUP(A1391:A1513,'ALT Резьбовые фитинги'!A:I,7,FALSE)</f>
        <v>214.06064400000002</v>
      </c>
      <c r="E1391" s="79">
        <f>VLOOKUP(A1391:A1513,'ALT Резьбовые фитинги'!A:I,8,FALSE)</f>
        <v>0</v>
      </c>
      <c r="F1391" s="157">
        <f t="shared" si="25"/>
        <v>0</v>
      </c>
    </row>
    <row r="1392" spans="1:6" x14ac:dyDescent="0.25">
      <c r="A1392" s="9" t="s">
        <v>3701</v>
      </c>
      <c r="B1392" s="160">
        <v>3030103</v>
      </c>
      <c r="C1392" s="9" t="s">
        <v>3702</v>
      </c>
      <c r="D1392" s="159">
        <f>VLOOKUP(A1392:A1514,'ALT Резьбовые фитинги'!A:I,7,FALSE)</f>
        <v>348.77984400000003</v>
      </c>
      <c r="E1392" s="79">
        <f>VLOOKUP(A1392:A1514,'ALT Резьбовые фитинги'!A:I,8,FALSE)</f>
        <v>0</v>
      </c>
      <c r="F1392" s="157">
        <f t="shared" si="25"/>
        <v>0</v>
      </c>
    </row>
    <row r="1393" spans="1:6" x14ac:dyDescent="0.25">
      <c r="A1393" s="9" t="s">
        <v>3703</v>
      </c>
      <c r="B1393" s="160">
        <v>3030104</v>
      </c>
      <c r="C1393" s="9" t="s">
        <v>3704</v>
      </c>
      <c r="D1393" s="159">
        <f>VLOOKUP(A1393:A1515,'ALT Резьбовые фитинги'!A:I,7,FALSE)</f>
        <v>706.54096800000002</v>
      </c>
      <c r="E1393" s="79">
        <f>VLOOKUP(A1393:A1515,'ALT Резьбовые фитинги'!A:I,8,FALSE)</f>
        <v>0</v>
      </c>
      <c r="F1393" s="157">
        <f t="shared" si="25"/>
        <v>0</v>
      </c>
    </row>
    <row r="1394" spans="1:6" x14ac:dyDescent="0.25">
      <c r="A1394" s="9" t="s">
        <v>3705</v>
      </c>
      <c r="B1394" s="160">
        <v>3030105</v>
      </c>
      <c r="C1394" s="9" t="s">
        <v>3706</v>
      </c>
      <c r="D1394" s="159">
        <f>VLOOKUP(A1394:A1516,'ALT Резьбовые фитинги'!A:I,7,FALSE)</f>
        <v>793.36000800000011</v>
      </c>
      <c r="E1394" s="79">
        <f>VLOOKUP(A1394:A1516,'ALT Резьбовые фитинги'!A:I,8,FALSE)</f>
        <v>0</v>
      </c>
      <c r="F1394" s="157">
        <f t="shared" si="25"/>
        <v>0</v>
      </c>
    </row>
    <row r="1395" spans="1:6" x14ac:dyDescent="0.25">
      <c r="A1395" s="9" t="s">
        <v>3707</v>
      </c>
      <c r="B1395" s="160">
        <v>3030106</v>
      </c>
      <c r="C1395" s="9" t="s">
        <v>3708</v>
      </c>
      <c r="D1395" s="159">
        <f>VLOOKUP(A1395:A1516,'ALT Резьбовые фитинги'!A:I,7,FALSE)</f>
        <v>1369.6724160000003</v>
      </c>
      <c r="E1395" s="79">
        <f>VLOOKUP(A1395:A1516,'ALT Резьбовые фитинги'!A:I,8,FALSE)</f>
        <v>0</v>
      </c>
      <c r="F1395" s="157">
        <f t="shared" si="25"/>
        <v>0</v>
      </c>
    </row>
    <row r="1396" spans="1:6" x14ac:dyDescent="0.25">
      <c r="A1396" s="9" t="s">
        <v>3710</v>
      </c>
      <c r="B1396" s="160">
        <v>3030301</v>
      </c>
      <c r="C1396" s="9" t="s">
        <v>3711</v>
      </c>
      <c r="D1396" s="159">
        <f>VLOOKUP(A1396:A1517,'ALT Резьбовые фитинги'!A:I,7,FALSE)</f>
        <v>127.24160400000002</v>
      </c>
      <c r="E1396" s="79">
        <f>VLOOKUP(A1396:A1517,'ALT Резьбовые фитинги'!A:I,8,FALSE)</f>
        <v>0</v>
      </c>
      <c r="F1396" s="157">
        <f t="shared" si="25"/>
        <v>0</v>
      </c>
    </row>
    <row r="1397" spans="1:6" x14ac:dyDescent="0.25">
      <c r="A1397" s="9" t="s">
        <v>3712</v>
      </c>
      <c r="B1397" s="160">
        <v>3030302</v>
      </c>
      <c r="C1397" s="9" t="s">
        <v>3713</v>
      </c>
      <c r="D1397" s="159">
        <f>VLOOKUP(A1397:A1518,'ALT Резьбовые фитинги'!A:I,7,FALSE)</f>
        <v>235.01016000000004</v>
      </c>
      <c r="E1397" s="79">
        <f>VLOOKUP(A1397:A1518,'ALT Резьбовые фитинги'!A:I,8,FALSE)</f>
        <v>0</v>
      </c>
      <c r="F1397" s="157">
        <f t="shared" si="25"/>
        <v>0</v>
      </c>
    </row>
    <row r="1398" spans="1:6" x14ac:dyDescent="0.25">
      <c r="A1398" s="9" t="s">
        <v>3714</v>
      </c>
      <c r="B1398" s="160">
        <v>3030303</v>
      </c>
      <c r="C1398" s="9" t="s">
        <v>3715</v>
      </c>
      <c r="D1398" s="159">
        <f>VLOOKUP(A1398:A1519,'ALT Резьбовые фитинги'!A:I,7,FALSE)</f>
        <v>383.20808400000004</v>
      </c>
      <c r="E1398" s="79">
        <f>VLOOKUP(A1398:A1519,'ALT Резьбовые фитинги'!A:I,8,FALSE)</f>
        <v>0</v>
      </c>
      <c r="F1398" s="157">
        <f t="shared" si="25"/>
        <v>0</v>
      </c>
    </row>
    <row r="1399" spans="1:6" x14ac:dyDescent="0.25">
      <c r="A1399" s="9" t="s">
        <v>3716</v>
      </c>
      <c r="B1399" s="160">
        <v>3030304</v>
      </c>
      <c r="C1399" s="9" t="s">
        <v>3717</v>
      </c>
      <c r="D1399" s="159">
        <f>VLOOKUP(A1399:A1520,'ALT Резьбовые фитинги'!A:I,7,FALSE)</f>
        <v>697.55968800000005</v>
      </c>
      <c r="E1399" s="79">
        <f>VLOOKUP(A1399:A1520,'ALT Резьбовые фитинги'!A:I,8,FALSE)</f>
        <v>0</v>
      </c>
      <c r="F1399" s="157">
        <f t="shared" si="25"/>
        <v>0</v>
      </c>
    </row>
    <row r="1400" spans="1:6" x14ac:dyDescent="0.25">
      <c r="A1400" s="9" t="s">
        <v>3718</v>
      </c>
      <c r="B1400" s="160">
        <v>3030305</v>
      </c>
      <c r="C1400" s="9" t="s">
        <v>3719</v>
      </c>
      <c r="D1400" s="159">
        <f>VLOOKUP(A1400:A1520,'ALT Резьбовые фитинги'!A:I,7,FALSE)</f>
        <v>952.03609200000005</v>
      </c>
      <c r="E1400" s="79">
        <f>VLOOKUP(A1400:A1520,'ALT Резьбовые фитинги'!A:I,8,FALSE)</f>
        <v>0</v>
      </c>
      <c r="F1400" s="157">
        <f t="shared" si="25"/>
        <v>0</v>
      </c>
    </row>
    <row r="1401" spans="1:6" x14ac:dyDescent="0.25">
      <c r="A1401" s="9" t="s">
        <v>3721</v>
      </c>
      <c r="B1401" s="160">
        <v>3030601</v>
      </c>
      <c r="C1401" s="9" t="s">
        <v>3722</v>
      </c>
      <c r="D1401" s="159">
        <f>VLOOKUP(A1401:A1521,'ALT Резьбовые фитинги'!A:I,7,FALSE)</f>
        <v>130.22856000000002</v>
      </c>
      <c r="E1401" s="79">
        <f>VLOOKUP(A1401:A1521,'ALT Резьбовые фитинги'!A:I,8,FALSE)</f>
        <v>0</v>
      </c>
      <c r="F1401" s="157">
        <f t="shared" si="25"/>
        <v>0</v>
      </c>
    </row>
    <row r="1402" spans="1:6" x14ac:dyDescent="0.25">
      <c r="A1402" s="9" t="s">
        <v>3723</v>
      </c>
      <c r="B1402" s="160">
        <v>3030602</v>
      </c>
      <c r="C1402" s="9" t="s">
        <v>3724</v>
      </c>
      <c r="D1402" s="159">
        <f>VLOOKUP(A1402:A1522,'ALT Резьбовые фитинги'!A:I,7,FALSE)</f>
        <v>229.02944400000001</v>
      </c>
      <c r="E1402" s="79">
        <f>VLOOKUP(A1402:A1522,'ALT Резьбовые фитинги'!A:I,8,FALSE)</f>
        <v>0</v>
      </c>
      <c r="F1402" s="157">
        <f t="shared" si="25"/>
        <v>0</v>
      </c>
    </row>
    <row r="1403" spans="1:6" x14ac:dyDescent="0.25">
      <c r="A1403" s="9" t="s">
        <v>3725</v>
      </c>
      <c r="B1403" s="160">
        <v>3030603</v>
      </c>
      <c r="C1403" s="9" t="s">
        <v>3726</v>
      </c>
      <c r="D1403" s="159">
        <f>VLOOKUP(A1403:A1523,'ALT Резьбовые фитинги'!A:I,7,FALSE)</f>
        <v>378.717444</v>
      </c>
      <c r="E1403" s="79">
        <f>VLOOKUP(A1403:A1523,'ALT Резьбовые фитинги'!A:I,8,FALSE)</f>
        <v>0</v>
      </c>
      <c r="F1403" s="157">
        <f t="shared" si="25"/>
        <v>0</v>
      </c>
    </row>
    <row r="1404" spans="1:6" x14ac:dyDescent="0.25">
      <c r="A1404" s="9" t="s">
        <v>3728</v>
      </c>
      <c r="B1404" s="160">
        <v>3030801</v>
      </c>
      <c r="C1404" s="9" t="s">
        <v>3729</v>
      </c>
      <c r="D1404" s="159">
        <f>VLOOKUP(A1404:A1524,'ALT Резьбовые фитинги'!A:I,7,FALSE)</f>
        <v>169.15424400000001</v>
      </c>
      <c r="E1404" s="79">
        <f>VLOOKUP(A1404:A1524,'ALT Резьбовые фитинги'!A:I,8,FALSE)</f>
        <v>0</v>
      </c>
      <c r="F1404" s="157">
        <f t="shared" si="25"/>
        <v>0</v>
      </c>
    </row>
    <row r="1405" spans="1:6" x14ac:dyDescent="0.25">
      <c r="A1405" s="9" t="s">
        <v>3731</v>
      </c>
      <c r="B1405" s="160">
        <v>3140101</v>
      </c>
      <c r="C1405" s="9" t="s">
        <v>3732</v>
      </c>
      <c r="D1405" s="159">
        <f>VLOOKUP(A1405:A1525,'ALT Резьбовые фитинги'!A:I,7,FALSE)</f>
        <v>52.390800000000006</v>
      </c>
      <c r="E1405" s="79">
        <f>VLOOKUP(A1405:A1525,'ALT Резьбовые фитинги'!A:I,8,FALSE)</f>
        <v>0</v>
      </c>
      <c r="F1405" s="157">
        <f t="shared" si="25"/>
        <v>0</v>
      </c>
    </row>
    <row r="1406" spans="1:6" x14ac:dyDescent="0.25">
      <c r="A1406" s="9" t="s">
        <v>3733</v>
      </c>
      <c r="B1406" s="160">
        <v>3140102</v>
      </c>
      <c r="C1406" s="9" t="s">
        <v>3734</v>
      </c>
      <c r="D1406" s="159">
        <f>VLOOKUP(A1406:A1526,'ALT Резьбовые фитинги'!A:I,7,FALSE)</f>
        <v>64.365840000000006</v>
      </c>
      <c r="E1406" s="79">
        <f>VLOOKUP(A1406:A1526,'ALT Резьбовые фитинги'!A:I,8,FALSE)</f>
        <v>0</v>
      </c>
      <c r="F1406" s="157">
        <f t="shared" si="25"/>
        <v>0</v>
      </c>
    </row>
    <row r="1407" spans="1:6" x14ac:dyDescent="0.25">
      <c r="A1407" s="9" t="s">
        <v>3735</v>
      </c>
      <c r="B1407" s="160">
        <v>3140103</v>
      </c>
      <c r="C1407" s="9" t="s">
        <v>3736</v>
      </c>
      <c r="D1407" s="159">
        <f>VLOOKUP(A1407:A1526,'ALT Резьбовые фитинги'!A:I,7,FALSE)</f>
        <v>82.328400000000002</v>
      </c>
      <c r="E1407" s="79">
        <f>VLOOKUP(A1407:A1526,'ALT Резьбовые фитинги'!A:I,8,FALSE)</f>
        <v>0</v>
      </c>
      <c r="F1407" s="157">
        <f t="shared" si="25"/>
        <v>0</v>
      </c>
    </row>
    <row r="1408" spans="1:6" x14ac:dyDescent="0.25">
      <c r="A1408" s="9" t="s">
        <v>3737</v>
      </c>
      <c r="B1408" s="160">
        <v>3140104</v>
      </c>
      <c r="C1408" s="9" t="s">
        <v>3738</v>
      </c>
      <c r="D1408" s="159">
        <f>VLOOKUP(A1408:A1527,'ALT Резьбовые фитинги'!A:I,7,FALSE)</f>
        <v>100.29096000000001</v>
      </c>
      <c r="E1408" s="79">
        <f>VLOOKUP(A1408:A1527,'ALT Резьбовые фитинги'!A:I,8,FALSE)</f>
        <v>0</v>
      </c>
      <c r="F1408" s="157">
        <f t="shared" si="25"/>
        <v>0</v>
      </c>
    </row>
    <row r="1409" spans="1:6" x14ac:dyDescent="0.25">
      <c r="A1409" s="9" t="s">
        <v>3739</v>
      </c>
      <c r="B1409" s="160">
        <v>3140105</v>
      </c>
      <c r="C1409" s="9" t="s">
        <v>3740</v>
      </c>
      <c r="D1409" s="159">
        <f>VLOOKUP(A1409:A1528,'ALT Резьбовые фитинги'!A:I,7,FALSE)</f>
        <v>113.76288000000001</v>
      </c>
      <c r="E1409" s="79">
        <f>VLOOKUP(A1409:A1528,'ALT Резьбовые фитинги'!A:I,8,FALSE)</f>
        <v>0</v>
      </c>
      <c r="F1409" s="157">
        <f t="shared" si="25"/>
        <v>0</v>
      </c>
    </row>
    <row r="1410" spans="1:6" x14ac:dyDescent="0.25">
      <c r="A1410" s="9" t="s">
        <v>3741</v>
      </c>
      <c r="B1410" s="160">
        <v>3140106</v>
      </c>
      <c r="C1410" s="9" t="s">
        <v>3742</v>
      </c>
      <c r="D1410" s="159">
        <f>VLOOKUP(A1410:A1529,'ALT Резьбовые фитинги'!A:I,7,FALSE)</f>
        <v>146.69424000000004</v>
      </c>
      <c r="E1410" s="79">
        <f>VLOOKUP(A1410:A1529,'ALT Резьбовые фитинги'!A:I,8,FALSE)</f>
        <v>0</v>
      </c>
      <c r="F1410" s="157">
        <f t="shared" si="25"/>
        <v>0</v>
      </c>
    </row>
    <row r="1411" spans="1:6" x14ac:dyDescent="0.25">
      <c r="A1411" s="9" t="s">
        <v>3743</v>
      </c>
      <c r="B1411" s="160">
        <v>3140107</v>
      </c>
      <c r="C1411" s="9" t="s">
        <v>3744</v>
      </c>
      <c r="D1411" s="159">
        <f>VLOOKUP(A1411:A1530,'ALT Резьбовые фитинги'!A:I,7,FALSE)</f>
        <v>178.13552400000003</v>
      </c>
      <c r="E1411" s="79">
        <f>VLOOKUP(A1411:A1530,'ALT Резьбовые фитинги'!A:I,8,FALSE)</f>
        <v>0</v>
      </c>
      <c r="F1411" s="157">
        <f t="shared" si="25"/>
        <v>0</v>
      </c>
    </row>
    <row r="1412" spans="1:6" x14ac:dyDescent="0.25">
      <c r="A1412" s="9" t="s">
        <v>3746</v>
      </c>
      <c r="B1412" s="83" t="s">
        <v>3747</v>
      </c>
      <c r="C1412" s="9" t="s">
        <v>3748</v>
      </c>
      <c r="D1412" s="159">
        <f>VLOOKUP(A1412:A1531,'ALT Резьбовые фитинги'!A:I,7,FALSE)</f>
        <v>46.403280000000009</v>
      </c>
      <c r="E1412" s="79">
        <f>VLOOKUP(A1412:A1531,'ALT Резьбовые фитинги'!A:I,8,FALSE)</f>
        <v>0</v>
      </c>
      <c r="F1412" s="157">
        <f t="shared" si="25"/>
        <v>0</v>
      </c>
    </row>
    <row r="1413" spans="1:6" x14ac:dyDescent="0.25">
      <c r="A1413" s="9" t="s">
        <v>3749</v>
      </c>
      <c r="B1413" s="83" t="s">
        <v>3750</v>
      </c>
      <c r="C1413" s="9" t="s">
        <v>3751</v>
      </c>
      <c r="D1413" s="159">
        <f>VLOOKUP(A1413:A1532,'ALT Резьбовые фитинги'!A:I,7,FALSE)</f>
        <v>34.435044000000005</v>
      </c>
      <c r="E1413" s="79">
        <f>VLOOKUP(A1413:A1532,'ALT Резьбовые фитинги'!A:I,8,FALSE)</f>
        <v>0</v>
      </c>
      <c r="F1413" s="157">
        <f t="shared" si="25"/>
        <v>0</v>
      </c>
    </row>
    <row r="1414" spans="1:6" x14ac:dyDescent="0.25">
      <c r="A1414" s="9" t="s">
        <v>3752</v>
      </c>
      <c r="B1414" s="83" t="s">
        <v>3753</v>
      </c>
      <c r="C1414" s="9" t="s">
        <v>3754</v>
      </c>
      <c r="D1414" s="159">
        <f>VLOOKUP(A1414:A1532,'ALT Резьбовые фитинги'!A:I,7,FALSE)</f>
        <v>56.881440000000005</v>
      </c>
      <c r="E1414" s="79">
        <f>VLOOKUP(A1414:A1532,'ALT Резьбовые фитинги'!A:I,8,FALSE)</f>
        <v>0</v>
      </c>
      <c r="F1414" s="157">
        <f t="shared" si="25"/>
        <v>0</v>
      </c>
    </row>
    <row r="1415" spans="1:6" x14ac:dyDescent="0.25">
      <c r="A1415" s="9" t="s">
        <v>3755</v>
      </c>
      <c r="B1415" s="83" t="s">
        <v>3756</v>
      </c>
      <c r="C1415" s="9" t="s">
        <v>3757</v>
      </c>
      <c r="D1415" s="159">
        <f>VLOOKUP(A1415:A1533,'ALT Резьбовые фитинги'!A:I,7,FALSE)</f>
        <v>155.67552000000001</v>
      </c>
      <c r="E1415" s="79">
        <f>VLOOKUP(A1415:A1533,'ALT Резьбовые фитинги'!A:I,8,FALSE)</f>
        <v>0</v>
      </c>
      <c r="F1415" s="157">
        <f t="shared" si="25"/>
        <v>0</v>
      </c>
    </row>
    <row r="1416" spans="1:6" x14ac:dyDescent="0.25">
      <c r="A1416" s="9" t="s">
        <v>3758</v>
      </c>
      <c r="B1416" s="83" t="s">
        <v>3759</v>
      </c>
      <c r="C1416" s="9" t="s">
        <v>3760</v>
      </c>
      <c r="D1416" s="159">
        <f>VLOOKUP(A1416:A1534,'ALT Резьбовые фитинги'!A:I,7,FALSE)</f>
        <v>309.86096400000002</v>
      </c>
      <c r="E1416" s="79">
        <f>VLOOKUP(A1416:A1534,'ALT Резьбовые фитинги'!A:I,8,FALSE)</f>
        <v>0</v>
      </c>
      <c r="F1416" s="157">
        <f t="shared" si="25"/>
        <v>0</v>
      </c>
    </row>
    <row r="1417" spans="1:6" x14ac:dyDescent="0.25">
      <c r="A1417" s="9" t="s">
        <v>3761</v>
      </c>
      <c r="B1417" s="83" t="s">
        <v>3762</v>
      </c>
      <c r="C1417" s="9" t="s">
        <v>3763</v>
      </c>
      <c r="D1417" s="159">
        <f>VLOOKUP(A1417:A1535,'ALT Резьбовые фитинги'!A:I,7,FALSE)</f>
        <v>95.800319999999999</v>
      </c>
      <c r="E1417" s="79">
        <f>VLOOKUP(A1417:A1535,'ALT Резьбовые фитинги'!A:I,8,FALSE)</f>
        <v>0</v>
      </c>
      <c r="F1417" s="157">
        <f t="shared" si="25"/>
        <v>0</v>
      </c>
    </row>
    <row r="1418" spans="1:6" x14ac:dyDescent="0.25">
      <c r="A1418" s="9" t="s">
        <v>3764</v>
      </c>
      <c r="B1418" s="83" t="s">
        <v>3765</v>
      </c>
      <c r="C1418" s="9" t="s">
        <v>3766</v>
      </c>
      <c r="D1418" s="159">
        <f>VLOOKUP(A1418:A1536,'ALT Резьбовые фитинги'!A:I,7,FALSE)</f>
        <v>273.93584399999997</v>
      </c>
      <c r="E1418" s="79">
        <f>VLOOKUP(A1418:A1536,'ALT Резьбовые фитинги'!A:I,8,FALSE)</f>
        <v>0</v>
      </c>
      <c r="F1418" s="157">
        <f t="shared" si="25"/>
        <v>0</v>
      </c>
    </row>
    <row r="1419" spans="1:6" x14ac:dyDescent="0.25">
      <c r="A1419" s="9" t="s">
        <v>3767</v>
      </c>
      <c r="B1419" s="83" t="s">
        <v>3768</v>
      </c>
      <c r="C1419" s="9" t="s">
        <v>3769</v>
      </c>
      <c r="D1419" s="159">
        <f>VLOOKUP(A1419:A1536,'ALT Резьбовые фитинги'!A:I,7,FALSE)</f>
        <v>202.07880000000003</v>
      </c>
      <c r="E1419" s="79">
        <f>VLOOKUP(A1419:A1536,'ALT Резьбовые фитинги'!A:I,8,FALSE)</f>
        <v>0</v>
      </c>
      <c r="F1419" s="157">
        <f t="shared" si="25"/>
        <v>0</v>
      </c>
    </row>
    <row r="1420" spans="1:6" x14ac:dyDescent="0.25">
      <c r="A1420" s="9" t="s">
        <v>3770</v>
      </c>
      <c r="B1420" s="83" t="s">
        <v>3771</v>
      </c>
      <c r="C1420" s="9" t="s">
        <v>3772</v>
      </c>
      <c r="D1420" s="159">
        <f>VLOOKUP(A1420:A1537,'ALT Резьбовые фитинги'!A:I,7,FALSE)</f>
        <v>317.34536400000007</v>
      </c>
      <c r="E1420" s="79">
        <f>VLOOKUP(A1420:A1537,'ALT Резьбовые фитинги'!A:I,8,FALSE)</f>
        <v>0</v>
      </c>
      <c r="F1420" s="157">
        <f t="shared" si="25"/>
        <v>0</v>
      </c>
    </row>
    <row r="1421" spans="1:6" x14ac:dyDescent="0.25">
      <c r="A1421" s="9" t="s">
        <v>3773</v>
      </c>
      <c r="B1421" s="83" t="s">
        <v>3774</v>
      </c>
      <c r="C1421" s="9" t="s">
        <v>3775</v>
      </c>
      <c r="D1421" s="159">
        <f>VLOOKUP(A1421:A1538,'ALT Резьбовые фитинги'!A:I,7,FALSE)</f>
        <v>176.638644</v>
      </c>
      <c r="E1421" s="79">
        <f>VLOOKUP(A1421:A1538,'ALT Резьбовые фитинги'!A:I,8,FALSE)</f>
        <v>0</v>
      </c>
      <c r="F1421" s="157">
        <f t="shared" si="25"/>
        <v>0</v>
      </c>
    </row>
    <row r="1422" spans="1:6" x14ac:dyDescent="0.25">
      <c r="A1422" s="9" t="s">
        <v>3776</v>
      </c>
      <c r="B1422" s="83" t="s">
        <v>3777</v>
      </c>
      <c r="C1422" s="9" t="s">
        <v>3778</v>
      </c>
      <c r="D1422" s="159">
        <f>VLOOKUP(A1422:A1539,'ALT Резьбовые фитинги'!A:I,7,FALSE)</f>
        <v>499.96472400000005</v>
      </c>
      <c r="E1422" s="79">
        <f>VLOOKUP(A1422:A1539,'ALT Резьбовые фитинги'!A:I,8,FALSE)</f>
        <v>0</v>
      </c>
      <c r="F1422" s="157">
        <f t="shared" si="25"/>
        <v>0</v>
      </c>
    </row>
    <row r="1423" spans="1:6" x14ac:dyDescent="0.25">
      <c r="A1423" s="9" t="s">
        <v>3779</v>
      </c>
      <c r="B1423" s="83" t="s">
        <v>3780</v>
      </c>
      <c r="C1423" s="9" t="s">
        <v>3781</v>
      </c>
      <c r="D1423" s="159">
        <f>VLOOKUP(A1423:A1539,'ALT Резьбовые фитинги'!A:I,7,FALSE)</f>
        <v>413.14568400000002</v>
      </c>
      <c r="E1423" s="79">
        <f>VLOOKUP(A1423:A1539,'ALT Резьбовые фитинги'!A:I,8,FALSE)</f>
        <v>0</v>
      </c>
      <c r="F1423" s="157">
        <f t="shared" si="25"/>
        <v>0</v>
      </c>
    </row>
    <row r="1424" spans="1:6" x14ac:dyDescent="0.25">
      <c r="A1424" s="9" t="s">
        <v>3783</v>
      </c>
      <c r="B1424" s="160">
        <v>3130101</v>
      </c>
      <c r="C1424" s="9" t="s">
        <v>3784</v>
      </c>
      <c r="D1424" s="159">
        <f>VLOOKUP(A1424:A1540,'ALT Резьбовые фитинги'!A:I,7,FALSE)</f>
        <v>70.353360000000009</v>
      </c>
      <c r="E1424" s="79">
        <f>VLOOKUP(A1424:A1540,'ALT Резьбовые фитинги'!A:I,8,FALSE)</f>
        <v>0</v>
      </c>
      <c r="F1424" s="157">
        <f t="shared" si="25"/>
        <v>0</v>
      </c>
    </row>
    <row r="1425" spans="1:6" x14ac:dyDescent="0.25">
      <c r="A1425" s="9" t="s">
        <v>3785</v>
      </c>
      <c r="B1425" s="160">
        <v>3130102</v>
      </c>
      <c r="C1425" s="9" t="s">
        <v>3786</v>
      </c>
      <c r="D1425" s="159">
        <f>VLOOKUP(A1425:A1541,'ALT Резьбовые фитинги'!A:I,7,FALSE)</f>
        <v>73.347120000000018</v>
      </c>
      <c r="E1425" s="79">
        <f>VLOOKUP(A1425:A1541,'ALT Резьбовые фитинги'!A:I,8,FALSE)</f>
        <v>0</v>
      </c>
      <c r="F1425" s="157">
        <f t="shared" si="25"/>
        <v>0</v>
      </c>
    </row>
    <row r="1426" spans="1:6" x14ac:dyDescent="0.25">
      <c r="A1426" s="9" t="s">
        <v>3787</v>
      </c>
      <c r="B1426" s="160">
        <v>3130103</v>
      </c>
      <c r="C1426" s="9" t="s">
        <v>3788</v>
      </c>
      <c r="D1426" s="159">
        <f>VLOOKUP(A1426:A1542,'ALT Резьбовые фитинги'!A:I,7,FALSE)</f>
        <v>79.334640000000007</v>
      </c>
      <c r="E1426" s="79">
        <f>VLOOKUP(A1426:A1542,'ALT Резьбовые фитинги'!A:I,8,FALSE)</f>
        <v>0</v>
      </c>
      <c r="F1426" s="157">
        <f t="shared" si="25"/>
        <v>0</v>
      </c>
    </row>
    <row r="1427" spans="1:6" x14ac:dyDescent="0.25">
      <c r="A1427" s="9" t="s">
        <v>3789</v>
      </c>
      <c r="B1427" s="160">
        <v>3130104</v>
      </c>
      <c r="C1427" s="9" t="s">
        <v>3790</v>
      </c>
      <c r="D1427" s="159">
        <f>VLOOKUP(A1427:A1543,'ALT Резьбовые фитинги'!A:I,7,FALSE)</f>
        <v>83.825280000000006</v>
      </c>
      <c r="E1427" s="79">
        <f>VLOOKUP(A1427:A1543,'ALT Резьбовые фитинги'!A:I,8,FALSE)</f>
        <v>0</v>
      </c>
      <c r="F1427" s="157">
        <f t="shared" si="25"/>
        <v>0</v>
      </c>
    </row>
    <row r="1428" spans="1:6" x14ac:dyDescent="0.25">
      <c r="A1428" s="9" t="s">
        <v>3791</v>
      </c>
      <c r="B1428" s="160">
        <v>3130105</v>
      </c>
      <c r="C1428" s="9" t="s">
        <v>3792</v>
      </c>
      <c r="D1428" s="159">
        <f>VLOOKUP(A1428:A1544,'ALT Резьбовые фитинги'!A:I,7,FALSE)</f>
        <v>91.309680000000014</v>
      </c>
      <c r="E1428" s="79">
        <f>VLOOKUP(A1428:A1544,'ALT Резьбовые фитинги'!A:I,8,FALSE)</f>
        <v>0</v>
      </c>
      <c r="F1428" s="157">
        <f t="shared" si="25"/>
        <v>0</v>
      </c>
    </row>
    <row r="1429" spans="1:6" x14ac:dyDescent="0.25">
      <c r="A1429" s="9" t="s">
        <v>3793</v>
      </c>
      <c r="B1429" s="160">
        <v>3130107</v>
      </c>
      <c r="C1429" s="9" t="s">
        <v>3794</v>
      </c>
      <c r="D1429" s="159">
        <f>VLOOKUP(A1429:A1545,'ALT Резьбовые фитинги'!A:I,7,FALSE)</f>
        <v>94.310244000000012</v>
      </c>
      <c r="E1429" s="79">
        <f>VLOOKUP(A1429:A1545,'ALT Резьбовые фитинги'!A:I,8,FALSE)</f>
        <v>0</v>
      </c>
      <c r="F1429" s="157">
        <f t="shared" ref="F1429:F1432" si="26">D1429*E1429</f>
        <v>0</v>
      </c>
    </row>
    <row r="1430" spans="1:6" x14ac:dyDescent="0.25">
      <c r="A1430" s="9" t="s">
        <v>3795</v>
      </c>
      <c r="B1430" s="160">
        <v>3130108</v>
      </c>
      <c r="C1430" s="9" t="s">
        <v>3796</v>
      </c>
      <c r="D1430" s="159">
        <f>VLOOKUP(A1430:A1545,'ALT Резьбовые фитинги'!A:I,7,FALSE)</f>
        <v>115.25976000000001</v>
      </c>
      <c r="E1430" s="79">
        <f>VLOOKUP(A1430:A1545,'ALT Резьбовые фитинги'!A:I,8,FALSE)</f>
        <v>0</v>
      </c>
      <c r="F1430" s="157">
        <f t="shared" si="26"/>
        <v>0</v>
      </c>
    </row>
    <row r="1431" spans="1:6" x14ac:dyDescent="0.25">
      <c r="A1431" s="9" t="s">
        <v>3798</v>
      </c>
      <c r="B1431" s="160">
        <v>3130201</v>
      </c>
      <c r="C1431" s="9" t="s">
        <v>3799</v>
      </c>
      <c r="D1431" s="159">
        <f>VLOOKUP(A1431:A1546,'ALT Резьбовые фитинги'!A:I,7,FALSE)</f>
        <v>143.70048000000003</v>
      </c>
      <c r="E1431" s="79">
        <f>VLOOKUP(A1431:A1546,'ALT Резьбовые фитинги'!A:I,8,FALSE)</f>
        <v>0</v>
      </c>
      <c r="F1431" s="157">
        <f t="shared" si="26"/>
        <v>0</v>
      </c>
    </row>
    <row r="1432" spans="1:6" x14ac:dyDescent="0.25">
      <c r="A1432" s="9" t="s">
        <v>3800</v>
      </c>
      <c r="B1432" s="160">
        <v>3130202</v>
      </c>
      <c r="C1432" s="9" t="s">
        <v>3801</v>
      </c>
      <c r="D1432" s="159">
        <f>VLOOKUP(A1432:A1547,'ALT Резьбовые фитинги'!A:I,7,FALSE)</f>
        <v>261.960804</v>
      </c>
      <c r="E1432" s="79">
        <f>VLOOKUP(A1432:A1547,'ALT Резьбовые фитинги'!A:I,8,FALSE)</f>
        <v>0</v>
      </c>
      <c r="F1432" s="157">
        <f t="shared" si="26"/>
        <v>0</v>
      </c>
    </row>
    <row r="1433" spans="1:6" x14ac:dyDescent="0.25">
      <c r="A1433" s="9" t="s">
        <v>3823</v>
      </c>
      <c r="B1433" s="9" t="s">
        <v>3824</v>
      </c>
      <c r="C1433" s="9" t="s">
        <v>3498</v>
      </c>
      <c r="D1433" s="159">
        <f>VLOOKUP(A1433:A1636,'Резьбовые фитинги ЭКО'!A:I,7,FALSE)</f>
        <v>30.618000000000002</v>
      </c>
      <c r="E1433" s="79">
        <f>VLOOKUP(A1433:A1636,'Резьбовые фитинги ЭКО'!A:I,8,FALSE)</f>
        <v>0</v>
      </c>
      <c r="F1433" s="157">
        <f>D1433*E1433</f>
        <v>0</v>
      </c>
    </row>
    <row r="1434" spans="1:6" x14ac:dyDescent="0.25">
      <c r="A1434" s="9" t="s">
        <v>3825</v>
      </c>
      <c r="B1434" s="9" t="s">
        <v>3826</v>
      </c>
      <c r="C1434" s="9" t="s">
        <v>3501</v>
      </c>
      <c r="D1434" s="159">
        <f>VLOOKUP(A1434:A1636,'Резьбовые фитинги ЭКО'!A:I,7,FALSE)</f>
        <v>50.349600000000002</v>
      </c>
      <c r="E1434" s="79">
        <f>VLOOKUP(A1434:A1636,'Резьбовые фитинги ЭКО'!A:I,8,FALSE)</f>
        <v>0</v>
      </c>
      <c r="F1434" s="157">
        <f t="shared" ref="F1434:F1497" si="27">D1434*E1434</f>
        <v>0</v>
      </c>
    </row>
    <row r="1435" spans="1:6" x14ac:dyDescent="0.25">
      <c r="A1435" s="9" t="s">
        <v>3827</v>
      </c>
      <c r="B1435" s="9" t="s">
        <v>3828</v>
      </c>
      <c r="C1435" s="9" t="s">
        <v>3504</v>
      </c>
      <c r="D1435" s="159">
        <f>VLOOKUP(A1435:A1637,'Резьбовые фитинги ЭКО'!A:I,7,FALSE)</f>
        <v>87.771600000000007</v>
      </c>
      <c r="E1435" s="79">
        <f>VLOOKUP(A1435:A1637,'Резьбовые фитинги ЭКО'!A:I,8,FALSE)</f>
        <v>0</v>
      </c>
      <c r="F1435" s="157">
        <f t="shared" si="27"/>
        <v>0</v>
      </c>
    </row>
    <row r="1436" spans="1:6" x14ac:dyDescent="0.25">
      <c r="A1436" s="9" t="s">
        <v>3829</v>
      </c>
      <c r="B1436" s="9" t="s">
        <v>3830</v>
      </c>
      <c r="C1436" s="9" t="s">
        <v>3510</v>
      </c>
      <c r="D1436" s="159">
        <f>VLOOKUP(A1436:A1638,'Резьбовые фитинги ЭКО'!A:I,7,FALSE)</f>
        <v>161.25480000000002</v>
      </c>
      <c r="E1436" s="79">
        <f>VLOOKUP(A1436:A1638,'Резьбовые фитинги ЭКО'!A:I,8,FALSE)</f>
        <v>0</v>
      </c>
      <c r="F1436" s="157">
        <f t="shared" si="27"/>
        <v>0</v>
      </c>
    </row>
    <row r="1437" spans="1:6" x14ac:dyDescent="0.25">
      <c r="A1437" s="9" t="s">
        <v>3831</v>
      </c>
      <c r="B1437" s="9" t="s">
        <v>3832</v>
      </c>
      <c r="C1437" s="9" t="s">
        <v>3835</v>
      </c>
      <c r="D1437" s="159">
        <f>VLOOKUP(A1437:A1639,'Резьбовые фитинги ЭКО'!A:I,7,FALSE)</f>
        <v>112.26600000000001</v>
      </c>
      <c r="E1437" s="79">
        <f>VLOOKUP(A1437:A1639,'Резьбовые фитинги ЭКО'!A:I,8,FALSE)</f>
        <v>0</v>
      </c>
      <c r="F1437" s="157">
        <f t="shared" si="27"/>
        <v>0</v>
      </c>
    </row>
    <row r="1438" spans="1:6" x14ac:dyDescent="0.25">
      <c r="A1438" s="9" t="s">
        <v>3833</v>
      </c>
      <c r="B1438" s="9" t="s">
        <v>3834</v>
      </c>
      <c r="C1438" s="9" t="s">
        <v>3513</v>
      </c>
      <c r="D1438" s="159">
        <f>VLOOKUP(A1438:A1639,'Резьбовые фитинги ЭКО'!A:I,7,FALSE)</f>
        <v>258.55200000000002</v>
      </c>
      <c r="E1438" s="79">
        <f>VLOOKUP(A1438:A1639,'Резьбовые фитинги ЭКО'!A:I,8,FALSE)</f>
        <v>0</v>
      </c>
      <c r="F1438" s="157">
        <f t="shared" si="27"/>
        <v>0</v>
      </c>
    </row>
    <row r="1439" spans="1:6" x14ac:dyDescent="0.25">
      <c r="A1439" s="9" t="s">
        <v>3836</v>
      </c>
      <c r="B1439" s="9" t="s">
        <v>3837</v>
      </c>
      <c r="C1439" s="9" t="s">
        <v>3518</v>
      </c>
      <c r="D1439" s="159">
        <f>VLOOKUP(A1439:A1640,'Резьбовые фитинги ЭКО'!A:I,7,FALSE)</f>
        <v>26.535600000000002</v>
      </c>
      <c r="E1439" s="79">
        <f>VLOOKUP(A1439:A1640,'Резьбовые фитинги ЭКО'!A:I,8,FALSE)</f>
        <v>0</v>
      </c>
      <c r="F1439" s="157">
        <f t="shared" si="27"/>
        <v>0</v>
      </c>
    </row>
    <row r="1440" spans="1:6" x14ac:dyDescent="0.25">
      <c r="A1440" s="9" t="s">
        <v>3838</v>
      </c>
      <c r="B1440" s="9" t="s">
        <v>3839</v>
      </c>
      <c r="C1440" s="9" t="s">
        <v>3520</v>
      </c>
      <c r="D1440" s="159">
        <f>VLOOKUP(A1440:A1641,'Резьбовые фитинги ЭКО'!A:I,7,FALSE)</f>
        <v>46.26720000000001</v>
      </c>
      <c r="E1440" s="79">
        <f>VLOOKUP(A1440:A1641,'Резьбовые фитинги ЭКО'!A:I,8,FALSE)</f>
        <v>0</v>
      </c>
      <c r="F1440" s="157">
        <f t="shared" si="27"/>
        <v>0</v>
      </c>
    </row>
    <row r="1441" spans="1:6" x14ac:dyDescent="0.25">
      <c r="A1441" s="9" t="s">
        <v>3840</v>
      </c>
      <c r="B1441" s="9" t="s">
        <v>3841</v>
      </c>
      <c r="C1441" s="9" t="s">
        <v>3522</v>
      </c>
      <c r="D1441" s="159">
        <f>VLOOKUP(A1441:A1642,'Резьбовые фитинги ЭКО'!A:I,7,FALSE)</f>
        <v>74.163600000000017</v>
      </c>
      <c r="E1441" s="79">
        <f>VLOOKUP(A1441:A1642,'Резьбовые фитинги ЭКО'!A:I,8,FALSE)</f>
        <v>0</v>
      </c>
      <c r="F1441" s="157">
        <f t="shared" si="27"/>
        <v>0</v>
      </c>
    </row>
    <row r="1442" spans="1:6" x14ac:dyDescent="0.25">
      <c r="A1442" s="9" t="s">
        <v>3842</v>
      </c>
      <c r="B1442" s="9" t="s">
        <v>3843</v>
      </c>
      <c r="C1442" s="9" t="s">
        <v>3848</v>
      </c>
      <c r="D1442" s="159">
        <f>VLOOKUP(A1442:A1642,'Резьбовые фитинги ЭКО'!A:I,7,FALSE)</f>
        <v>249.02640000000002</v>
      </c>
      <c r="E1442" s="79">
        <f>VLOOKUP(A1442:A1642,'Резьбовые фитинги ЭКО'!A:I,8,FALSE)</f>
        <v>0</v>
      </c>
      <c r="F1442" s="157">
        <f t="shared" si="27"/>
        <v>0</v>
      </c>
    </row>
    <row r="1443" spans="1:6" x14ac:dyDescent="0.25">
      <c r="A1443" s="9" t="s">
        <v>3844</v>
      </c>
      <c r="B1443" s="9" t="s">
        <v>3845</v>
      </c>
      <c r="C1443" s="9" t="s">
        <v>3524</v>
      </c>
      <c r="D1443" s="159">
        <f>VLOOKUP(A1443:A1643,'Резьбовые фитинги ЭКО'!A:I,7,FALSE)</f>
        <v>191.19240000000002</v>
      </c>
      <c r="E1443" s="79">
        <f>VLOOKUP(A1443:A1643,'Резьбовые фитинги ЭКО'!A:I,8,FALSE)</f>
        <v>0</v>
      </c>
      <c r="F1443" s="157">
        <f t="shared" si="27"/>
        <v>0</v>
      </c>
    </row>
    <row r="1444" spans="1:6" x14ac:dyDescent="0.25">
      <c r="A1444" s="9" t="s">
        <v>3846</v>
      </c>
      <c r="B1444" s="9" t="s">
        <v>3847</v>
      </c>
      <c r="C1444" s="9" t="s">
        <v>3849</v>
      </c>
      <c r="D1444" s="159">
        <f>VLOOKUP(A1444:A1644,'Резьбовые фитинги ЭКО'!A:I,7,FALSE)</f>
        <v>285.08760000000007</v>
      </c>
      <c r="E1444" s="79">
        <f>VLOOKUP(A1444:A1644,'Резьбовые фитинги ЭКО'!A:I,8,FALSE)</f>
        <v>0</v>
      </c>
      <c r="F1444" s="157">
        <f t="shared" si="27"/>
        <v>0</v>
      </c>
    </row>
    <row r="1445" spans="1:6" x14ac:dyDescent="0.25">
      <c r="A1445" s="9" t="s">
        <v>3850</v>
      </c>
      <c r="B1445" s="9" t="s">
        <v>3851</v>
      </c>
      <c r="C1445" s="9" t="s">
        <v>3531</v>
      </c>
      <c r="D1445" s="159">
        <f>VLOOKUP(A1445:A1645,'Резьбовые фитинги ЭКО'!A:I,7,FALSE)</f>
        <v>11.566800000000002</v>
      </c>
      <c r="E1445" s="79">
        <f>VLOOKUP(A1445:A1645,'Резьбовые фитинги ЭКО'!A:I,8,FALSE)</f>
        <v>0</v>
      </c>
      <c r="F1445" s="157">
        <f t="shared" si="27"/>
        <v>0</v>
      </c>
    </row>
    <row r="1446" spans="1:6" x14ac:dyDescent="0.25">
      <c r="A1446" s="9" t="s">
        <v>3852</v>
      </c>
      <c r="B1446" s="9" t="s">
        <v>3853</v>
      </c>
      <c r="C1446" s="9" t="s">
        <v>4262</v>
      </c>
      <c r="D1446" s="159">
        <f>VLOOKUP(A1446:A1646,'Резьбовые фитинги ЭКО'!A:I,7,FALSE)</f>
        <v>21.092400000000001</v>
      </c>
      <c r="E1446" s="79">
        <f>VLOOKUP(A1446:A1646,'Резьбовые фитинги ЭКО'!A:I,8,FALSE)</f>
        <v>0</v>
      </c>
      <c r="F1446" s="157">
        <f t="shared" si="27"/>
        <v>0</v>
      </c>
    </row>
    <row r="1447" spans="1:6" x14ac:dyDescent="0.25">
      <c r="A1447" s="9" t="s">
        <v>3854</v>
      </c>
      <c r="B1447" s="9" t="s">
        <v>3855</v>
      </c>
      <c r="C1447" s="9" t="s">
        <v>3533</v>
      </c>
      <c r="D1447" s="159">
        <f>VLOOKUP(A1447:A1647,'Резьбовые фитинги ЭКО'!A:I,7,FALSE)</f>
        <v>25.855200000000004</v>
      </c>
      <c r="E1447" s="79">
        <f>VLOOKUP(A1447:A1647,'Резьбовые фитинги ЭКО'!A:I,8,FALSE)</f>
        <v>0</v>
      </c>
      <c r="F1447" s="157">
        <f t="shared" si="27"/>
        <v>0</v>
      </c>
    </row>
    <row r="1448" spans="1:6" x14ac:dyDescent="0.25">
      <c r="A1448" s="9" t="s">
        <v>3856</v>
      </c>
      <c r="B1448" s="9" t="s">
        <v>3857</v>
      </c>
      <c r="C1448" s="9" t="s">
        <v>4263</v>
      </c>
      <c r="D1448" s="159">
        <f>VLOOKUP(A1448:A1648,'Резьбовые фитинги ЭКО'!A:I,7,FALSE)</f>
        <v>36.061200000000007</v>
      </c>
      <c r="E1448" s="79">
        <f>VLOOKUP(A1448:A1648,'Резьбовые фитинги ЭКО'!A:I,8,FALSE)</f>
        <v>0</v>
      </c>
      <c r="F1448" s="157">
        <f t="shared" si="27"/>
        <v>0</v>
      </c>
    </row>
    <row r="1449" spans="1:6" x14ac:dyDescent="0.25">
      <c r="A1449" s="9" t="s">
        <v>3858</v>
      </c>
      <c r="B1449" s="9" t="s">
        <v>3859</v>
      </c>
      <c r="C1449" s="9" t="s">
        <v>3535</v>
      </c>
      <c r="D1449" s="159">
        <f>VLOOKUP(A1449:A1648,'Резьбовые фитинги ЭКО'!A:I,7,FALSE)</f>
        <v>40.824000000000005</v>
      </c>
      <c r="E1449" s="79">
        <f>VLOOKUP(A1449:A1648,'Резьбовые фитинги ЭКО'!A:I,8,FALSE)</f>
        <v>0</v>
      </c>
      <c r="F1449" s="157">
        <f t="shared" si="27"/>
        <v>0</v>
      </c>
    </row>
    <row r="1450" spans="1:6" x14ac:dyDescent="0.25">
      <c r="A1450" s="9" t="s">
        <v>3860</v>
      </c>
      <c r="B1450" s="9" t="s">
        <v>3861</v>
      </c>
      <c r="C1450" s="9" t="s">
        <v>4267</v>
      </c>
      <c r="D1450" s="159">
        <f>VLOOKUP(A1450:A1649,'Резьбовые фитинги ЭКО'!A:I,7,FALSE)</f>
        <v>89.81280000000001</v>
      </c>
      <c r="E1450" s="79">
        <f>VLOOKUP(A1450:A1649,'Резьбовые фитинги ЭКО'!A:I,8,FALSE)</f>
        <v>0</v>
      </c>
      <c r="F1450" s="157">
        <f t="shared" si="27"/>
        <v>0</v>
      </c>
    </row>
    <row r="1451" spans="1:6" x14ac:dyDescent="0.25">
      <c r="A1451" s="9" t="s">
        <v>3862</v>
      </c>
      <c r="B1451" s="9" t="s">
        <v>3863</v>
      </c>
      <c r="C1451" s="9" t="s">
        <v>4266</v>
      </c>
      <c r="D1451" s="159">
        <f>VLOOKUP(A1451:A1650,'Резьбовые фитинги ЭКО'!A:I,7,FALSE)</f>
        <v>56.473200000000006</v>
      </c>
      <c r="E1451" s="79">
        <f>VLOOKUP(A1451:A1650,'Резьбовые фитинги ЭКО'!A:I,8,FALSE)</f>
        <v>0</v>
      </c>
      <c r="F1451" s="157">
        <f t="shared" si="27"/>
        <v>0</v>
      </c>
    </row>
    <row r="1452" spans="1:6" x14ac:dyDescent="0.25">
      <c r="A1452" s="9" t="s">
        <v>3864</v>
      </c>
      <c r="B1452" s="9" t="s">
        <v>3865</v>
      </c>
      <c r="C1452" s="9" t="s">
        <v>4264</v>
      </c>
      <c r="D1452" s="159">
        <f>VLOOKUP(A1452:A1651,'Резьбовые фитинги ЭКО'!A:I,7,FALSE)</f>
        <v>150.36840000000001</v>
      </c>
      <c r="E1452" s="79">
        <f>VLOOKUP(A1452:A1651,'Резьбовые фитинги ЭКО'!A:I,8,FALSE)</f>
        <v>0</v>
      </c>
      <c r="F1452" s="157">
        <f t="shared" si="27"/>
        <v>0</v>
      </c>
    </row>
    <row r="1453" spans="1:6" x14ac:dyDescent="0.25">
      <c r="A1453" s="9" t="s">
        <v>3866</v>
      </c>
      <c r="B1453" s="9" t="s">
        <v>3867</v>
      </c>
      <c r="C1453" s="9" t="s">
        <v>4265</v>
      </c>
      <c r="D1453" s="159">
        <f>VLOOKUP(A1453:A1651,'Резьбовые фитинги ЭКО'!A:I,7,FALSE)</f>
        <v>131.99760000000001</v>
      </c>
      <c r="E1453" s="79">
        <f>VLOOKUP(A1453:A1651,'Резьбовые фитинги ЭКО'!A:I,8,FALSE)</f>
        <v>0</v>
      </c>
      <c r="F1453" s="157">
        <f t="shared" si="27"/>
        <v>0</v>
      </c>
    </row>
    <row r="1454" spans="1:6" x14ac:dyDescent="0.25">
      <c r="A1454" s="9" t="s">
        <v>3868</v>
      </c>
      <c r="B1454" s="9" t="s">
        <v>3869</v>
      </c>
      <c r="C1454" s="9" t="s">
        <v>3870</v>
      </c>
      <c r="D1454" s="159">
        <f>VLOOKUP(A1454:A1652,'Резьбовые фитинги ЭКО'!A:I,7,FALSE)</f>
        <v>117.70920000000001</v>
      </c>
      <c r="E1454" s="79">
        <f>VLOOKUP(A1454:A1652,'Резьбовые фитинги ЭКО'!A:I,8,FALSE)</f>
        <v>0</v>
      </c>
      <c r="F1454" s="157">
        <f t="shared" si="27"/>
        <v>0</v>
      </c>
    </row>
    <row r="1455" spans="1:6" x14ac:dyDescent="0.25">
      <c r="A1455" s="9" t="s">
        <v>3871</v>
      </c>
      <c r="B1455" s="9" t="s">
        <v>3872</v>
      </c>
      <c r="C1455" s="9" t="s">
        <v>3545</v>
      </c>
      <c r="D1455" s="159">
        <f>VLOOKUP(A1455:A1653,'Резьбовые фитинги ЭКО'!A:I,7,FALSE)</f>
        <v>203.43960000000004</v>
      </c>
      <c r="E1455" s="79">
        <f>VLOOKUP(A1455:A1653,'Резьбовые фитинги ЭКО'!A:I,8,FALSE)</f>
        <v>0</v>
      </c>
      <c r="F1455" s="157">
        <f t="shared" si="27"/>
        <v>0</v>
      </c>
    </row>
    <row r="1456" spans="1:6" x14ac:dyDescent="0.25">
      <c r="A1456" s="9" t="s">
        <v>3873</v>
      </c>
      <c r="B1456" s="9" t="s">
        <v>3874</v>
      </c>
      <c r="C1456" s="9" t="s">
        <v>3550</v>
      </c>
      <c r="D1456" s="159">
        <f>VLOOKUP(A1456:A1654,'Резьбовые фитинги ЭКО'!A:I,7,FALSE)</f>
        <v>42.184800000000003</v>
      </c>
      <c r="E1456" s="79">
        <f>VLOOKUP(A1456:A1654,'Резьбовые фитинги ЭКО'!A:I,8,FALSE)</f>
        <v>0</v>
      </c>
      <c r="F1456" s="157">
        <f t="shared" si="27"/>
        <v>0</v>
      </c>
    </row>
    <row r="1457" spans="1:6" x14ac:dyDescent="0.25">
      <c r="A1457" s="9" t="s">
        <v>3875</v>
      </c>
      <c r="B1457" s="9" t="s">
        <v>3876</v>
      </c>
      <c r="C1457" s="9" t="s">
        <v>3552</v>
      </c>
      <c r="D1457" s="159">
        <f>VLOOKUP(A1457:A1655,'Резьбовые фитинги ЭКО'!A:I,7,FALSE)</f>
        <v>74.163600000000017</v>
      </c>
      <c r="E1457" s="79">
        <f>VLOOKUP(A1457:A1655,'Резьбовые фитинги ЭКО'!A:I,8,FALSE)</f>
        <v>0</v>
      </c>
      <c r="F1457" s="157">
        <f t="shared" si="27"/>
        <v>0</v>
      </c>
    </row>
    <row r="1458" spans="1:6" x14ac:dyDescent="0.25">
      <c r="A1458" s="9" t="s">
        <v>3877</v>
      </c>
      <c r="B1458" s="9" t="s">
        <v>3878</v>
      </c>
      <c r="C1458" s="9" t="s">
        <v>3554</v>
      </c>
      <c r="D1458" s="159">
        <f>VLOOKUP(A1458:A1656,'Резьбовые фитинги ЭКО'!A:I,7,FALSE)</f>
        <v>134.03880000000001</v>
      </c>
      <c r="E1458" s="79">
        <f>VLOOKUP(A1458:A1656,'Резьбовые фитинги ЭКО'!A:I,8,FALSE)</f>
        <v>0</v>
      </c>
      <c r="F1458" s="157">
        <f t="shared" si="27"/>
        <v>0</v>
      </c>
    </row>
    <row r="1459" spans="1:6" x14ac:dyDescent="0.25">
      <c r="A1459" s="9" t="s">
        <v>3879</v>
      </c>
      <c r="B1459" s="9" t="s">
        <v>3880</v>
      </c>
      <c r="C1459" s="9" t="s">
        <v>3556</v>
      </c>
      <c r="D1459" s="159">
        <f>VLOOKUP(A1459:A1656,'Резьбовые фитинги ЭКО'!A:I,7,FALSE)</f>
        <v>247.66560000000004</v>
      </c>
      <c r="E1459" s="79">
        <f>VLOOKUP(A1459:A1656,'Резьбовые фитинги ЭКО'!A:I,8,FALSE)</f>
        <v>0</v>
      </c>
      <c r="F1459" s="157">
        <f t="shared" si="27"/>
        <v>0</v>
      </c>
    </row>
    <row r="1460" spans="1:6" x14ac:dyDescent="0.25">
      <c r="A1460" s="9" t="s">
        <v>3881</v>
      </c>
      <c r="B1460" s="9" t="s">
        <v>3882</v>
      </c>
      <c r="C1460" s="9" t="s">
        <v>3558</v>
      </c>
      <c r="D1460" s="159">
        <f>VLOOKUP(A1460:A1657,'Резьбовые фитинги ЭКО'!A:I,7,FALSE)</f>
        <v>279.64440000000008</v>
      </c>
      <c r="E1460" s="79">
        <f>VLOOKUP(A1460:A1657,'Резьбовые фитинги ЭКО'!A:I,8,FALSE)</f>
        <v>0</v>
      </c>
      <c r="F1460" s="157">
        <f t="shared" si="27"/>
        <v>0</v>
      </c>
    </row>
    <row r="1461" spans="1:6" x14ac:dyDescent="0.25">
      <c r="A1461" s="9" t="s">
        <v>3883</v>
      </c>
      <c r="B1461" s="9" t="s">
        <v>3884</v>
      </c>
      <c r="C1461" s="9" t="s">
        <v>3560</v>
      </c>
      <c r="D1461" s="159">
        <f>VLOOKUP(A1461:A1658,'Резьбовые фитинги ЭКО'!A:I,7,FALSE)</f>
        <v>400.07520000000005</v>
      </c>
      <c r="E1461" s="79">
        <f>VLOOKUP(A1461:A1658,'Резьбовые фитинги ЭКО'!A:I,8,FALSE)</f>
        <v>0</v>
      </c>
      <c r="F1461" s="157">
        <f t="shared" si="27"/>
        <v>0</v>
      </c>
    </row>
    <row r="1462" spans="1:6" x14ac:dyDescent="0.25">
      <c r="A1462" s="9" t="s">
        <v>3885</v>
      </c>
      <c r="B1462" s="9" t="s">
        <v>3886</v>
      </c>
      <c r="C1462" s="9" t="s">
        <v>4268</v>
      </c>
      <c r="D1462" s="159">
        <f>VLOOKUP(A1462:A1658,'Резьбовые фитинги ЭКО'!A:I,7,FALSE)</f>
        <v>47.628</v>
      </c>
      <c r="E1462" s="79">
        <f>VLOOKUP(A1462:A1658,'Резьбовые фитинги ЭКО'!A:I,8,FALSE)</f>
        <v>0</v>
      </c>
      <c r="F1462" s="157">
        <f t="shared" si="27"/>
        <v>0</v>
      </c>
    </row>
    <row r="1463" spans="1:6" x14ac:dyDescent="0.25">
      <c r="A1463" s="9" t="s">
        <v>3887</v>
      </c>
      <c r="B1463" s="9" t="s">
        <v>3888</v>
      </c>
      <c r="C1463" s="9" t="s">
        <v>3565</v>
      </c>
      <c r="D1463" s="159">
        <f>VLOOKUP(A1463:A1659,'Резьбовые фитинги ЭКО'!A:I,7,FALSE)</f>
        <v>74.844000000000008</v>
      </c>
      <c r="E1463" s="79">
        <f>VLOOKUP(A1463:A1659,'Резьбовые фитинги ЭКО'!A:I,8,FALSE)</f>
        <v>0</v>
      </c>
      <c r="F1463" s="157">
        <f t="shared" si="27"/>
        <v>0</v>
      </c>
    </row>
    <row r="1464" spans="1:6" x14ac:dyDescent="0.25">
      <c r="A1464" s="9" t="s">
        <v>3889</v>
      </c>
      <c r="B1464" s="9" t="s">
        <v>3890</v>
      </c>
      <c r="C1464" s="9" t="s">
        <v>3567</v>
      </c>
      <c r="D1464" s="159">
        <f>VLOOKUP(A1464:A1660,'Резьбовые фитинги ЭКО'!A:I,7,FALSE)</f>
        <v>105.46200000000002</v>
      </c>
      <c r="E1464" s="79">
        <f>VLOOKUP(A1464:A1660,'Резьбовые фитинги ЭКО'!A:I,8,FALSE)</f>
        <v>0</v>
      </c>
      <c r="F1464" s="157">
        <f t="shared" si="27"/>
        <v>0</v>
      </c>
    </row>
    <row r="1465" spans="1:6" x14ac:dyDescent="0.25">
      <c r="A1465" s="9" t="s">
        <v>3891</v>
      </c>
      <c r="B1465" s="9" t="s">
        <v>3892</v>
      </c>
      <c r="C1465" s="9" t="s">
        <v>3569</v>
      </c>
      <c r="D1465" s="159">
        <f>VLOOKUP(A1465:A1661,'Резьбовые фитинги ЭКО'!A:I,7,FALSE)</f>
        <v>115.66800000000001</v>
      </c>
      <c r="E1465" s="79">
        <f>VLOOKUP(A1465:A1661,'Резьбовые фитинги ЭКО'!A:I,8,FALSE)</f>
        <v>0</v>
      </c>
      <c r="F1465" s="157">
        <f t="shared" si="27"/>
        <v>0</v>
      </c>
    </row>
    <row r="1466" spans="1:6" x14ac:dyDescent="0.25">
      <c r="A1466" s="9" t="s">
        <v>3893</v>
      </c>
      <c r="B1466" s="9" t="s">
        <v>3894</v>
      </c>
      <c r="C1466" s="9" t="s">
        <v>3573</v>
      </c>
      <c r="D1466" s="159">
        <f>VLOOKUP(A1466:A1661,'Резьбовые фитинги ЭКО'!A:I,7,FALSE)</f>
        <v>180.98640000000003</v>
      </c>
      <c r="E1466" s="79">
        <f>VLOOKUP(A1466:A1661,'Резьбовые фитинги ЭКО'!A:I,8,FALSE)</f>
        <v>0</v>
      </c>
      <c r="F1466" s="157">
        <f t="shared" si="27"/>
        <v>0</v>
      </c>
    </row>
    <row r="1467" spans="1:6" x14ac:dyDescent="0.25">
      <c r="A1467" s="9" t="s">
        <v>3895</v>
      </c>
      <c r="B1467" s="9" t="s">
        <v>3896</v>
      </c>
      <c r="C1467" s="9" t="s">
        <v>3575</v>
      </c>
      <c r="D1467" s="159">
        <f>VLOOKUP(A1467:A1662,'Резьбовые фитинги ЭКО'!A:I,7,FALSE)</f>
        <v>195.95520000000002</v>
      </c>
      <c r="E1467" s="79">
        <f>VLOOKUP(A1467:A1662,'Резьбовые фитинги ЭКО'!A:I,8,FALSE)</f>
        <v>0</v>
      </c>
      <c r="F1467" s="157">
        <f t="shared" si="27"/>
        <v>0</v>
      </c>
    </row>
    <row r="1468" spans="1:6" x14ac:dyDescent="0.25">
      <c r="A1468" s="9" t="s">
        <v>3897</v>
      </c>
      <c r="B1468" s="9" t="s">
        <v>3898</v>
      </c>
      <c r="C1468" s="9" t="s">
        <v>3899</v>
      </c>
      <c r="D1468" s="159">
        <f>VLOOKUP(A1468:A1663,'Резьбовые фитинги ЭКО'!A:I,7,FALSE)</f>
        <v>230.65560000000002</v>
      </c>
      <c r="E1468" s="79">
        <f>VLOOKUP(A1468:A1663,'Резьбовые фитинги ЭКО'!A:I,8,FALSE)</f>
        <v>0</v>
      </c>
      <c r="F1468" s="157">
        <f t="shared" si="27"/>
        <v>0</v>
      </c>
    </row>
    <row r="1469" spans="1:6" x14ac:dyDescent="0.25">
      <c r="A1469" s="9" t="s">
        <v>3900</v>
      </c>
      <c r="B1469" s="9" t="s">
        <v>3901</v>
      </c>
      <c r="C1469" s="9" t="s">
        <v>3902</v>
      </c>
      <c r="D1469" s="159">
        <f>VLOOKUP(A1469:A1664,'Резьбовые фитинги ЭКО'!A:I,7,FALSE)</f>
        <v>234.73800000000003</v>
      </c>
      <c r="E1469" s="79">
        <f>VLOOKUP(A1469:A1664,'Резьбовые фитинги ЭКО'!A:I,8,FALSE)</f>
        <v>0</v>
      </c>
      <c r="F1469" s="157">
        <f t="shared" si="27"/>
        <v>0</v>
      </c>
    </row>
    <row r="1470" spans="1:6" x14ac:dyDescent="0.25">
      <c r="A1470" s="9" t="s">
        <v>3903</v>
      </c>
      <c r="B1470" s="9" t="s">
        <v>3904</v>
      </c>
      <c r="C1470" s="9" t="s">
        <v>4269</v>
      </c>
      <c r="D1470" s="159">
        <f>VLOOKUP(A1470:A1664,'Резьбовые фитинги ЭКО'!A:I,7,FALSE)</f>
        <v>235.41840000000002</v>
      </c>
      <c r="E1470" s="79">
        <f>VLOOKUP(A1470:A1664,'Резьбовые фитинги ЭКО'!A:I,8,FALSE)</f>
        <v>0</v>
      </c>
      <c r="F1470" s="157">
        <f t="shared" si="27"/>
        <v>0</v>
      </c>
    </row>
    <row r="1471" spans="1:6" x14ac:dyDescent="0.25">
      <c r="A1471" s="9" t="s">
        <v>3905</v>
      </c>
      <c r="B1471" s="9" t="s">
        <v>3906</v>
      </c>
      <c r="C1471" s="9" t="s">
        <v>3907</v>
      </c>
      <c r="D1471" s="159">
        <f>VLOOKUP(A1471:A1665,'Резьбовые фитинги ЭКО'!A:I,7,FALSE)</f>
        <v>357.21000000000004</v>
      </c>
      <c r="E1471" s="79">
        <f>VLOOKUP(A1471:A1665,'Резьбовые фитинги ЭКО'!A:I,8,FALSE)</f>
        <v>0</v>
      </c>
      <c r="F1471" s="157">
        <f t="shared" si="27"/>
        <v>0</v>
      </c>
    </row>
    <row r="1472" spans="1:6" x14ac:dyDescent="0.25">
      <c r="A1472" s="9" t="s">
        <v>3908</v>
      </c>
      <c r="B1472" s="9" t="s">
        <v>3909</v>
      </c>
      <c r="C1472" s="9" t="s">
        <v>3579</v>
      </c>
      <c r="D1472" s="159">
        <f>VLOOKUP(A1472:A1666,'Резьбовые фитинги ЭКО'!A:I,7,FALSE)</f>
        <v>336.11760000000004</v>
      </c>
      <c r="E1472" s="79">
        <f>VLOOKUP(A1472:A1666,'Резьбовые фитинги ЭКО'!A:I,8,FALSE)</f>
        <v>0</v>
      </c>
      <c r="F1472" s="157">
        <f t="shared" si="27"/>
        <v>0</v>
      </c>
    </row>
    <row r="1473" spans="1:6" x14ac:dyDescent="0.25">
      <c r="A1473" s="9" t="s">
        <v>3910</v>
      </c>
      <c r="B1473" s="9" t="s">
        <v>3911</v>
      </c>
      <c r="C1473" s="9" t="s">
        <v>3581</v>
      </c>
      <c r="D1473" s="159">
        <f>VLOOKUP(A1473:A1667,'Резьбовые фитинги ЭКО'!A:I,7,FALSE)</f>
        <v>338.83920000000006</v>
      </c>
      <c r="E1473" s="79">
        <f>VLOOKUP(A1473:A1667,'Резьбовые фитинги ЭКО'!A:I,8,FALSE)</f>
        <v>0</v>
      </c>
      <c r="F1473" s="157">
        <f t="shared" si="27"/>
        <v>0</v>
      </c>
    </row>
    <row r="1474" spans="1:6" x14ac:dyDescent="0.25">
      <c r="A1474" s="9" t="s">
        <v>3912</v>
      </c>
      <c r="B1474" s="9" t="s">
        <v>3913</v>
      </c>
      <c r="C1474" s="9" t="s">
        <v>3586</v>
      </c>
      <c r="D1474" s="159">
        <f>VLOOKUP(A1474:A1668,'Резьбовые фитинги ЭКО'!A:I,7,FALSE)</f>
        <v>36.061200000000007</v>
      </c>
      <c r="E1474" s="79">
        <f>VLOOKUP(A1474:A1668,'Резьбовые фитинги ЭКО'!A:I,8,FALSE)</f>
        <v>0</v>
      </c>
      <c r="F1474" s="157">
        <f t="shared" si="27"/>
        <v>0</v>
      </c>
    </row>
    <row r="1475" spans="1:6" x14ac:dyDescent="0.25">
      <c r="A1475" s="9" t="s">
        <v>3914</v>
      </c>
      <c r="B1475" s="9" t="s">
        <v>3915</v>
      </c>
      <c r="C1475" s="9" t="s">
        <v>3588</v>
      </c>
      <c r="D1475" s="159">
        <f>VLOOKUP(A1475:A1668,'Резьбовые фитинги ЭКО'!A:I,7,FALSE)</f>
        <v>57.153600000000004</v>
      </c>
      <c r="E1475" s="79">
        <f>VLOOKUP(A1475:A1668,'Резьбовые фитинги ЭКО'!A:I,8,FALSE)</f>
        <v>0</v>
      </c>
      <c r="F1475" s="157">
        <f t="shared" si="27"/>
        <v>0</v>
      </c>
    </row>
    <row r="1476" spans="1:6" x14ac:dyDescent="0.25">
      <c r="A1476" s="9" t="s">
        <v>3916</v>
      </c>
      <c r="B1476" s="9" t="s">
        <v>3917</v>
      </c>
      <c r="C1476" s="9" t="s">
        <v>3590</v>
      </c>
      <c r="D1476" s="159">
        <f>VLOOKUP(A1476:A1669,'Резьбовые фитинги ЭКО'!A:I,7,FALSE)</f>
        <v>104.78160000000001</v>
      </c>
      <c r="E1476" s="79">
        <f>VLOOKUP(A1476:A1669,'Резьбовые фитинги ЭКО'!A:I,8,FALSE)</f>
        <v>0</v>
      </c>
      <c r="F1476" s="157">
        <f t="shared" si="27"/>
        <v>0</v>
      </c>
    </row>
    <row r="1477" spans="1:6" x14ac:dyDescent="0.25">
      <c r="A1477" s="9" t="s">
        <v>3918</v>
      </c>
      <c r="B1477" s="9" t="s">
        <v>3919</v>
      </c>
      <c r="C1477" s="9" t="s">
        <v>3920</v>
      </c>
      <c r="D1477" s="159">
        <f>VLOOKUP(A1477:A1670,'Резьбовые фитинги ЭКО'!A:I,7,FALSE)</f>
        <v>193.91400000000002</v>
      </c>
      <c r="E1477" s="79">
        <f>VLOOKUP(A1477:A1670,'Резьбовые фитинги ЭКО'!A:I,8,FALSE)</f>
        <v>0</v>
      </c>
      <c r="F1477" s="157">
        <f t="shared" si="27"/>
        <v>0</v>
      </c>
    </row>
    <row r="1478" spans="1:6" x14ac:dyDescent="0.25">
      <c r="A1478" s="9" t="s">
        <v>3921</v>
      </c>
      <c r="B1478" s="9" t="s">
        <v>3922</v>
      </c>
      <c r="C1478" s="9" t="s">
        <v>3592</v>
      </c>
      <c r="D1478" s="159">
        <f>VLOOKUP(A1478:A1671,'Резьбовые фитинги ЭКО'!A:I,7,FALSE)</f>
        <v>251.06760000000003</v>
      </c>
      <c r="E1478" s="79">
        <f>VLOOKUP(A1478:A1671,'Резьбовые фитинги ЭКО'!A:I,8,FALSE)</f>
        <v>0</v>
      </c>
      <c r="F1478" s="157">
        <f t="shared" si="27"/>
        <v>0</v>
      </c>
    </row>
    <row r="1479" spans="1:6" x14ac:dyDescent="0.25">
      <c r="A1479" s="9" t="s">
        <v>3923</v>
      </c>
      <c r="B1479" s="9" t="s">
        <v>3924</v>
      </c>
      <c r="C1479" s="9" t="s">
        <v>3925</v>
      </c>
      <c r="D1479" s="159">
        <f>VLOOKUP(A1479:A1671,'Резьбовые фитинги ЭКО'!A:I,7,FALSE)</f>
        <v>340.88040000000001</v>
      </c>
      <c r="E1479" s="79">
        <f>VLOOKUP(A1479:A1671,'Резьбовые фитинги ЭКО'!A:I,8,FALSE)</f>
        <v>0</v>
      </c>
      <c r="F1479" s="157">
        <f t="shared" si="27"/>
        <v>0</v>
      </c>
    </row>
    <row r="1480" spans="1:6" x14ac:dyDescent="0.25">
      <c r="A1480" s="9" t="s">
        <v>3954</v>
      </c>
      <c r="B1480" s="9" t="s">
        <v>3955</v>
      </c>
      <c r="C1480" s="9" t="s">
        <v>4270</v>
      </c>
      <c r="D1480" s="159">
        <f>VLOOKUP(A1480:A1672,'Резьбовые фитинги ЭКО'!A:I,7,FALSE)</f>
        <v>36.741600000000005</v>
      </c>
      <c r="E1480" s="79">
        <f>VLOOKUP(A1480:A1672,'Резьбовые фитинги ЭКО'!A:I,8,FALSE)</f>
        <v>0</v>
      </c>
      <c r="F1480" s="157">
        <f t="shared" si="27"/>
        <v>0</v>
      </c>
    </row>
    <row r="1481" spans="1:6" x14ac:dyDescent="0.25">
      <c r="A1481" s="9" t="s">
        <v>3956</v>
      </c>
      <c r="B1481" s="9" t="s">
        <v>3957</v>
      </c>
      <c r="C1481" s="9" t="s">
        <v>4271</v>
      </c>
      <c r="D1481" s="159">
        <f>VLOOKUP(A1481:A1673,'Резьбовые фитинги ЭКО'!A:I,7,FALSE)</f>
        <v>58.514400000000002</v>
      </c>
      <c r="E1481" s="79">
        <f>VLOOKUP(A1481:A1673,'Резьбовые фитинги ЭКО'!A:I,8,FALSE)</f>
        <v>0</v>
      </c>
      <c r="F1481" s="157">
        <f t="shared" si="27"/>
        <v>0</v>
      </c>
    </row>
    <row r="1482" spans="1:6" x14ac:dyDescent="0.25">
      <c r="A1482" s="9" t="s">
        <v>3926</v>
      </c>
      <c r="B1482" s="9" t="s">
        <v>3927</v>
      </c>
      <c r="C1482" s="9" t="s">
        <v>3601</v>
      </c>
      <c r="D1482" s="159">
        <f>VLOOKUP(A1482:A1674,'Резьбовые фитинги ЭКО'!A:I,7,FALSE)</f>
        <v>34.020000000000003</v>
      </c>
      <c r="E1482" s="79">
        <f>VLOOKUP(A1482:A1674,'Резьбовые фитинги ЭКО'!A:I,8,FALSE)</f>
        <v>0</v>
      </c>
      <c r="F1482" s="157">
        <f t="shared" si="27"/>
        <v>0</v>
      </c>
    </row>
    <row r="1483" spans="1:6" x14ac:dyDescent="0.25">
      <c r="A1483" s="9" t="s">
        <v>3928</v>
      </c>
      <c r="B1483" s="9" t="s">
        <v>3929</v>
      </c>
      <c r="C1483" s="9" t="s">
        <v>3603</v>
      </c>
      <c r="D1483" s="159">
        <f>VLOOKUP(A1483:A1674,'Резьбовые фитинги ЭКО'!A:I,7,FALSE)</f>
        <v>48.988800000000005</v>
      </c>
      <c r="E1483" s="79">
        <f>VLOOKUP(A1483:A1674,'Резьбовые фитинги ЭКО'!A:I,8,FALSE)</f>
        <v>0</v>
      </c>
      <c r="F1483" s="157">
        <f t="shared" si="27"/>
        <v>0</v>
      </c>
    </row>
    <row r="1484" spans="1:6" x14ac:dyDescent="0.25">
      <c r="A1484" s="9" t="s">
        <v>3930</v>
      </c>
      <c r="B1484" s="9" t="s">
        <v>3931</v>
      </c>
      <c r="C1484" s="9" t="s">
        <v>3605</v>
      </c>
      <c r="D1484" s="159">
        <f>VLOOKUP(A1484:A1675,'Резьбовые фитинги ЭКО'!A:I,7,FALSE)</f>
        <v>78.245999999999995</v>
      </c>
      <c r="E1484" s="79">
        <f>VLOOKUP(A1484:A1675,'Резьбовые фитинги ЭКО'!A:I,8,FALSE)</f>
        <v>0</v>
      </c>
      <c r="F1484" s="157">
        <f t="shared" si="27"/>
        <v>0</v>
      </c>
    </row>
    <row r="1485" spans="1:6" x14ac:dyDescent="0.25">
      <c r="A1485" s="9" t="s">
        <v>3932</v>
      </c>
      <c r="B1485" s="9" t="s">
        <v>3933</v>
      </c>
      <c r="C1485" s="9" t="s">
        <v>3607</v>
      </c>
      <c r="D1485" s="159">
        <f>VLOOKUP(A1485:A1676,'Резьбовые фитинги ЭКО'!A:I,7,FALSE)</f>
        <v>84.369600000000005</v>
      </c>
      <c r="E1485" s="79">
        <f>VLOOKUP(A1485:A1676,'Резьбовые фитинги ЭКО'!A:I,8,FALSE)</f>
        <v>0</v>
      </c>
      <c r="F1485" s="157">
        <f t="shared" si="27"/>
        <v>0</v>
      </c>
    </row>
    <row r="1486" spans="1:6" x14ac:dyDescent="0.25">
      <c r="A1486" s="9" t="s">
        <v>3934</v>
      </c>
      <c r="B1486" s="9" t="s">
        <v>3935</v>
      </c>
      <c r="C1486" s="9" t="s">
        <v>4276</v>
      </c>
      <c r="D1486" s="159">
        <f>VLOOKUP(A1486:A1677,'Резьбовые фитинги ЭКО'!A:I,7,FALSE)</f>
        <v>149.0076</v>
      </c>
      <c r="E1486" s="79">
        <f>VLOOKUP(A1486:A1677,'Резьбовые фитинги ЭКО'!A:I,8,FALSE)</f>
        <v>0</v>
      </c>
      <c r="F1486" s="157">
        <f t="shared" si="27"/>
        <v>0</v>
      </c>
    </row>
    <row r="1487" spans="1:6" x14ac:dyDescent="0.25">
      <c r="A1487" s="9" t="s">
        <v>3936</v>
      </c>
      <c r="B1487" s="9" t="s">
        <v>3937</v>
      </c>
      <c r="C1487" s="9" t="s">
        <v>3611</v>
      </c>
      <c r="D1487" s="159">
        <f>VLOOKUP(A1487:A1677,'Резьбовые фитинги ЭКО'!A:I,7,FALSE)</f>
        <v>164.6568</v>
      </c>
      <c r="E1487" s="79">
        <f>VLOOKUP(A1487:A1677,'Резьбовые фитинги ЭКО'!A:I,8,FALSE)</f>
        <v>0</v>
      </c>
      <c r="F1487" s="157">
        <f t="shared" si="27"/>
        <v>0</v>
      </c>
    </row>
    <row r="1488" spans="1:6" x14ac:dyDescent="0.25">
      <c r="A1488" s="9" t="s">
        <v>3938</v>
      </c>
      <c r="B1488" s="9" t="s">
        <v>3939</v>
      </c>
      <c r="C1488" s="9" t="s">
        <v>3613</v>
      </c>
      <c r="D1488" s="159">
        <f>VLOOKUP(A1488:A1678,'Резьбовые фитинги ЭКО'!A:I,7,FALSE)</f>
        <v>168.73920000000001</v>
      </c>
      <c r="E1488" s="79">
        <f>VLOOKUP(A1488:A1678,'Резьбовые фитинги ЭКО'!A:I,8,FALSE)</f>
        <v>0</v>
      </c>
      <c r="F1488" s="157">
        <f t="shared" si="27"/>
        <v>0</v>
      </c>
    </row>
    <row r="1489" spans="1:6" x14ac:dyDescent="0.25">
      <c r="A1489" s="9" t="s">
        <v>3940</v>
      </c>
      <c r="B1489" s="9" t="s">
        <v>3941</v>
      </c>
      <c r="C1489" s="9" t="s">
        <v>4277</v>
      </c>
      <c r="D1489" s="159">
        <f>VLOOKUP(A1489:A1679,'Резьбовые фитинги ЭКО'!A:I,7,FALSE)</f>
        <v>204.8004</v>
      </c>
      <c r="E1489" s="79">
        <f>VLOOKUP(A1489:A1679,'Резьбовые фитинги ЭКО'!A:I,8,FALSE)</f>
        <v>0</v>
      </c>
      <c r="F1489" s="157">
        <f t="shared" si="27"/>
        <v>0</v>
      </c>
    </row>
    <row r="1490" spans="1:6" x14ac:dyDescent="0.25">
      <c r="A1490" s="9" t="s">
        <v>3942</v>
      </c>
      <c r="B1490" s="9" t="s">
        <v>3943</v>
      </c>
      <c r="C1490" s="9" t="s">
        <v>4278</v>
      </c>
      <c r="D1490" s="159">
        <f>VLOOKUP(A1490:A1679,'Резьбовые фитинги ЭКО'!A:I,7,FALSE)</f>
        <v>212.28480000000002</v>
      </c>
      <c r="E1490" s="79">
        <f>VLOOKUP(A1490:A1679,'Резьбовые фитинги ЭКО'!A:I,8,FALSE)</f>
        <v>0</v>
      </c>
      <c r="F1490" s="157">
        <f t="shared" si="27"/>
        <v>0</v>
      </c>
    </row>
    <row r="1491" spans="1:6" x14ac:dyDescent="0.25">
      <c r="A1491" s="9" t="s">
        <v>3944</v>
      </c>
      <c r="B1491" s="9" t="s">
        <v>3945</v>
      </c>
      <c r="C1491" s="9" t="s">
        <v>3617</v>
      </c>
      <c r="D1491" s="159">
        <f>VLOOKUP(A1491:A1680,'Резьбовые фитинги ЭКО'!A:I,7,FALSE)</f>
        <v>235.41840000000002</v>
      </c>
      <c r="E1491" s="79">
        <f>VLOOKUP(A1491:A1680,'Резьбовые фитинги ЭКО'!A:I,8,FALSE)</f>
        <v>0</v>
      </c>
      <c r="F1491" s="157">
        <f t="shared" si="27"/>
        <v>0</v>
      </c>
    </row>
    <row r="1492" spans="1:6" x14ac:dyDescent="0.25">
      <c r="A1492" s="9" t="s">
        <v>3946</v>
      </c>
      <c r="B1492" s="9" t="s">
        <v>3947</v>
      </c>
      <c r="C1492" s="9" t="s">
        <v>4272</v>
      </c>
      <c r="D1492" s="159">
        <f>VLOOKUP(A1492:A1681,'Резьбовые фитинги ЭКО'!A:I,7,FALSE)</f>
        <v>344.96280000000007</v>
      </c>
      <c r="E1492" s="79">
        <f>VLOOKUP(A1492:A1681,'Резьбовые фитинги ЭКО'!A:I,8,FALSE)</f>
        <v>0</v>
      </c>
      <c r="F1492" s="157">
        <f t="shared" si="27"/>
        <v>0</v>
      </c>
    </row>
    <row r="1493" spans="1:6" x14ac:dyDescent="0.25">
      <c r="A1493" s="9" t="s">
        <v>3948</v>
      </c>
      <c r="B1493" s="9" t="s">
        <v>3949</v>
      </c>
      <c r="C1493" s="9" t="s">
        <v>4273</v>
      </c>
      <c r="D1493" s="159">
        <f>VLOOKUP(A1493:A1681,'Резьбовые фитинги ЭКО'!A:I,7,FALSE)</f>
        <v>336.79800000000006</v>
      </c>
      <c r="E1493" s="79">
        <f>VLOOKUP(A1493:A1681,'Резьбовые фитинги ЭКО'!A:I,8,FALSE)</f>
        <v>0</v>
      </c>
      <c r="F1493" s="157">
        <f t="shared" si="27"/>
        <v>0</v>
      </c>
    </row>
    <row r="1494" spans="1:6" x14ac:dyDescent="0.25">
      <c r="A1494" s="9" t="s">
        <v>3950</v>
      </c>
      <c r="B1494" s="9" t="s">
        <v>3951</v>
      </c>
      <c r="C1494" s="9" t="s">
        <v>4274</v>
      </c>
      <c r="D1494" s="159">
        <f>VLOOKUP(A1494:A1682,'Резьбовые фитинги ЭКО'!A:I,7,FALSE)</f>
        <v>333.39600000000007</v>
      </c>
      <c r="E1494" s="79">
        <f>VLOOKUP(A1494:A1682,'Резьбовые фитинги ЭКО'!A:I,8,FALSE)</f>
        <v>0</v>
      </c>
      <c r="F1494" s="157">
        <f t="shared" si="27"/>
        <v>0</v>
      </c>
    </row>
    <row r="1495" spans="1:6" x14ac:dyDescent="0.25">
      <c r="A1495" s="9" t="s">
        <v>3952</v>
      </c>
      <c r="B1495" s="9" t="s">
        <v>3953</v>
      </c>
      <c r="C1495" s="9" t="s">
        <v>4275</v>
      </c>
      <c r="D1495" s="159">
        <f>VLOOKUP(A1495:A1683,'Резьбовые фитинги ЭКО'!A:I,7,FALSE)</f>
        <v>353.12760000000009</v>
      </c>
      <c r="E1495" s="79">
        <f>VLOOKUP(A1495:A1683,'Резьбовые фитинги ЭКО'!A:I,8,FALSE)</f>
        <v>0</v>
      </c>
      <c r="F1495" s="157">
        <f t="shared" si="27"/>
        <v>0</v>
      </c>
    </row>
    <row r="1496" spans="1:6" x14ac:dyDescent="0.25">
      <c r="A1496" s="9" t="s">
        <v>3958</v>
      </c>
      <c r="B1496" s="9" t="s">
        <v>3959</v>
      </c>
      <c r="C1496" s="9" t="s">
        <v>4286</v>
      </c>
      <c r="D1496" s="159">
        <f>VLOOKUP(A1496:A1684,'Резьбовые фитинги ЭКО'!A:I,7,FALSE)</f>
        <v>34.020000000000003</v>
      </c>
      <c r="E1496" s="79">
        <f>VLOOKUP(A1496:A1684,'Резьбовые фитинги ЭКО'!A:I,8,FALSE)</f>
        <v>0</v>
      </c>
      <c r="F1496" s="157">
        <f t="shared" si="27"/>
        <v>0</v>
      </c>
    </row>
    <row r="1497" spans="1:6" x14ac:dyDescent="0.25">
      <c r="A1497" s="9" t="s">
        <v>3960</v>
      </c>
      <c r="B1497" s="9" t="s">
        <v>3961</v>
      </c>
      <c r="C1497" s="9" t="s">
        <v>4285</v>
      </c>
      <c r="D1497" s="159">
        <f>VLOOKUP(A1497:A1684,'Резьбовые фитинги ЭКО'!A:I,7,FALSE)</f>
        <v>49.669200000000004</v>
      </c>
      <c r="E1497" s="79">
        <f>VLOOKUP(A1497:A1684,'Резьбовые фитинги ЭКО'!A:I,8,FALSE)</f>
        <v>0</v>
      </c>
      <c r="F1497" s="157">
        <f t="shared" si="27"/>
        <v>0</v>
      </c>
    </row>
    <row r="1498" spans="1:6" x14ac:dyDescent="0.25">
      <c r="A1498" s="9" t="s">
        <v>3962</v>
      </c>
      <c r="B1498" s="9" t="s">
        <v>3963</v>
      </c>
      <c r="C1498" s="9" t="s">
        <v>3964</v>
      </c>
      <c r="D1498" s="159">
        <f>VLOOKUP(A1498:A1685,'Резьбовые фитинги ЭКО'!A:I,7,FALSE)</f>
        <v>53.071200000000005</v>
      </c>
      <c r="E1498" s="79">
        <f>VLOOKUP(A1498:A1685,'Резьбовые фитинги ЭКО'!A:I,8,FALSE)</f>
        <v>0</v>
      </c>
      <c r="F1498" s="157">
        <f t="shared" ref="F1498:F1561" si="28">D1498*E1498</f>
        <v>0</v>
      </c>
    </row>
    <row r="1499" spans="1:6" x14ac:dyDescent="0.25">
      <c r="A1499" s="9" t="s">
        <v>3965</v>
      </c>
      <c r="B1499" s="9" t="s">
        <v>3966</v>
      </c>
      <c r="C1499" s="9" t="s">
        <v>3967</v>
      </c>
      <c r="D1499" s="159">
        <f>VLOOKUP(A1499:A1685,'Резьбовые фитинги ЭКО'!A:I,7,FALSE)</f>
        <v>78.245999999999995</v>
      </c>
      <c r="E1499" s="79">
        <f>VLOOKUP(A1499:A1685,'Резьбовые фитинги ЭКО'!A:I,8,FALSE)</f>
        <v>0</v>
      </c>
      <c r="F1499" s="157">
        <f t="shared" si="28"/>
        <v>0</v>
      </c>
    </row>
    <row r="1500" spans="1:6" x14ac:dyDescent="0.25">
      <c r="A1500" s="9" t="s">
        <v>3968</v>
      </c>
      <c r="B1500" s="9" t="s">
        <v>3969</v>
      </c>
      <c r="C1500" s="9" t="s">
        <v>3970</v>
      </c>
      <c r="D1500" s="159">
        <f>VLOOKUP(A1500:A1686,'Резьбовые фитинги ЭКО'!A:I,7,FALSE)</f>
        <v>101.37960000000001</v>
      </c>
      <c r="E1500" s="79">
        <f>VLOOKUP(A1500:A1686,'Резьбовые фитинги ЭКО'!A:I,8,FALSE)</f>
        <v>0</v>
      </c>
      <c r="F1500" s="157">
        <f t="shared" si="28"/>
        <v>0</v>
      </c>
    </row>
    <row r="1501" spans="1:6" x14ac:dyDescent="0.25">
      <c r="A1501" s="9" t="s">
        <v>3971</v>
      </c>
      <c r="B1501" s="9" t="s">
        <v>3972</v>
      </c>
      <c r="C1501" s="9" t="s">
        <v>3973</v>
      </c>
      <c r="D1501" s="159">
        <f>VLOOKUP(A1501:A1686,'Резьбовые фитинги ЭКО'!A:I,7,FALSE)</f>
        <v>110.22480000000002</v>
      </c>
      <c r="E1501" s="79">
        <f>VLOOKUP(A1501:A1686,'Резьбовые фитинги ЭКО'!A:I,8,FALSE)</f>
        <v>0</v>
      </c>
      <c r="F1501" s="157">
        <f t="shared" si="28"/>
        <v>0</v>
      </c>
    </row>
    <row r="1502" spans="1:6" x14ac:dyDescent="0.25">
      <c r="A1502" s="9" t="s">
        <v>3974</v>
      </c>
      <c r="B1502" s="9" t="s">
        <v>3975</v>
      </c>
      <c r="C1502" s="9" t="s">
        <v>4282</v>
      </c>
      <c r="D1502" s="159">
        <f>VLOOKUP(A1502:A1687,'Резьбовые фитинги ЭКО'!A:I,7,FALSE)</f>
        <v>178.26480000000004</v>
      </c>
      <c r="E1502" s="79">
        <f>VLOOKUP(A1502:A1687,'Резьбовые фитинги ЭКО'!A:I,8,FALSE)</f>
        <v>0</v>
      </c>
      <c r="F1502" s="157">
        <f t="shared" si="28"/>
        <v>0</v>
      </c>
    </row>
    <row r="1503" spans="1:6" x14ac:dyDescent="0.25">
      <c r="A1503" s="9" t="s">
        <v>3976</v>
      </c>
      <c r="B1503" s="9" t="s">
        <v>3977</v>
      </c>
      <c r="C1503" s="9" t="s">
        <v>3978</v>
      </c>
      <c r="D1503" s="159">
        <f>VLOOKUP(A1503:A1688,'Резьбовые фитинги ЭКО'!A:I,7,FALSE)</f>
        <v>189.15120000000002</v>
      </c>
      <c r="E1503" s="79">
        <f>VLOOKUP(A1503:A1688,'Резьбовые фитинги ЭКО'!A:I,8,FALSE)</f>
        <v>0</v>
      </c>
      <c r="F1503" s="157">
        <f t="shared" si="28"/>
        <v>0</v>
      </c>
    </row>
    <row r="1504" spans="1:6" x14ac:dyDescent="0.25">
      <c r="A1504" s="9" t="s">
        <v>3979</v>
      </c>
      <c r="B1504" s="9" t="s">
        <v>3980</v>
      </c>
      <c r="C1504" s="9" t="s">
        <v>3981</v>
      </c>
      <c r="D1504" s="159">
        <f>VLOOKUP(A1504:A1688,'Резьбовые фитинги ЭКО'!A:I,7,FALSE)</f>
        <v>195.95520000000002</v>
      </c>
      <c r="E1504" s="79">
        <f>VLOOKUP(A1504:A1688,'Резьбовые фитинги ЭКО'!A:I,8,FALSE)</f>
        <v>0</v>
      </c>
      <c r="F1504" s="157">
        <f t="shared" si="28"/>
        <v>0</v>
      </c>
    </row>
    <row r="1505" spans="1:6" x14ac:dyDescent="0.25">
      <c r="A1505" s="9" t="s">
        <v>3982</v>
      </c>
      <c r="B1505" s="9" t="s">
        <v>3983</v>
      </c>
      <c r="C1505" s="9" t="s">
        <v>4283</v>
      </c>
      <c r="D1505" s="159">
        <f>VLOOKUP(A1505:A1689,'Резьбовые фитинги ЭКО'!A:I,7,FALSE)</f>
        <v>231.33600000000001</v>
      </c>
      <c r="E1505" s="79">
        <f>VLOOKUP(A1505:A1689,'Резьбовые фитинги ЭКО'!A:I,8,FALSE)</f>
        <v>0</v>
      </c>
      <c r="F1505" s="157">
        <f t="shared" si="28"/>
        <v>0</v>
      </c>
    </row>
    <row r="1506" spans="1:6" x14ac:dyDescent="0.25">
      <c r="A1506" s="9" t="s">
        <v>3984</v>
      </c>
      <c r="B1506" s="9" t="s">
        <v>3985</v>
      </c>
      <c r="C1506" s="9" t="s">
        <v>4284</v>
      </c>
      <c r="D1506" s="159">
        <f>VLOOKUP(A1506:A1690,'Резьбовые фитинги ЭКО'!A:I,7,FALSE)</f>
        <v>238.82040000000001</v>
      </c>
      <c r="E1506" s="79">
        <f>VLOOKUP(A1506:A1690,'Резьбовые фитинги ЭКО'!A:I,8,FALSE)</f>
        <v>0</v>
      </c>
      <c r="F1506" s="157">
        <f t="shared" si="28"/>
        <v>0</v>
      </c>
    </row>
    <row r="1507" spans="1:6" x14ac:dyDescent="0.25">
      <c r="A1507" s="9" t="s">
        <v>3986</v>
      </c>
      <c r="B1507" s="9" t="s">
        <v>3987</v>
      </c>
      <c r="C1507" s="9" t="s">
        <v>3988</v>
      </c>
      <c r="D1507" s="159">
        <f>VLOOKUP(A1507:A1690,'Резьбовые фитинги ЭКО'!A:I,7,FALSE)</f>
        <v>234.05760000000001</v>
      </c>
      <c r="E1507" s="79">
        <f>VLOOKUP(A1507:A1690,'Резьбовые фитинги ЭКО'!A:I,8,FALSE)</f>
        <v>0</v>
      </c>
      <c r="F1507" s="157">
        <f t="shared" si="28"/>
        <v>0</v>
      </c>
    </row>
    <row r="1508" spans="1:6" x14ac:dyDescent="0.25">
      <c r="A1508" s="9" t="s">
        <v>3989</v>
      </c>
      <c r="B1508" s="9" t="s">
        <v>3990</v>
      </c>
      <c r="C1508" s="9" t="s">
        <v>4281</v>
      </c>
      <c r="D1508" s="159">
        <f>VLOOKUP(A1508:A1691,'Резьбовые фитинги ЭКО'!A:I,7,FALSE)</f>
        <v>342.24120000000005</v>
      </c>
      <c r="E1508" s="79">
        <f>VLOOKUP(A1508:A1691,'Резьбовые фитинги ЭКО'!A:I,8,FALSE)</f>
        <v>0</v>
      </c>
      <c r="F1508" s="157">
        <f t="shared" si="28"/>
        <v>0</v>
      </c>
    </row>
    <row r="1509" spans="1:6" x14ac:dyDescent="0.25">
      <c r="A1509" s="9" t="s">
        <v>3991</v>
      </c>
      <c r="B1509" s="9" t="s">
        <v>3992</v>
      </c>
      <c r="C1509" s="9" t="s">
        <v>4280</v>
      </c>
      <c r="D1509" s="159">
        <f>VLOOKUP(A1509:A1692,'Резьбовые фитинги ЭКО'!A:I,7,FALSE)</f>
        <v>356.52960000000007</v>
      </c>
      <c r="E1509" s="79">
        <f>VLOOKUP(A1509:A1692,'Резьбовые фитинги ЭКО'!A:I,8,FALSE)</f>
        <v>0</v>
      </c>
      <c r="F1509" s="157">
        <f t="shared" si="28"/>
        <v>0</v>
      </c>
    </row>
    <row r="1510" spans="1:6" x14ac:dyDescent="0.25">
      <c r="A1510" s="9" t="s">
        <v>3993</v>
      </c>
      <c r="B1510" s="9" t="s">
        <v>3994</v>
      </c>
      <c r="C1510" s="9" t="s">
        <v>4279</v>
      </c>
      <c r="D1510" s="159">
        <f>VLOOKUP(A1510:A1692,'Резьбовые фитинги ЭКО'!A:I,7,FALSE)</f>
        <v>383.0652</v>
      </c>
      <c r="E1510" s="79">
        <f>VLOOKUP(A1510:A1692,'Резьбовые фитинги ЭКО'!A:I,8,FALSE)</f>
        <v>0</v>
      </c>
      <c r="F1510" s="157">
        <f t="shared" si="28"/>
        <v>0</v>
      </c>
    </row>
    <row r="1511" spans="1:6" x14ac:dyDescent="0.25">
      <c r="A1511" s="9" t="s">
        <v>3995</v>
      </c>
      <c r="B1511" s="9" t="s">
        <v>3996</v>
      </c>
      <c r="C1511" s="9" t="s">
        <v>3647</v>
      </c>
      <c r="D1511" s="159">
        <f>VLOOKUP(A1511:A1693,'Резьбовые фитинги ЭКО'!A:I,7,FALSE)</f>
        <v>124.51320000000001</v>
      </c>
      <c r="E1511" s="79">
        <f>VLOOKUP(A1511:A1693,'Резьбовые фитинги ЭКО'!A:I,8,FALSE)</f>
        <v>0</v>
      </c>
      <c r="F1511" s="157">
        <f t="shared" si="28"/>
        <v>0</v>
      </c>
    </row>
    <row r="1512" spans="1:6" x14ac:dyDescent="0.25">
      <c r="A1512" s="9" t="s">
        <v>3997</v>
      </c>
      <c r="B1512" s="9" t="s">
        <v>3998</v>
      </c>
      <c r="C1512" s="9" t="s">
        <v>3649</v>
      </c>
      <c r="D1512" s="159">
        <f>VLOOKUP(A1512:A1694,'Резьбовые фитинги ЭКО'!A:I,7,FALSE)</f>
        <v>188.47080000000003</v>
      </c>
      <c r="E1512" s="79">
        <f>VLOOKUP(A1512:A1694,'Резьбовые фитинги ЭКО'!A:I,8,FALSE)</f>
        <v>0</v>
      </c>
      <c r="F1512" s="157">
        <f t="shared" si="28"/>
        <v>0</v>
      </c>
    </row>
    <row r="1513" spans="1:6" x14ac:dyDescent="0.25">
      <c r="A1513" s="9" t="s">
        <v>3999</v>
      </c>
      <c r="B1513" s="9" t="s">
        <v>4000</v>
      </c>
      <c r="C1513" s="9" t="s">
        <v>3651</v>
      </c>
      <c r="D1513" s="159">
        <f>VLOOKUP(A1513:A1694,'Резьбовые фитинги ЭКО'!A:I,7,FALSE)</f>
        <v>356.52960000000007</v>
      </c>
      <c r="E1513" s="79">
        <f>VLOOKUP(A1513:A1694,'Резьбовые фитинги ЭКО'!A:I,8,FALSE)</f>
        <v>0</v>
      </c>
      <c r="F1513" s="157">
        <f t="shared" si="28"/>
        <v>0</v>
      </c>
    </row>
    <row r="1514" spans="1:6" x14ac:dyDescent="0.25">
      <c r="A1514" s="9" t="s">
        <v>4001</v>
      </c>
      <c r="B1514" s="9" t="s">
        <v>4002</v>
      </c>
      <c r="C1514" s="9" t="s">
        <v>3653</v>
      </c>
      <c r="D1514" s="159">
        <f>VLOOKUP(A1514:A1695,'Резьбовые фитинги ЭКО'!A:I,7,FALSE)</f>
        <v>530.71199999999999</v>
      </c>
      <c r="E1514" s="79">
        <f>VLOOKUP(A1514:A1695,'Резьбовые фитинги ЭКО'!A:I,8,FALSE)</f>
        <v>0</v>
      </c>
      <c r="F1514" s="157">
        <f t="shared" si="28"/>
        <v>0</v>
      </c>
    </row>
    <row r="1515" spans="1:6" x14ac:dyDescent="0.25">
      <c r="A1515" s="9" t="s">
        <v>4003</v>
      </c>
      <c r="B1515" s="9" t="s">
        <v>4004</v>
      </c>
      <c r="C1515" s="9" t="s">
        <v>3655</v>
      </c>
      <c r="D1515" s="159">
        <f>VLOOKUP(A1515:A1696,'Резьбовые фитинги ЭКО'!A:I,7,FALSE)</f>
        <v>695.36880000000008</v>
      </c>
      <c r="E1515" s="79">
        <f>VLOOKUP(A1515:A1696,'Резьбовые фитинги ЭКО'!A:I,8,FALSE)</f>
        <v>0</v>
      </c>
      <c r="F1515" s="157">
        <f t="shared" si="28"/>
        <v>0</v>
      </c>
    </row>
    <row r="1516" spans="1:6" x14ac:dyDescent="0.25">
      <c r="A1516" s="9" t="s">
        <v>4005</v>
      </c>
      <c r="B1516" s="9" t="s">
        <v>4006</v>
      </c>
      <c r="C1516" s="9" t="s">
        <v>3657</v>
      </c>
      <c r="D1516" s="159">
        <f>VLOOKUP(A1516:A1696,'Резьбовые фитинги ЭКО'!A:I,7,FALSE)</f>
        <v>893.36520000000019</v>
      </c>
      <c r="E1516" s="79">
        <f>VLOOKUP(A1516:A1696,'Резьбовые фитинги ЭКО'!A:I,8,FALSE)</f>
        <v>0</v>
      </c>
      <c r="F1516" s="157">
        <f t="shared" si="28"/>
        <v>0</v>
      </c>
    </row>
    <row r="1517" spans="1:6" x14ac:dyDescent="0.25">
      <c r="A1517" s="9" t="s">
        <v>4007</v>
      </c>
      <c r="B1517" s="9" t="s">
        <v>4008</v>
      </c>
      <c r="C1517" s="9" t="s">
        <v>4287</v>
      </c>
      <c r="D1517" s="159">
        <f>VLOOKUP(A1517:A1697,'Резьбовые фитинги ЭКО'!A:I,7,FALSE)</f>
        <v>161.93520000000001</v>
      </c>
      <c r="E1517" s="79">
        <f>VLOOKUP(A1517:A1697,'Резьбовые фитинги ЭКО'!A:I,8,FALSE)</f>
        <v>0</v>
      </c>
      <c r="F1517" s="157">
        <f t="shared" si="28"/>
        <v>0</v>
      </c>
    </row>
    <row r="1518" spans="1:6" x14ac:dyDescent="0.25">
      <c r="A1518" s="9" t="s">
        <v>4009</v>
      </c>
      <c r="B1518" s="9" t="s">
        <v>4010</v>
      </c>
      <c r="C1518" s="9" t="s">
        <v>4288</v>
      </c>
      <c r="D1518" s="159">
        <f>VLOOKUP(A1518:A1698,'Резьбовые фитинги ЭКО'!A:I,7,FALSE)</f>
        <v>268.07760000000002</v>
      </c>
      <c r="E1518" s="79">
        <f>VLOOKUP(A1518:A1698,'Резьбовые фитинги ЭКО'!A:I,8,FALSE)</f>
        <v>0</v>
      </c>
      <c r="F1518" s="157">
        <f t="shared" si="28"/>
        <v>0</v>
      </c>
    </row>
    <row r="1519" spans="1:6" x14ac:dyDescent="0.25">
      <c r="A1519" s="9" t="s">
        <v>4011</v>
      </c>
      <c r="B1519" s="9" t="s">
        <v>4012</v>
      </c>
      <c r="C1519" s="9" t="s">
        <v>4289</v>
      </c>
      <c r="D1519" s="159">
        <f>VLOOKUP(A1519:A1698,'Резьбовые фитинги ЭКО'!A:I,7,FALSE)</f>
        <v>487.16640000000007</v>
      </c>
      <c r="E1519" s="79">
        <f>VLOOKUP(A1519:A1698,'Резьбовые фитинги ЭКО'!A:I,8,FALSE)</f>
        <v>0</v>
      </c>
      <c r="F1519" s="157">
        <f t="shared" si="28"/>
        <v>0</v>
      </c>
    </row>
    <row r="1520" spans="1:6" x14ac:dyDescent="0.25">
      <c r="A1520" s="9" t="s">
        <v>4013</v>
      </c>
      <c r="B1520" s="9" t="s">
        <v>4014</v>
      </c>
      <c r="C1520" s="9" t="s">
        <v>4290</v>
      </c>
      <c r="D1520" s="159">
        <f>VLOOKUP(A1520:A1699,'Резьбовые фитинги ЭКО'!A:I,7,FALSE)</f>
        <v>592</v>
      </c>
      <c r="E1520" s="79">
        <f>VLOOKUP(A1520:A1699,'Резьбовые фитинги ЭКО'!A:I,8,FALSE)</f>
        <v>0</v>
      </c>
      <c r="F1520" s="157">
        <f t="shared" si="28"/>
        <v>0</v>
      </c>
    </row>
    <row r="1521" spans="1:6" x14ac:dyDescent="0.25">
      <c r="A1521" s="9" t="s">
        <v>4015</v>
      </c>
      <c r="B1521" s="9" t="s">
        <v>4016</v>
      </c>
      <c r="C1521" s="9" t="s">
        <v>3675</v>
      </c>
      <c r="D1521" s="159">
        <f>VLOOKUP(A1521:A1700,'Резьбовые фитинги ЭКО'!A:I,7,FALSE)</f>
        <v>84.369600000000005</v>
      </c>
      <c r="E1521" s="79">
        <f>VLOOKUP(A1521:A1700,'Резьбовые фитинги ЭКО'!A:I,8,FALSE)</f>
        <v>0</v>
      </c>
      <c r="F1521" s="157">
        <f t="shared" si="28"/>
        <v>0</v>
      </c>
    </row>
    <row r="1522" spans="1:6" x14ac:dyDescent="0.25">
      <c r="A1522" s="9" t="s">
        <v>4017</v>
      </c>
      <c r="B1522" s="9" t="s">
        <v>4018</v>
      </c>
      <c r="C1522" s="9" t="s">
        <v>3677</v>
      </c>
      <c r="D1522" s="159">
        <f>VLOOKUP(A1522:A1700,'Резьбовые фитинги ЭКО'!A:I,7,FALSE)</f>
        <v>137.44080000000002</v>
      </c>
      <c r="E1522" s="79">
        <f>VLOOKUP(A1522:A1700,'Резьбовые фитинги ЭКО'!A:I,8,FALSE)</f>
        <v>0</v>
      </c>
      <c r="F1522" s="157">
        <f t="shared" si="28"/>
        <v>0</v>
      </c>
    </row>
    <row r="1523" spans="1:6" x14ac:dyDescent="0.25">
      <c r="A1523" s="9" t="s">
        <v>4019</v>
      </c>
      <c r="B1523" s="9" t="s">
        <v>4020</v>
      </c>
      <c r="C1523" s="9" t="s">
        <v>3679</v>
      </c>
      <c r="D1523" s="159">
        <f>VLOOKUP(A1523:A1701,'Резьбовые фитинги ЭКО'!A:I,7,FALSE)</f>
        <v>283.72680000000003</v>
      </c>
      <c r="E1523" s="79">
        <f>VLOOKUP(A1523:A1701,'Резьбовые фитинги ЭКО'!A:I,8,FALSE)</f>
        <v>0</v>
      </c>
      <c r="F1523" s="157">
        <f t="shared" si="28"/>
        <v>0</v>
      </c>
    </row>
    <row r="1524" spans="1:6" x14ac:dyDescent="0.25">
      <c r="A1524" s="9" t="s">
        <v>4021</v>
      </c>
      <c r="B1524" s="9" t="s">
        <v>4022</v>
      </c>
      <c r="C1524" s="9" t="s">
        <v>3681</v>
      </c>
      <c r="D1524" s="159">
        <f>VLOOKUP(A1524:A1702,'Резьбовые фитинги ЭКО'!A:I,7,FALSE)</f>
        <v>412.32240000000002</v>
      </c>
      <c r="E1524" s="79">
        <f>VLOOKUP(A1524:A1702,'Резьбовые фитинги ЭКО'!A:I,8,FALSE)</f>
        <v>0</v>
      </c>
      <c r="F1524" s="157">
        <f t="shared" si="28"/>
        <v>0</v>
      </c>
    </row>
    <row r="1525" spans="1:6" x14ac:dyDescent="0.25">
      <c r="A1525" s="9" t="s">
        <v>4023</v>
      </c>
      <c r="B1525" s="9" t="s">
        <v>4024</v>
      </c>
      <c r="C1525" s="9" t="s">
        <v>3683</v>
      </c>
      <c r="D1525" s="159">
        <f>VLOOKUP(A1525:A1702,'Резьбовые фитинги ЭКО'!A:I,7,FALSE)</f>
        <v>574.93799999999999</v>
      </c>
      <c r="E1525" s="79">
        <f>VLOOKUP(A1525:A1702,'Резьбовые фитинги ЭКО'!A:I,8,FALSE)</f>
        <v>0</v>
      </c>
      <c r="F1525" s="157">
        <f t="shared" si="28"/>
        <v>0</v>
      </c>
    </row>
    <row r="1526" spans="1:6" x14ac:dyDescent="0.25">
      <c r="A1526" s="9" t="s">
        <v>4025</v>
      </c>
      <c r="B1526" s="9" t="s">
        <v>4026</v>
      </c>
      <c r="C1526" s="9" t="s">
        <v>4291</v>
      </c>
      <c r="D1526" s="159">
        <f>VLOOKUP(A1526:A1703,'Резьбовые фитинги ЭКО'!A:I,7,FALSE)</f>
        <v>995.45</v>
      </c>
      <c r="E1526" s="79">
        <f>VLOOKUP(A1526:A1703,'Резьбовые фитинги ЭКО'!A:I,8,FALSE)</f>
        <v>0</v>
      </c>
      <c r="F1526" s="157">
        <f t="shared" si="28"/>
        <v>0</v>
      </c>
    </row>
    <row r="1527" spans="1:6" x14ac:dyDescent="0.25">
      <c r="A1527" s="9" t="s">
        <v>4027</v>
      </c>
      <c r="B1527" s="9" t="s">
        <v>4028</v>
      </c>
      <c r="C1527" s="9" t="s">
        <v>4292</v>
      </c>
      <c r="D1527" s="159">
        <f>VLOOKUP(A1527:A1704,'Резьбовые фитинги ЭКО'!A:I,7,FALSE)</f>
        <v>125.87400000000002</v>
      </c>
      <c r="E1527" s="79">
        <f>VLOOKUP(A1527:A1704,'Резьбовые фитинги ЭКО'!A:I,8,FALSE)</f>
        <v>0</v>
      </c>
      <c r="F1527" s="157">
        <f t="shared" si="28"/>
        <v>0</v>
      </c>
    </row>
    <row r="1528" spans="1:6" x14ac:dyDescent="0.25">
      <c r="A1528" s="9" t="s">
        <v>4029</v>
      </c>
      <c r="B1528" s="9" t="s">
        <v>4030</v>
      </c>
      <c r="C1528" s="9" t="s">
        <v>3688</v>
      </c>
      <c r="D1528" s="159">
        <f>VLOOKUP(A1528:A1704,'Резьбовые фитинги ЭКО'!A:I,7,FALSE)</f>
        <v>106.82280000000002</v>
      </c>
      <c r="E1528" s="79">
        <f>VLOOKUP(A1528:A1704,'Резьбовые фитинги ЭКО'!A:I,8,FALSE)</f>
        <v>0</v>
      </c>
      <c r="F1528" s="157">
        <f t="shared" si="28"/>
        <v>0</v>
      </c>
    </row>
    <row r="1529" spans="1:6" x14ac:dyDescent="0.25">
      <c r="A1529" s="9" t="s">
        <v>4031</v>
      </c>
      <c r="B1529" s="9" t="s">
        <v>4032</v>
      </c>
      <c r="C1529" s="9" t="s">
        <v>4293</v>
      </c>
      <c r="D1529" s="159">
        <f>VLOOKUP(A1529:A1705,'Резьбовые фитинги ЭКО'!A:I,7,FALSE)</f>
        <v>146.96640000000002</v>
      </c>
      <c r="E1529" s="79">
        <f>VLOOKUP(A1529:A1705,'Резьбовые фитинги ЭКО'!A:I,8,FALSE)</f>
        <v>0</v>
      </c>
      <c r="F1529" s="157">
        <f t="shared" si="28"/>
        <v>0</v>
      </c>
    </row>
    <row r="1530" spans="1:6" x14ac:dyDescent="0.25">
      <c r="A1530" s="9" t="s">
        <v>4033</v>
      </c>
      <c r="B1530" s="9" t="s">
        <v>4034</v>
      </c>
      <c r="C1530" s="9" t="s">
        <v>4294</v>
      </c>
      <c r="D1530" s="159">
        <f>VLOOKUP(A1530:A1706,'Резьбовые фитинги ЭКО'!A:I,7,FALSE)</f>
        <v>134.7192</v>
      </c>
      <c r="E1530" s="79">
        <f>VLOOKUP(A1530:A1706,'Резьбовые фитинги ЭКО'!A:I,8,FALSE)</f>
        <v>0</v>
      </c>
      <c r="F1530" s="157">
        <f t="shared" si="28"/>
        <v>0</v>
      </c>
    </row>
    <row r="1531" spans="1:6" x14ac:dyDescent="0.25">
      <c r="A1531" s="9" t="s">
        <v>4035</v>
      </c>
      <c r="B1531" s="9" t="s">
        <v>4036</v>
      </c>
      <c r="C1531" s="9" t="s">
        <v>4295</v>
      </c>
      <c r="D1531" s="159">
        <f>VLOOKUP(A1531:A1707,'Резьбовые фитинги ЭКО'!A:I,7,FALSE)</f>
        <v>111.5856</v>
      </c>
      <c r="E1531" s="79">
        <f>VLOOKUP(A1531:A1707,'Резьбовые фитинги ЭКО'!A:I,8,FALSE)</f>
        <v>0</v>
      </c>
      <c r="F1531" s="157">
        <f t="shared" si="28"/>
        <v>0</v>
      </c>
    </row>
    <row r="1532" spans="1:6" x14ac:dyDescent="0.25">
      <c r="A1532" s="9" t="s">
        <v>4037</v>
      </c>
      <c r="B1532" s="9" t="s">
        <v>4038</v>
      </c>
      <c r="C1532" s="9" t="s">
        <v>4296</v>
      </c>
      <c r="D1532" s="159">
        <f>VLOOKUP(A1532:A1708,'Резьбовые фитинги ЭКО'!A:I,7,FALSE)</f>
        <v>126.55440000000002</v>
      </c>
      <c r="E1532" s="79">
        <f>VLOOKUP(A1532:A1708,'Резьбовые фитинги ЭКО'!A:I,8,FALSE)</f>
        <v>0</v>
      </c>
      <c r="F1532" s="157">
        <f t="shared" si="28"/>
        <v>0</v>
      </c>
    </row>
    <row r="1533" spans="1:6" x14ac:dyDescent="0.25">
      <c r="A1533" s="9" t="s">
        <v>4039</v>
      </c>
      <c r="B1533" s="9" t="s">
        <v>4040</v>
      </c>
      <c r="C1533" s="9" t="s">
        <v>4300</v>
      </c>
      <c r="D1533" s="159">
        <f>VLOOKUP(A1533:A1709,'Резьбовые фитинги ЭКО'!A:I,7,FALSE)</f>
        <v>125.87400000000002</v>
      </c>
      <c r="E1533" s="79">
        <f>VLOOKUP(A1533:A1709,'Резьбовые фитинги ЭКО'!A:I,8,FALSE)</f>
        <v>0</v>
      </c>
      <c r="F1533" s="157">
        <f t="shared" si="28"/>
        <v>0</v>
      </c>
    </row>
    <row r="1534" spans="1:6" x14ac:dyDescent="0.25">
      <c r="A1534" s="9" t="s">
        <v>4041</v>
      </c>
      <c r="B1534" s="9" t="s">
        <v>4042</v>
      </c>
      <c r="C1534" s="9" t="s">
        <v>4299</v>
      </c>
      <c r="D1534" s="159">
        <f>VLOOKUP(A1534:A1710,'Резьбовые фитинги ЭКО'!A:I,7,FALSE)</f>
        <v>210.92400000000004</v>
      </c>
      <c r="E1534" s="79">
        <f>VLOOKUP(A1534:A1710,'Резьбовые фитинги ЭКО'!A:I,8,FALSE)</f>
        <v>0</v>
      </c>
      <c r="F1534" s="157">
        <f t="shared" si="28"/>
        <v>0</v>
      </c>
    </row>
    <row r="1535" spans="1:6" x14ac:dyDescent="0.25">
      <c r="A1535" s="9" t="s">
        <v>4043</v>
      </c>
      <c r="B1535" s="9" t="s">
        <v>4044</v>
      </c>
      <c r="C1535" s="9" t="s">
        <v>4298</v>
      </c>
      <c r="D1535" s="159">
        <f>VLOOKUP(A1535:A1711,'Резьбовые фитинги ЭКО'!A:I,7,FALSE)</f>
        <v>219.76920000000001</v>
      </c>
      <c r="E1535" s="79">
        <f>VLOOKUP(A1535:A1711,'Резьбовые фитинги ЭКО'!A:I,8,FALSE)</f>
        <v>0</v>
      </c>
      <c r="F1535" s="157">
        <f t="shared" si="28"/>
        <v>0</v>
      </c>
    </row>
    <row r="1536" spans="1:6" x14ac:dyDescent="0.25">
      <c r="A1536" s="9" t="s">
        <v>4045</v>
      </c>
      <c r="B1536" s="9" t="s">
        <v>4046</v>
      </c>
      <c r="C1536" s="9" t="s">
        <v>4297</v>
      </c>
      <c r="D1536" s="159">
        <f>VLOOKUP(A1536:A1712,'Резьбовые фитинги ЭКО'!A:I,7,FALSE)</f>
        <v>435.45600000000007</v>
      </c>
      <c r="E1536" s="79">
        <f>VLOOKUP(A1536:A1712,'Резьбовые фитинги ЭКО'!A:I,8,FALSE)</f>
        <v>0</v>
      </c>
      <c r="F1536" s="157">
        <f t="shared" si="28"/>
        <v>0</v>
      </c>
    </row>
    <row r="1537" spans="1:6" x14ac:dyDescent="0.25">
      <c r="A1537" s="9" t="s">
        <v>4048</v>
      </c>
      <c r="B1537" s="9" t="s">
        <v>4049</v>
      </c>
      <c r="C1537" s="9" t="s">
        <v>4050</v>
      </c>
      <c r="D1537" s="159">
        <f>VLOOKUP(A1537:A1713,'Резьбовые фитинги ЭКО'!A:I,7,FALSE)</f>
        <v>93.214800000000011</v>
      </c>
      <c r="E1537" s="79">
        <f>VLOOKUP(A1537:A1713,'Резьбовые фитинги ЭКО'!A:I,8,FALSE)</f>
        <v>0</v>
      </c>
      <c r="F1537" s="157">
        <f t="shared" si="28"/>
        <v>0</v>
      </c>
    </row>
    <row r="1538" spans="1:6" x14ac:dyDescent="0.25">
      <c r="A1538" s="9" t="s">
        <v>4051</v>
      </c>
      <c r="B1538" s="9" t="s">
        <v>4052</v>
      </c>
      <c r="C1538" s="9" t="s">
        <v>4301</v>
      </c>
      <c r="D1538" s="159">
        <f>VLOOKUP(A1538:A1713,'Резьбовые фитинги ЭКО'!A:I,7,FALSE)</f>
        <v>178.26480000000004</v>
      </c>
      <c r="E1538" s="79">
        <f>VLOOKUP(A1538:A1713,'Резьбовые фитинги ЭКО'!A:I,8,FALSE)</f>
        <v>0</v>
      </c>
      <c r="F1538" s="157">
        <f t="shared" si="28"/>
        <v>0</v>
      </c>
    </row>
    <row r="1539" spans="1:6" x14ac:dyDescent="0.25">
      <c r="A1539" s="9" t="s">
        <v>4053</v>
      </c>
      <c r="B1539" s="9" t="s">
        <v>4054</v>
      </c>
      <c r="C1539" s="9" t="s">
        <v>4302</v>
      </c>
      <c r="D1539" s="159">
        <f>VLOOKUP(A1539:A1714,'Резьбовые фитинги ЭКО'!A:I,7,FALSE)</f>
        <v>283.72680000000003</v>
      </c>
      <c r="E1539" s="79">
        <f>VLOOKUP(A1539:A1714,'Резьбовые фитинги ЭКО'!A:I,8,FALSE)</f>
        <v>0</v>
      </c>
      <c r="F1539" s="157">
        <f t="shared" si="28"/>
        <v>0</v>
      </c>
    </row>
    <row r="1540" spans="1:6" x14ac:dyDescent="0.25">
      <c r="A1540" s="9" t="s">
        <v>4055</v>
      </c>
      <c r="B1540" s="9" t="s">
        <v>4056</v>
      </c>
      <c r="C1540" s="9" t="s">
        <v>3698</v>
      </c>
      <c r="D1540" s="159">
        <f>VLOOKUP(A1540:A1715,'Резьбовые фитинги ЭКО'!A:I,7,FALSE)</f>
        <v>68.720400000000012</v>
      </c>
      <c r="E1540" s="79">
        <f>VLOOKUP(A1540:A1715,'Резьбовые фитинги ЭКО'!A:I,8,FALSE)</f>
        <v>0</v>
      </c>
      <c r="F1540" s="157">
        <f t="shared" si="28"/>
        <v>0</v>
      </c>
    </row>
    <row r="1541" spans="1:6" x14ac:dyDescent="0.25">
      <c r="A1541" s="9" t="s">
        <v>4057</v>
      </c>
      <c r="B1541" s="9" t="s">
        <v>4058</v>
      </c>
      <c r="C1541" s="9" t="s">
        <v>3700</v>
      </c>
      <c r="D1541" s="159">
        <f>VLOOKUP(A1541:A1716,'Резьбовые фитинги ЭКО'!A:I,7,FALSE)</f>
        <v>117.0288</v>
      </c>
      <c r="E1541" s="79">
        <f>VLOOKUP(A1541:A1716,'Резьбовые фитинги ЭКО'!A:I,8,FALSE)</f>
        <v>0</v>
      </c>
      <c r="F1541" s="157">
        <f t="shared" si="28"/>
        <v>0</v>
      </c>
    </row>
    <row r="1542" spans="1:6" x14ac:dyDescent="0.25">
      <c r="A1542" s="9" t="s">
        <v>4059</v>
      </c>
      <c r="B1542" s="9" t="s">
        <v>4060</v>
      </c>
      <c r="C1542" s="9" t="s">
        <v>3702</v>
      </c>
      <c r="D1542" s="159">
        <f>VLOOKUP(A1542:A1717,'Резьбовые фитинги ЭКО'!A:I,7,FALSE)</f>
        <v>229.9752</v>
      </c>
      <c r="E1542" s="79">
        <f>VLOOKUP(A1542:A1717,'Резьбовые фитинги ЭКО'!A:I,8,FALSE)</f>
        <v>0</v>
      </c>
      <c r="F1542" s="157">
        <f t="shared" si="28"/>
        <v>0</v>
      </c>
    </row>
    <row r="1543" spans="1:6" x14ac:dyDescent="0.25">
      <c r="A1543" s="9" t="s">
        <v>4061</v>
      </c>
      <c r="B1543" s="9" t="s">
        <v>4062</v>
      </c>
      <c r="C1543" s="9" t="s">
        <v>3704</v>
      </c>
      <c r="D1543" s="159">
        <f>VLOOKUP(A1543:A1718,'Резьбовые фитинги ЭКО'!A:I,7,FALSE)</f>
        <v>371.4984</v>
      </c>
      <c r="E1543" s="79">
        <f>VLOOKUP(A1543:A1718,'Резьбовые фитинги ЭКО'!A:I,8,FALSE)</f>
        <v>0</v>
      </c>
      <c r="F1543" s="157">
        <f t="shared" si="28"/>
        <v>0</v>
      </c>
    </row>
    <row r="1544" spans="1:6" x14ac:dyDescent="0.25">
      <c r="A1544" s="9" t="s">
        <v>4063</v>
      </c>
      <c r="B1544" s="9" t="s">
        <v>4064</v>
      </c>
      <c r="C1544" s="9" t="s">
        <v>3706</v>
      </c>
      <c r="D1544" s="159">
        <f>VLOOKUP(A1544:A1719,'Резьбовые фитинги ЭКО'!A:I,7,FALSE)</f>
        <v>527.31000000000006</v>
      </c>
      <c r="E1544" s="79">
        <f>VLOOKUP(A1544:A1719,'Резьбовые фитинги ЭКО'!A:I,8,FALSE)</f>
        <v>0</v>
      </c>
      <c r="F1544" s="157">
        <f t="shared" si="28"/>
        <v>0</v>
      </c>
    </row>
    <row r="1545" spans="1:6" x14ac:dyDescent="0.25">
      <c r="A1545" s="9" t="s">
        <v>4065</v>
      </c>
      <c r="B1545" s="9" t="s">
        <v>4066</v>
      </c>
      <c r="C1545" s="9" t="s">
        <v>3708</v>
      </c>
      <c r="D1545" s="159">
        <f>VLOOKUP(A1545:A1719,'Резьбовые фитинги ЭКО'!A:I,7,FALSE)</f>
        <v>934.8696000000001</v>
      </c>
      <c r="E1545" s="79">
        <f>VLOOKUP(A1545:A1719,'Резьбовые фитинги ЭКО'!A:I,8,FALSE)</f>
        <v>0</v>
      </c>
      <c r="F1545" s="157">
        <f t="shared" si="28"/>
        <v>0</v>
      </c>
    </row>
    <row r="1546" spans="1:6" x14ac:dyDescent="0.25">
      <c r="A1546" s="9" t="s">
        <v>4067</v>
      </c>
      <c r="B1546" s="9" t="s">
        <v>4068</v>
      </c>
      <c r="C1546" s="9" t="s">
        <v>3711</v>
      </c>
      <c r="D1546" s="159">
        <f>VLOOKUP(A1546:A1720,'Резьбовые фитинги ЭКО'!A:I,7,FALSE)</f>
        <v>78.926400000000001</v>
      </c>
      <c r="E1546" s="79">
        <f>VLOOKUP(A1546:A1720,'Резьбовые фитинги ЭКО'!A:I,8,FALSE)</f>
        <v>0</v>
      </c>
      <c r="F1546" s="157">
        <f t="shared" si="28"/>
        <v>0</v>
      </c>
    </row>
    <row r="1547" spans="1:6" x14ac:dyDescent="0.25">
      <c r="A1547" s="9" t="s">
        <v>4069</v>
      </c>
      <c r="B1547" s="9" t="s">
        <v>4070</v>
      </c>
      <c r="C1547" s="9" t="s">
        <v>3713</v>
      </c>
      <c r="D1547" s="159">
        <f>VLOOKUP(A1547:A1721,'Резьбовые фитинги ЭКО'!A:I,7,FALSE)</f>
        <v>172.1412</v>
      </c>
      <c r="E1547" s="79">
        <f>VLOOKUP(A1547:A1721,'Резьбовые фитинги ЭКО'!A:I,8,FALSE)</f>
        <v>0</v>
      </c>
      <c r="F1547" s="157">
        <f t="shared" si="28"/>
        <v>0</v>
      </c>
    </row>
    <row r="1548" spans="1:6" x14ac:dyDescent="0.25">
      <c r="A1548" s="9" t="s">
        <v>4071</v>
      </c>
      <c r="B1548" s="9" t="s">
        <v>4072</v>
      </c>
      <c r="C1548" s="9" t="s">
        <v>4306</v>
      </c>
      <c r="D1548" s="159">
        <f>VLOOKUP(A1548:A1722,'Резьбовые фитинги ЭКО'!A:I,7,FALSE)</f>
        <v>245.62440000000001</v>
      </c>
      <c r="E1548" s="79">
        <f>VLOOKUP(A1548:A1722,'Резьбовые фитинги ЭКО'!A:I,8,FALSE)</f>
        <v>0</v>
      </c>
      <c r="F1548" s="157">
        <f t="shared" si="28"/>
        <v>0</v>
      </c>
    </row>
    <row r="1549" spans="1:6" x14ac:dyDescent="0.25">
      <c r="A1549" s="9" t="s">
        <v>4073</v>
      </c>
      <c r="B1549" s="9" t="s">
        <v>4074</v>
      </c>
      <c r="C1549" s="9" t="s">
        <v>4303</v>
      </c>
      <c r="D1549" s="159">
        <f>VLOOKUP(A1549:A1723,'Резьбовые фитинги ЭКО'!A:I,7,FALSE)</f>
        <v>383.0652</v>
      </c>
      <c r="E1549" s="79">
        <f>VLOOKUP(A1549:A1723,'Резьбовые фитинги ЭКО'!A:I,8,FALSE)</f>
        <v>0</v>
      </c>
      <c r="F1549" s="157">
        <f t="shared" si="28"/>
        <v>0</v>
      </c>
    </row>
    <row r="1550" spans="1:6" x14ac:dyDescent="0.25">
      <c r="A1550" s="9" t="s">
        <v>4075</v>
      </c>
      <c r="B1550" s="9" t="s">
        <v>4076</v>
      </c>
      <c r="C1550" s="9" t="s">
        <v>4304</v>
      </c>
      <c r="D1550" s="159">
        <f>VLOOKUP(A1550:A1723,'Резьбовые фитинги ЭКО'!A:I,7,FALSE)</f>
        <v>695.36880000000008</v>
      </c>
      <c r="E1550" s="79">
        <f>VLOOKUP(A1550:A1723,'Резьбовые фитинги ЭКО'!A:I,8,FALSE)</f>
        <v>0</v>
      </c>
      <c r="F1550" s="157">
        <f t="shared" si="28"/>
        <v>0</v>
      </c>
    </row>
    <row r="1551" spans="1:6" x14ac:dyDescent="0.25">
      <c r="A1551" s="9" t="s">
        <v>4077</v>
      </c>
      <c r="B1551" s="9" t="s">
        <v>4078</v>
      </c>
      <c r="C1551" s="9" t="s">
        <v>4305</v>
      </c>
      <c r="D1551" s="159">
        <f>VLOOKUP(A1551:A1724,'Резьбовые фитинги ЭКО'!A:I,7,FALSE)</f>
        <v>1131.5052000000001</v>
      </c>
      <c r="E1551" s="79">
        <f>VLOOKUP(A1551:A1724,'Резьбовые фитинги ЭКО'!A:I,8,FALSE)</f>
        <v>0</v>
      </c>
      <c r="F1551" s="157">
        <f t="shared" si="28"/>
        <v>0</v>
      </c>
    </row>
    <row r="1552" spans="1:6" x14ac:dyDescent="0.25">
      <c r="A1552" s="9" t="s">
        <v>4079</v>
      </c>
      <c r="B1552" s="9" t="s">
        <v>4080</v>
      </c>
      <c r="C1552" s="9" t="s">
        <v>3722</v>
      </c>
      <c r="D1552" s="159">
        <f>VLOOKUP(A1552:A1725,'Резьбовые фитинги ЭКО'!A:I,7,FALSE)</f>
        <v>65.998800000000003</v>
      </c>
      <c r="E1552" s="79">
        <f>VLOOKUP(A1552:A1725,'Резьбовые фитинги ЭКО'!A:I,8,FALSE)</f>
        <v>0</v>
      </c>
      <c r="F1552" s="157">
        <f t="shared" si="28"/>
        <v>0</v>
      </c>
    </row>
    <row r="1553" spans="1:6" x14ac:dyDescent="0.25">
      <c r="A1553" s="9" t="s">
        <v>4081</v>
      </c>
      <c r="B1553" s="9" t="s">
        <v>4082</v>
      </c>
      <c r="C1553" s="9" t="s">
        <v>3724</v>
      </c>
      <c r="D1553" s="159">
        <f>VLOOKUP(A1553:A1726,'Резьбовые фитинги ЭКО'!A:I,7,FALSE)</f>
        <v>111.5856</v>
      </c>
      <c r="E1553" s="79">
        <f>VLOOKUP(A1553:A1726,'Резьбовые фитинги ЭКО'!A:I,8,FALSE)</f>
        <v>0</v>
      </c>
      <c r="F1553" s="157">
        <f t="shared" si="28"/>
        <v>0</v>
      </c>
    </row>
    <row r="1554" spans="1:6" x14ac:dyDescent="0.25">
      <c r="A1554" s="9" t="s">
        <v>4083</v>
      </c>
      <c r="B1554" s="9" t="s">
        <v>4084</v>
      </c>
      <c r="C1554" s="9" t="s">
        <v>4085</v>
      </c>
      <c r="D1554" s="159">
        <f>VLOOKUP(A1554:A1727,'Резьбовые фитинги ЭКО'!A:I,7,FALSE)</f>
        <v>238.14000000000001</v>
      </c>
      <c r="E1554" s="79">
        <f>VLOOKUP(A1554:A1727,'Резьбовые фитинги ЭКО'!A:I,8,FALSE)</f>
        <v>0</v>
      </c>
      <c r="F1554" s="157">
        <f t="shared" si="28"/>
        <v>0</v>
      </c>
    </row>
    <row r="1555" spans="1:6" x14ac:dyDescent="0.25">
      <c r="A1555" s="9" t="s">
        <v>4086</v>
      </c>
      <c r="B1555" s="9" t="s">
        <v>4087</v>
      </c>
      <c r="C1555" s="9" t="s">
        <v>3729</v>
      </c>
      <c r="D1555" s="159">
        <f>VLOOKUP(A1555:A1727,'Резьбовые фитинги ЭКО'!A:I,7,FALSE)</f>
        <v>108.86400000000002</v>
      </c>
      <c r="E1555" s="79">
        <f>VLOOKUP(A1555:A1727,'Резьбовые фитинги ЭКО'!A:I,8,FALSE)</f>
        <v>0</v>
      </c>
      <c r="F1555" s="157">
        <f t="shared" si="28"/>
        <v>0</v>
      </c>
    </row>
    <row r="1556" spans="1:6" x14ac:dyDescent="0.25">
      <c r="A1556" s="9" t="s">
        <v>4088</v>
      </c>
      <c r="B1556" s="9" t="s">
        <v>4089</v>
      </c>
      <c r="C1556" s="9" t="s">
        <v>8078</v>
      </c>
      <c r="D1556" s="159" t="e">
        <f>VLOOKUP(A1556:A1728,'Резьбовые фитинги ЭКО'!A:I,7,FALSE)</f>
        <v>#N/A</v>
      </c>
      <c r="E1556" s="79" t="e">
        <f>VLOOKUP(A1556:A1728,'Резьбовые фитинги ЭКО'!A:I,8,FALSE)</f>
        <v>#N/A</v>
      </c>
      <c r="F1556" s="157" t="e">
        <f t="shared" si="28"/>
        <v>#N/A</v>
      </c>
    </row>
    <row r="1557" spans="1:6" x14ac:dyDescent="0.25">
      <c r="A1557" s="9" t="s">
        <v>4090</v>
      </c>
      <c r="B1557" s="9" t="s">
        <v>4091</v>
      </c>
      <c r="C1557" s="9" t="s">
        <v>8079</v>
      </c>
      <c r="D1557" s="159" t="e">
        <f>VLOOKUP(A1557:A1729,'Резьбовые фитинги ЭКО'!A:I,7,FALSE)</f>
        <v>#N/A</v>
      </c>
      <c r="E1557" s="79" t="e">
        <f>VLOOKUP(A1557:A1729,'Резьбовые фитинги ЭКО'!A:I,8,FALSE)</f>
        <v>#N/A</v>
      </c>
      <c r="F1557" s="157" t="e">
        <f t="shared" si="28"/>
        <v>#N/A</v>
      </c>
    </row>
    <row r="1558" spans="1:6" x14ac:dyDescent="0.25">
      <c r="A1558" s="9" t="s">
        <v>4092</v>
      </c>
      <c r="B1558" s="9" t="s">
        <v>4093</v>
      </c>
      <c r="C1558" s="9" t="s">
        <v>4307</v>
      </c>
      <c r="D1558" s="159">
        <f>VLOOKUP(A1558:A1730,'Резьбовые фитинги ЭКО'!A:I,7,FALSE)</f>
        <v>42.184800000000003</v>
      </c>
      <c r="E1558" s="79">
        <f>VLOOKUP(A1558:A1730,'Резьбовые фитинги ЭКО'!A:I,8,FALSE)</f>
        <v>0</v>
      </c>
      <c r="F1558" s="157">
        <f t="shared" si="28"/>
        <v>0</v>
      </c>
    </row>
    <row r="1559" spans="1:6" x14ac:dyDescent="0.25">
      <c r="A1559" s="9" t="s">
        <v>4094</v>
      </c>
      <c r="B1559" s="9" t="s">
        <v>4095</v>
      </c>
      <c r="C1559" s="9" t="s">
        <v>4308</v>
      </c>
      <c r="D1559" s="159">
        <f>VLOOKUP(A1559:A1731,'Резьбовые фитинги ЭКО'!A:I,7,FALSE)</f>
        <v>46.26720000000001</v>
      </c>
      <c r="E1559" s="79">
        <f>VLOOKUP(A1559:A1731,'Резьбовые фитинги ЭКО'!A:I,8,FALSE)</f>
        <v>0</v>
      </c>
      <c r="F1559" s="157">
        <f t="shared" si="28"/>
        <v>0</v>
      </c>
    </row>
    <row r="1560" spans="1:6" x14ac:dyDescent="0.25">
      <c r="A1560" s="9" t="s">
        <v>4096</v>
      </c>
      <c r="B1560" s="9" t="s">
        <v>4097</v>
      </c>
      <c r="C1560" s="9" t="s">
        <v>4309</v>
      </c>
      <c r="D1560" s="159">
        <f>VLOOKUP(A1560:A1732,'Резьбовые фитинги ЭКО'!A:I,7,FALSE)</f>
        <v>53.75160000000001</v>
      </c>
      <c r="E1560" s="79">
        <f>VLOOKUP(A1560:A1732,'Резьбовые фитинги ЭКО'!A:I,8,FALSE)</f>
        <v>0</v>
      </c>
      <c r="F1560" s="157">
        <f t="shared" si="28"/>
        <v>0</v>
      </c>
    </row>
    <row r="1561" spans="1:6" x14ac:dyDescent="0.25">
      <c r="A1561" s="9" t="s">
        <v>4098</v>
      </c>
      <c r="B1561" s="9" t="s">
        <v>4099</v>
      </c>
      <c r="C1561" s="9" t="s">
        <v>4310</v>
      </c>
      <c r="D1561" s="159">
        <f>VLOOKUP(A1561:A1733,'Резьбовые фитинги ЭКО'!A:I,7,FALSE)</f>
        <v>67.3596</v>
      </c>
      <c r="E1561" s="79">
        <f>VLOOKUP(A1561:A1733,'Резьбовые фитинги ЭКО'!A:I,8,FALSE)</f>
        <v>0</v>
      </c>
      <c r="F1561" s="157">
        <f t="shared" si="28"/>
        <v>0</v>
      </c>
    </row>
    <row r="1562" spans="1:6" x14ac:dyDescent="0.25">
      <c r="A1562" s="9" t="s">
        <v>4100</v>
      </c>
      <c r="B1562" s="9" t="s">
        <v>4101</v>
      </c>
      <c r="C1562" s="9" t="s">
        <v>4311</v>
      </c>
      <c r="D1562" s="159">
        <f>VLOOKUP(A1562:A1733,'Резьбовые фитинги ЭКО'!A:I,7,FALSE)</f>
        <v>73.483200000000011</v>
      </c>
      <c r="E1562" s="79">
        <f>VLOOKUP(A1562:A1733,'Резьбовые фитинги ЭКО'!A:I,8,FALSE)</f>
        <v>0</v>
      </c>
      <c r="F1562" s="157">
        <f t="shared" ref="F1562:F1625" si="29">D1562*E1562</f>
        <v>0</v>
      </c>
    </row>
    <row r="1563" spans="1:6" x14ac:dyDescent="0.25">
      <c r="A1563" s="9" t="s">
        <v>4102</v>
      </c>
      <c r="B1563" s="9" t="s">
        <v>4103</v>
      </c>
      <c r="C1563" s="9" t="s">
        <v>4312</v>
      </c>
      <c r="D1563" s="159">
        <f>VLOOKUP(A1563:A1734,'Резьбовые фитинги ЭКО'!A:I,7,FALSE)</f>
        <v>93.895200000000003</v>
      </c>
      <c r="E1563" s="79">
        <f>VLOOKUP(A1563:A1734,'Резьбовые фитинги ЭКО'!A:I,8,FALSE)</f>
        <v>0</v>
      </c>
      <c r="F1563" s="157">
        <f t="shared" si="29"/>
        <v>0</v>
      </c>
    </row>
    <row r="1564" spans="1:6" x14ac:dyDescent="0.25">
      <c r="A1564" s="9" t="s">
        <v>4104</v>
      </c>
      <c r="B1564" s="9" t="s">
        <v>4105</v>
      </c>
      <c r="C1564" s="9" t="s">
        <v>4313</v>
      </c>
      <c r="D1564" s="159">
        <f>VLOOKUP(A1564:A1735,'Резьбовые фитинги ЭКО'!A:I,7,FALSE)</f>
        <v>112.94640000000001</v>
      </c>
      <c r="E1564" s="79">
        <f>VLOOKUP(A1564:A1735,'Резьбовые фитинги ЭКО'!A:I,8,FALSE)</f>
        <v>0</v>
      </c>
      <c r="F1564" s="157">
        <f t="shared" si="29"/>
        <v>0</v>
      </c>
    </row>
    <row r="1565" spans="1:6" x14ac:dyDescent="0.25">
      <c r="A1565" s="9" t="s">
        <v>4106</v>
      </c>
      <c r="B1565" s="9" t="s">
        <v>4107</v>
      </c>
      <c r="C1565" s="9" t="s">
        <v>4314</v>
      </c>
      <c r="D1565" s="159">
        <f>VLOOKUP(A1565:A1736,'Резьбовые фитинги ЭКО'!A:I,7,FALSE)</f>
        <v>123.83280000000002</v>
      </c>
      <c r="E1565" s="79">
        <f>VLOOKUP(A1565:A1736,'Резьбовые фитинги ЭКО'!A:I,8,FALSE)</f>
        <v>0</v>
      </c>
      <c r="F1565" s="157">
        <f t="shared" si="29"/>
        <v>0</v>
      </c>
    </row>
    <row r="1566" spans="1:6" x14ac:dyDescent="0.25">
      <c r="A1566" s="9" t="s">
        <v>4108</v>
      </c>
      <c r="B1566" s="9" t="s">
        <v>4109</v>
      </c>
      <c r="C1566" s="9" t="s">
        <v>4315</v>
      </c>
      <c r="D1566" s="159">
        <f>VLOOKUP(A1566:A1736,'Резьбовые фитинги ЭКО'!A:I,7,FALSE)</f>
        <v>149.68800000000002</v>
      </c>
      <c r="E1566" s="79">
        <f>VLOOKUP(A1566:A1736,'Резьбовые фитинги ЭКО'!A:I,8,FALSE)</f>
        <v>0</v>
      </c>
      <c r="F1566" s="157">
        <f t="shared" si="29"/>
        <v>0</v>
      </c>
    </row>
    <row r="1567" spans="1:6" x14ac:dyDescent="0.25">
      <c r="A1567" s="9" t="s">
        <v>4110</v>
      </c>
      <c r="B1567" s="9" t="s">
        <v>4111</v>
      </c>
      <c r="C1567" s="9" t="s">
        <v>4316</v>
      </c>
      <c r="D1567" s="159">
        <f>VLOOKUP(A1567:A1737,'Резьбовые фитинги ЭКО'!A:I,7,FALSE)</f>
        <v>168.05880000000002</v>
      </c>
      <c r="E1567" s="79">
        <f>VLOOKUP(A1567:A1737,'Резьбовые фитинги ЭКО'!A:I,8,FALSE)</f>
        <v>0</v>
      </c>
      <c r="F1567" s="157">
        <f t="shared" si="29"/>
        <v>0</v>
      </c>
    </row>
    <row r="1568" spans="1:6" x14ac:dyDescent="0.25">
      <c r="A1568" s="9" t="s">
        <v>4112</v>
      </c>
      <c r="B1568" s="9" t="s">
        <v>4113</v>
      </c>
      <c r="C1568" s="9" t="s">
        <v>4317</v>
      </c>
      <c r="D1568" s="159">
        <f>VLOOKUP(A1568:A1738,'Резьбовые фитинги ЭКО'!A:I,7,FALSE)</f>
        <v>185.06880000000004</v>
      </c>
      <c r="E1568" s="79">
        <f>VLOOKUP(A1568:A1738,'Резьбовые фитинги ЭКО'!A:I,8,FALSE)</f>
        <v>0</v>
      </c>
      <c r="F1568" s="157">
        <f t="shared" si="29"/>
        <v>0</v>
      </c>
    </row>
    <row r="1569" spans="1:6" x14ac:dyDescent="0.25">
      <c r="A1569" s="9" t="s">
        <v>4114</v>
      </c>
      <c r="B1569" s="9" t="s">
        <v>4115</v>
      </c>
      <c r="C1569" s="9" t="s">
        <v>4318</v>
      </c>
      <c r="D1569" s="159">
        <f>VLOOKUP(A1569:A1739,'Резьбовые фитинги ЭКО'!A:I,7,FALSE)</f>
        <v>202.75920000000002</v>
      </c>
      <c r="E1569" s="79">
        <f>VLOOKUP(A1569:A1739,'Резьбовые фитинги ЭКО'!A:I,8,FALSE)</f>
        <v>0</v>
      </c>
      <c r="F1569" s="157">
        <f t="shared" si="29"/>
        <v>0</v>
      </c>
    </row>
    <row r="1570" spans="1:6" x14ac:dyDescent="0.25">
      <c r="A1570" s="9" t="s">
        <v>4116</v>
      </c>
      <c r="B1570" s="9" t="s">
        <v>4117</v>
      </c>
      <c r="C1570" s="9" t="s">
        <v>4319</v>
      </c>
      <c r="D1570" s="159">
        <f>VLOOKUP(A1570:A1740,'Резьбовые фитинги ЭКО'!A:I,7,FALSE)</f>
        <v>59.875200000000007</v>
      </c>
      <c r="E1570" s="79">
        <f>VLOOKUP(A1570:A1740,'Резьбовые фитинги ЭКО'!A:I,8,FALSE)</f>
        <v>0</v>
      </c>
      <c r="F1570" s="157">
        <f t="shared" si="29"/>
        <v>0</v>
      </c>
    </row>
    <row r="1571" spans="1:6" x14ac:dyDescent="0.25">
      <c r="A1571" s="9" t="s">
        <v>4118</v>
      </c>
      <c r="B1571" s="9" t="s">
        <v>4119</v>
      </c>
      <c r="C1571" s="9" t="s">
        <v>4320</v>
      </c>
      <c r="D1571" s="159">
        <f>VLOOKUP(A1571:A1741,'Резьбовые фитинги ЭКО'!A:I,7,FALSE)</f>
        <v>74.844000000000008</v>
      </c>
      <c r="E1571" s="79">
        <f>VLOOKUP(A1571:A1741,'Резьбовые фитинги ЭКО'!A:I,8,FALSE)</f>
        <v>0</v>
      </c>
      <c r="F1571" s="157">
        <f t="shared" si="29"/>
        <v>0</v>
      </c>
    </row>
    <row r="1572" spans="1:6" x14ac:dyDescent="0.25">
      <c r="A1572" s="9" t="s">
        <v>4120</v>
      </c>
      <c r="B1572" s="9" t="s">
        <v>4121</v>
      </c>
      <c r="C1572" s="9" t="s">
        <v>4321</v>
      </c>
      <c r="D1572" s="159">
        <f>VLOOKUP(A1572:A1742,'Резьбовые фитинги ЭКО'!A:I,7,FALSE)</f>
        <v>92.534400000000019</v>
      </c>
      <c r="E1572" s="79">
        <f>VLOOKUP(A1572:A1742,'Резьбовые фитинги ЭКО'!A:I,8,FALSE)</f>
        <v>0</v>
      </c>
      <c r="F1572" s="157">
        <f t="shared" si="29"/>
        <v>0</v>
      </c>
    </row>
    <row r="1573" spans="1:6" x14ac:dyDescent="0.25">
      <c r="A1573" s="9" t="s">
        <v>4122</v>
      </c>
      <c r="B1573" s="9" t="s">
        <v>4123</v>
      </c>
      <c r="C1573" s="9" t="s">
        <v>4322</v>
      </c>
      <c r="D1573" s="159">
        <f>VLOOKUP(A1573:A1742,'Резьбовые фитинги ЭКО'!A:I,7,FALSE)</f>
        <v>106.82280000000002</v>
      </c>
      <c r="E1573" s="79">
        <f>VLOOKUP(A1573:A1742,'Резьбовые фитинги ЭКО'!A:I,8,FALSE)</f>
        <v>0</v>
      </c>
      <c r="F1573" s="157">
        <f t="shared" si="29"/>
        <v>0</v>
      </c>
    </row>
    <row r="1574" spans="1:6" x14ac:dyDescent="0.25">
      <c r="A1574" s="9" t="s">
        <v>4124</v>
      </c>
      <c r="B1574" s="9" t="s">
        <v>4125</v>
      </c>
      <c r="C1574" s="9" t="s">
        <v>4323</v>
      </c>
      <c r="D1574" s="159">
        <f>VLOOKUP(A1574:A1743,'Резьбовые фитинги ЭКО'!A:I,7,FALSE)</f>
        <v>118.38960000000002</v>
      </c>
      <c r="E1574" s="79">
        <f>VLOOKUP(A1574:A1743,'Резьбовые фитинги ЭКО'!A:I,8,FALSE)</f>
        <v>0</v>
      </c>
      <c r="F1574" s="157">
        <f t="shared" si="29"/>
        <v>0</v>
      </c>
    </row>
    <row r="1575" spans="1:6" x14ac:dyDescent="0.25">
      <c r="A1575" s="9" t="s">
        <v>4126</v>
      </c>
      <c r="B1575" s="9" t="s">
        <v>4127</v>
      </c>
      <c r="C1575" s="9" t="s">
        <v>4324</v>
      </c>
      <c r="D1575" s="159">
        <f>VLOOKUP(A1575:A1744,'Резьбовые фитинги ЭКО'!A:I,7,FALSE)</f>
        <v>149.0076</v>
      </c>
      <c r="E1575" s="79">
        <f>VLOOKUP(A1575:A1744,'Резьбовые фитинги ЭКО'!A:I,8,FALSE)</f>
        <v>0</v>
      </c>
      <c r="F1575" s="157">
        <f t="shared" si="29"/>
        <v>0</v>
      </c>
    </row>
    <row r="1576" spans="1:6" x14ac:dyDescent="0.25">
      <c r="A1576" s="9" t="s">
        <v>4128</v>
      </c>
      <c r="B1576" s="9" t="s">
        <v>4129</v>
      </c>
      <c r="C1576" s="9" t="s">
        <v>4325</v>
      </c>
      <c r="D1576" s="159">
        <f>VLOOKUP(A1576:A1745,'Резьбовые фитинги ЭКО'!A:I,7,FALSE)</f>
        <v>172.82160000000002</v>
      </c>
      <c r="E1576" s="79">
        <f>VLOOKUP(A1576:A1745,'Резьбовые фитинги ЭКО'!A:I,8,FALSE)</f>
        <v>0</v>
      </c>
      <c r="F1576" s="157">
        <f t="shared" si="29"/>
        <v>0</v>
      </c>
    </row>
    <row r="1577" spans="1:6" x14ac:dyDescent="0.25">
      <c r="A1577" s="9" t="s">
        <v>4130</v>
      </c>
      <c r="B1577" s="9" t="s">
        <v>4131</v>
      </c>
      <c r="C1577" s="9" t="s">
        <v>4326</v>
      </c>
      <c r="D1577" s="159">
        <f>VLOOKUP(A1577:A1746,'Резьбовые фитинги ЭКО'!A:I,7,FALSE)</f>
        <v>204.8004</v>
      </c>
      <c r="E1577" s="79">
        <f>VLOOKUP(A1577:A1746,'Резьбовые фитинги ЭКО'!A:I,8,FALSE)</f>
        <v>0</v>
      </c>
      <c r="F1577" s="157">
        <f t="shared" si="29"/>
        <v>0</v>
      </c>
    </row>
    <row r="1578" spans="1:6" x14ac:dyDescent="0.25">
      <c r="A1578" s="9" t="s">
        <v>4132</v>
      </c>
      <c r="B1578" s="9" t="s">
        <v>4133</v>
      </c>
      <c r="C1578" s="9" t="s">
        <v>4327</v>
      </c>
      <c r="D1578" s="159">
        <f>VLOOKUP(A1578:A1747,'Резьбовые фитинги ЭКО'!A:I,7,FALSE)</f>
        <v>235.41840000000002</v>
      </c>
      <c r="E1578" s="79">
        <f>VLOOKUP(A1578:A1747,'Резьбовые фитинги ЭКО'!A:I,8,FALSE)</f>
        <v>0</v>
      </c>
      <c r="F1578" s="157">
        <f t="shared" si="29"/>
        <v>0</v>
      </c>
    </row>
    <row r="1579" spans="1:6" x14ac:dyDescent="0.25">
      <c r="A1579" s="9" t="s">
        <v>4134</v>
      </c>
      <c r="B1579" s="9" t="s">
        <v>4135</v>
      </c>
      <c r="C1579" s="9" t="s">
        <v>4328</v>
      </c>
      <c r="D1579" s="159">
        <f>VLOOKUP(A1579:A1748,'Резьбовые фитинги ЭКО'!A:I,7,FALSE)</f>
        <v>259.23240000000004</v>
      </c>
      <c r="E1579" s="79">
        <f>VLOOKUP(A1579:A1748,'Резьбовые фитинги ЭКО'!A:I,8,FALSE)</f>
        <v>0</v>
      </c>
      <c r="F1579" s="157">
        <f t="shared" si="29"/>
        <v>0</v>
      </c>
    </row>
    <row r="1580" spans="1:6" x14ac:dyDescent="0.25">
      <c r="A1580" s="9" t="s">
        <v>4136</v>
      </c>
      <c r="B1580" s="9" t="s">
        <v>4137</v>
      </c>
      <c r="C1580" s="9" t="s">
        <v>4329</v>
      </c>
      <c r="D1580" s="159">
        <f>VLOOKUP(A1580:A1748,'Резьбовые фитинги ЭКО'!A:I,7,FALSE)</f>
        <v>297.33480000000003</v>
      </c>
      <c r="E1580" s="79">
        <f>VLOOKUP(A1580:A1748,'Резьбовые фитинги ЭКО'!A:I,8,FALSE)</f>
        <v>0</v>
      </c>
      <c r="F1580" s="157">
        <f t="shared" si="29"/>
        <v>0</v>
      </c>
    </row>
    <row r="1581" spans="1:6" x14ac:dyDescent="0.25">
      <c r="A1581" s="9" t="s">
        <v>4138</v>
      </c>
      <c r="B1581" s="9" t="s">
        <v>4139</v>
      </c>
      <c r="C1581" s="9" t="s">
        <v>4330</v>
      </c>
      <c r="D1581" s="159">
        <f>VLOOKUP(A1581:A1749,'Резьбовые фитинги ЭКО'!A:I,7,FALSE)</f>
        <v>97.297200000000004</v>
      </c>
      <c r="E1581" s="79">
        <f>VLOOKUP(A1581:A1749,'Резьбовые фитинги ЭКО'!A:I,8,FALSE)</f>
        <v>0</v>
      </c>
      <c r="F1581" s="157">
        <f t="shared" si="29"/>
        <v>0</v>
      </c>
    </row>
    <row r="1582" spans="1:6" x14ac:dyDescent="0.25">
      <c r="A1582" s="9" t="s">
        <v>4140</v>
      </c>
      <c r="B1582" s="9" t="s">
        <v>4141</v>
      </c>
      <c r="C1582" s="9" t="s">
        <v>4331</v>
      </c>
      <c r="D1582" s="159">
        <f>VLOOKUP(A1582:A1750,'Резьбовые фитинги ЭКО'!A:I,7,FALSE)</f>
        <v>117.70920000000001</v>
      </c>
      <c r="E1582" s="79">
        <f>VLOOKUP(A1582:A1750,'Резьбовые фитинги ЭКО'!A:I,8,FALSE)</f>
        <v>0</v>
      </c>
      <c r="F1582" s="157">
        <f t="shared" si="29"/>
        <v>0</v>
      </c>
    </row>
    <row r="1583" spans="1:6" x14ac:dyDescent="0.25">
      <c r="A1583" s="9" t="s">
        <v>4142</v>
      </c>
      <c r="B1583" s="9" t="s">
        <v>4143</v>
      </c>
      <c r="C1583" s="9" t="s">
        <v>4332</v>
      </c>
      <c r="D1583" s="159">
        <f>VLOOKUP(A1583:A1751,'Резьбовые фитинги ЭКО'!A:I,7,FALSE)</f>
        <v>140.84280000000001</v>
      </c>
      <c r="E1583" s="79">
        <f>VLOOKUP(A1583:A1751,'Резьбовые фитинги ЭКО'!A:I,8,FALSE)</f>
        <v>0</v>
      </c>
      <c r="F1583" s="157">
        <f t="shared" si="29"/>
        <v>0</v>
      </c>
    </row>
    <row r="1584" spans="1:6" x14ac:dyDescent="0.25">
      <c r="A1584" s="9" t="s">
        <v>4144</v>
      </c>
      <c r="B1584" s="9" t="s">
        <v>4145</v>
      </c>
      <c r="C1584" s="9" t="s">
        <v>4333</v>
      </c>
      <c r="D1584" s="159">
        <f>VLOOKUP(A1584:A1751,'Резьбовые фитинги ЭКО'!A:I,7,FALSE)</f>
        <v>161.25480000000002</v>
      </c>
      <c r="E1584" s="79">
        <f>VLOOKUP(A1584:A1751,'Резьбовые фитинги ЭКО'!A:I,8,FALSE)</f>
        <v>0</v>
      </c>
      <c r="F1584" s="157">
        <f t="shared" si="29"/>
        <v>0</v>
      </c>
    </row>
    <row r="1585" spans="1:6" x14ac:dyDescent="0.25">
      <c r="A1585" s="9" t="s">
        <v>4146</v>
      </c>
      <c r="B1585" s="9" t="s">
        <v>4147</v>
      </c>
      <c r="C1585" s="9" t="s">
        <v>4334</v>
      </c>
      <c r="D1585" s="159">
        <f>VLOOKUP(A1585:A1752,'Резьбовые фитинги ЭКО'!A:I,7,FALSE)</f>
        <v>176.2236</v>
      </c>
      <c r="E1585" s="79">
        <f>VLOOKUP(A1585:A1752,'Резьбовые фитинги ЭКО'!A:I,8,FALSE)</f>
        <v>0</v>
      </c>
      <c r="F1585" s="157">
        <f t="shared" si="29"/>
        <v>0</v>
      </c>
    </row>
    <row r="1586" spans="1:6" x14ac:dyDescent="0.25">
      <c r="A1586" s="9" t="s">
        <v>4148</v>
      </c>
      <c r="B1586" s="9" t="s">
        <v>4149</v>
      </c>
      <c r="C1586" s="9" t="s">
        <v>4335</v>
      </c>
      <c r="D1586" s="159">
        <f>VLOOKUP(A1586:A1753,'Резьбовые фитинги ЭКО'!A:I,7,FALSE)</f>
        <v>212.28480000000002</v>
      </c>
      <c r="E1586" s="79">
        <f>VLOOKUP(A1586:A1753,'Резьбовые фитинги ЭКО'!A:I,8,FALSE)</f>
        <v>0</v>
      </c>
      <c r="F1586" s="157">
        <f t="shared" si="29"/>
        <v>0</v>
      </c>
    </row>
    <row r="1587" spans="1:6" x14ac:dyDescent="0.25">
      <c r="A1587" s="9" t="s">
        <v>4150</v>
      </c>
      <c r="B1587" s="9" t="s">
        <v>4151</v>
      </c>
      <c r="C1587" s="9" t="s">
        <v>4336</v>
      </c>
      <c r="D1587" s="159">
        <f>VLOOKUP(A1587:A1754,'Резьбовые фитинги ЭКО'!A:I,7,FALSE)</f>
        <v>270.11880000000002</v>
      </c>
      <c r="E1587" s="79">
        <f>VLOOKUP(A1587:A1754,'Резьбовые фитинги ЭКО'!A:I,8,FALSE)</f>
        <v>0</v>
      </c>
      <c r="F1587" s="157">
        <f t="shared" si="29"/>
        <v>0</v>
      </c>
    </row>
    <row r="1588" spans="1:6" x14ac:dyDescent="0.25">
      <c r="A1588" s="9" t="s">
        <v>4153</v>
      </c>
      <c r="B1588" s="9" t="s">
        <v>4154</v>
      </c>
      <c r="C1588" s="9" t="s">
        <v>4337</v>
      </c>
      <c r="D1588" s="159">
        <f>VLOOKUP(A1588:A1754,'Резьбовые фитинги ЭКО'!A:I,7,FALSE)</f>
        <v>55.7928</v>
      </c>
      <c r="E1588" s="79">
        <f>VLOOKUP(A1588:A1754,'Резьбовые фитинги ЭКО'!A:I,8,FALSE)</f>
        <v>0</v>
      </c>
      <c r="F1588" s="157">
        <f t="shared" si="29"/>
        <v>0</v>
      </c>
    </row>
    <row r="1589" spans="1:6" x14ac:dyDescent="0.25">
      <c r="A1589" s="9" t="s">
        <v>4155</v>
      </c>
      <c r="B1589" s="9" t="s">
        <v>4156</v>
      </c>
      <c r="C1589" s="9" t="s">
        <v>4338</v>
      </c>
      <c r="D1589" s="159">
        <f>VLOOKUP(A1589:A1755,'Резьбовые фитинги ЭКО'!A:I,7,FALSE)</f>
        <v>71.442000000000007</v>
      </c>
      <c r="E1589" s="79">
        <f>VLOOKUP(A1589:A1755,'Резьбовые фитинги ЭКО'!A:I,8,FALSE)</f>
        <v>0</v>
      </c>
      <c r="F1589" s="157">
        <f t="shared" si="29"/>
        <v>0</v>
      </c>
    </row>
    <row r="1590" spans="1:6" x14ac:dyDescent="0.25">
      <c r="A1590" s="9" t="s">
        <v>4157</v>
      </c>
      <c r="B1590" s="9" t="s">
        <v>4158</v>
      </c>
      <c r="C1590" s="9" t="s">
        <v>4339</v>
      </c>
      <c r="D1590" s="159">
        <f>VLOOKUP(A1590:A1756,'Резьбовые фитинги ЭКО'!A:I,7,FALSE)</f>
        <v>88.452000000000012</v>
      </c>
      <c r="E1590" s="79">
        <f>VLOOKUP(A1590:A1756,'Резьбовые фитинги ЭКО'!A:I,8,FALSE)</f>
        <v>0</v>
      </c>
      <c r="F1590" s="157">
        <f t="shared" si="29"/>
        <v>0</v>
      </c>
    </row>
    <row r="1591" spans="1:6" x14ac:dyDescent="0.25">
      <c r="A1591" s="9" t="s">
        <v>4159</v>
      </c>
      <c r="B1591" s="9" t="s">
        <v>4160</v>
      </c>
      <c r="C1591" s="9" t="s">
        <v>4340</v>
      </c>
      <c r="D1591" s="159">
        <f>VLOOKUP(A1591:A1757,'Резьбовые фитинги ЭКО'!A:I,7,FALSE)</f>
        <v>103.42080000000001</v>
      </c>
      <c r="E1591" s="79">
        <f>VLOOKUP(A1591:A1757,'Резьбовые фитинги ЭКО'!A:I,8,FALSE)</f>
        <v>0</v>
      </c>
      <c r="F1591" s="157">
        <f t="shared" si="29"/>
        <v>0</v>
      </c>
    </row>
    <row r="1592" spans="1:6" x14ac:dyDescent="0.25">
      <c r="A1592" s="9" t="s">
        <v>4161</v>
      </c>
      <c r="B1592" s="9" t="s">
        <v>4162</v>
      </c>
      <c r="C1592" s="9" t="s">
        <v>4341</v>
      </c>
      <c r="D1592" s="159">
        <f>VLOOKUP(A1592:A1757,'Резьбовые фитинги ЭКО'!A:I,7,FALSE)</f>
        <v>119.07000000000001</v>
      </c>
      <c r="E1592" s="79">
        <f>VLOOKUP(A1592:A1757,'Резьбовые фитинги ЭКО'!A:I,8,FALSE)</f>
        <v>0</v>
      </c>
      <c r="F1592" s="157">
        <f t="shared" si="29"/>
        <v>0</v>
      </c>
    </row>
    <row r="1593" spans="1:6" x14ac:dyDescent="0.25">
      <c r="A1593" s="9" t="s">
        <v>4163</v>
      </c>
      <c r="B1593" s="9" t="s">
        <v>4164</v>
      </c>
      <c r="C1593" s="9" t="s">
        <v>4342</v>
      </c>
      <c r="D1593" s="159">
        <f>VLOOKUP(A1593:A1758,'Резьбовые фитинги ЭКО'!A:I,7,FALSE)</f>
        <v>142.88400000000001</v>
      </c>
      <c r="E1593" s="79">
        <f>VLOOKUP(A1593:A1758,'Резьбовые фитинги ЭКО'!A:I,8,FALSE)</f>
        <v>0</v>
      </c>
      <c r="F1593" s="157">
        <f t="shared" si="29"/>
        <v>0</v>
      </c>
    </row>
    <row r="1594" spans="1:6" x14ac:dyDescent="0.25">
      <c r="A1594" s="9" t="s">
        <v>4165</v>
      </c>
      <c r="B1594" s="9" t="s">
        <v>4166</v>
      </c>
      <c r="C1594" s="9" t="s">
        <v>4343</v>
      </c>
      <c r="D1594" s="159">
        <f>VLOOKUP(A1594:A1759,'Резьбовые фитинги ЭКО'!A:I,7,FALSE)</f>
        <v>163.29600000000002</v>
      </c>
      <c r="E1594" s="79">
        <f>VLOOKUP(A1594:A1759,'Резьбовые фитинги ЭКО'!A:I,8,FALSE)</f>
        <v>0</v>
      </c>
      <c r="F1594" s="157">
        <f t="shared" si="29"/>
        <v>0</v>
      </c>
    </row>
    <row r="1595" spans="1:6" x14ac:dyDescent="0.25">
      <c r="A1595" s="9" t="s">
        <v>4167</v>
      </c>
      <c r="B1595" s="9" t="s">
        <v>4168</v>
      </c>
      <c r="C1595" s="9" t="s">
        <v>4344</v>
      </c>
      <c r="D1595" s="159">
        <f>VLOOKUP(A1595:A1760,'Резьбовые фитинги ЭКО'!A:I,7,FALSE)</f>
        <v>186.42960000000002</v>
      </c>
      <c r="E1595" s="79">
        <f>VLOOKUP(A1595:A1760,'Резьбовые фитинги ЭКО'!A:I,8,FALSE)</f>
        <v>0</v>
      </c>
      <c r="F1595" s="157">
        <f t="shared" si="29"/>
        <v>0</v>
      </c>
    </row>
    <row r="1596" spans="1:6" x14ac:dyDescent="0.25">
      <c r="A1596" s="9" t="s">
        <v>4169</v>
      </c>
      <c r="B1596" s="9" t="s">
        <v>4170</v>
      </c>
      <c r="C1596" s="9" t="s">
        <v>4345</v>
      </c>
      <c r="D1596" s="159">
        <f>VLOOKUP(A1596:A1760,'Резьбовые фитинги ЭКО'!A:I,7,FALSE)</f>
        <v>207.52200000000002</v>
      </c>
      <c r="E1596" s="79">
        <f>VLOOKUP(A1596:A1760,'Резьбовые фитинги ЭКО'!A:I,8,FALSE)</f>
        <v>0</v>
      </c>
      <c r="F1596" s="157">
        <f t="shared" si="29"/>
        <v>0</v>
      </c>
    </row>
    <row r="1597" spans="1:6" x14ac:dyDescent="0.25">
      <c r="A1597" s="9" t="s">
        <v>4171</v>
      </c>
      <c r="B1597" s="9" t="s">
        <v>4172</v>
      </c>
      <c r="C1597" s="9" t="s">
        <v>4346</v>
      </c>
      <c r="D1597" s="159">
        <f>VLOOKUP(A1597:A1761,'Резьбовые фитинги ЭКО'!A:I,7,FALSE)</f>
        <v>263.31480000000005</v>
      </c>
      <c r="E1597" s="79">
        <f>VLOOKUP(A1597:A1761,'Резьбовые фитинги ЭКО'!A:I,8,FALSE)</f>
        <v>0</v>
      </c>
      <c r="F1597" s="157">
        <f t="shared" si="29"/>
        <v>0</v>
      </c>
    </row>
    <row r="1598" spans="1:6" x14ac:dyDescent="0.25">
      <c r="A1598" s="9" t="s">
        <v>4173</v>
      </c>
      <c r="B1598" s="9" t="s">
        <v>4174</v>
      </c>
      <c r="C1598" s="9" t="s">
        <v>4347</v>
      </c>
      <c r="D1598" s="159">
        <f>VLOOKUP(A1598:A1762,'Резьбовые фитинги ЭКО'!A:I,7,FALSE)</f>
        <v>325.91160000000002</v>
      </c>
      <c r="E1598" s="79">
        <f>VLOOKUP(A1598:A1762,'Резьбовые фитинги ЭКО'!A:I,8,FALSE)</f>
        <v>0</v>
      </c>
      <c r="F1598" s="157">
        <f t="shared" si="29"/>
        <v>0</v>
      </c>
    </row>
    <row r="1599" spans="1:6" x14ac:dyDescent="0.25">
      <c r="A1599" s="9" t="s">
        <v>4175</v>
      </c>
      <c r="B1599" s="9" t="s">
        <v>4176</v>
      </c>
      <c r="C1599" s="9" t="s">
        <v>4348</v>
      </c>
      <c r="D1599" s="159">
        <f>VLOOKUP(A1599:A1763,'Резьбовые фитинги ЭКО'!A:I,7,FALSE)</f>
        <v>444.30120000000005</v>
      </c>
      <c r="E1599" s="79">
        <f>VLOOKUP(A1599:A1763,'Резьбовые фитинги ЭКО'!A:I,8,FALSE)</f>
        <v>0</v>
      </c>
      <c r="F1599" s="157">
        <f t="shared" si="29"/>
        <v>0</v>
      </c>
    </row>
    <row r="1600" spans="1:6" x14ac:dyDescent="0.25">
      <c r="A1600" s="9" t="s">
        <v>4177</v>
      </c>
      <c r="B1600" s="9" t="s">
        <v>4178</v>
      </c>
      <c r="C1600" s="9" t="s">
        <v>3751</v>
      </c>
      <c r="D1600" s="159">
        <f>VLOOKUP(A1600:A1764,'Резьбовые фитинги ЭКО'!A:I,7,FALSE)</f>
        <v>21.772800000000004</v>
      </c>
      <c r="E1600" s="79">
        <f>VLOOKUP(A1600:A1764,'Резьбовые фитинги ЭКО'!A:I,8,FALSE)</f>
        <v>0</v>
      </c>
      <c r="F1600" s="157">
        <f t="shared" si="29"/>
        <v>0</v>
      </c>
    </row>
    <row r="1601" spans="1:6" x14ac:dyDescent="0.25">
      <c r="A1601" s="9" t="s">
        <v>4179</v>
      </c>
      <c r="B1601" s="9" t="s">
        <v>4180</v>
      </c>
      <c r="C1601" s="9" t="s">
        <v>3754</v>
      </c>
      <c r="D1601" s="159">
        <f>VLOOKUP(A1601:A1765,'Резьбовые фитинги ЭКО'!A:I,7,FALSE)</f>
        <v>40.824000000000005</v>
      </c>
      <c r="E1601" s="79">
        <f>VLOOKUP(A1601:A1765,'Резьбовые фитинги ЭКО'!A:I,8,FALSE)</f>
        <v>0</v>
      </c>
      <c r="F1601" s="157">
        <f t="shared" si="29"/>
        <v>0</v>
      </c>
    </row>
    <row r="1602" spans="1:6" x14ac:dyDescent="0.25">
      <c r="A1602" s="9" t="s">
        <v>4181</v>
      </c>
      <c r="B1602" s="9" t="s">
        <v>4182</v>
      </c>
      <c r="C1602" s="9" t="s">
        <v>3757</v>
      </c>
      <c r="D1602" s="159">
        <f>VLOOKUP(A1602:A1766,'Резьбовые фитинги ЭКО'!A:I,7,FALSE)</f>
        <v>97.297200000000004</v>
      </c>
      <c r="E1602" s="79">
        <f>VLOOKUP(A1602:A1766,'Резьбовые фитинги ЭКО'!A:I,8,FALSE)</f>
        <v>0</v>
      </c>
      <c r="F1602" s="157">
        <f t="shared" si="29"/>
        <v>0</v>
      </c>
    </row>
    <row r="1603" spans="1:6" x14ac:dyDescent="0.25">
      <c r="A1603" s="9" t="s">
        <v>4183</v>
      </c>
      <c r="B1603" s="9" t="s">
        <v>4184</v>
      </c>
      <c r="C1603" s="9" t="s">
        <v>4185</v>
      </c>
      <c r="D1603" s="159">
        <f>VLOOKUP(A1603:A1766,'Резьбовые фитинги ЭКО'!A:I,7,FALSE)</f>
        <v>70.08120000000001</v>
      </c>
      <c r="E1603" s="79">
        <f>VLOOKUP(A1603:A1766,'Резьбовые фитинги ЭКО'!A:I,8,FALSE)</f>
        <v>0</v>
      </c>
      <c r="F1603" s="157">
        <f t="shared" si="29"/>
        <v>0</v>
      </c>
    </row>
    <row r="1604" spans="1:6" x14ac:dyDescent="0.25">
      <c r="A1604" s="9" t="s">
        <v>4186</v>
      </c>
      <c r="B1604" s="9" t="s">
        <v>4187</v>
      </c>
      <c r="C1604" s="9" t="s">
        <v>4349</v>
      </c>
      <c r="D1604" s="159">
        <f>VLOOKUP(A1604:A1767,'Резьбовые фитинги ЭКО'!A:I,7,FALSE)</f>
        <v>204.8004</v>
      </c>
      <c r="E1604" s="79">
        <f>VLOOKUP(A1604:A1767,'Резьбовые фитинги ЭКО'!A:I,8,FALSE)</f>
        <v>0</v>
      </c>
      <c r="F1604" s="157">
        <f t="shared" si="29"/>
        <v>0</v>
      </c>
    </row>
    <row r="1605" spans="1:6" x14ac:dyDescent="0.25">
      <c r="A1605" s="9" t="s">
        <v>4188</v>
      </c>
      <c r="B1605" s="9" t="s">
        <v>4189</v>
      </c>
      <c r="C1605" s="9" t="s">
        <v>4190</v>
      </c>
      <c r="D1605" s="159">
        <f>VLOOKUP(A1605:A1768,'Резьбовые фитинги ЭКО'!A:I,7,FALSE)</f>
        <v>172.82160000000002</v>
      </c>
      <c r="E1605" s="79">
        <f>VLOOKUP(A1605:A1768,'Резьбовые фитинги ЭКО'!A:I,8,FALSE)</f>
        <v>0</v>
      </c>
      <c r="F1605" s="157">
        <f t="shared" si="29"/>
        <v>0</v>
      </c>
    </row>
    <row r="1606" spans="1:6" x14ac:dyDescent="0.25">
      <c r="A1606" s="9" t="s">
        <v>4191</v>
      </c>
      <c r="B1606" s="9" t="s">
        <v>4192</v>
      </c>
      <c r="C1606" s="9" t="s">
        <v>4350</v>
      </c>
      <c r="D1606" s="159">
        <f>VLOOKUP(A1606:A1769,'Резьбовые фитинги ЭКО'!A:I,7,FALSE)</f>
        <v>138.80160000000001</v>
      </c>
      <c r="E1606" s="79">
        <f>VLOOKUP(A1606:A1769,'Резьбовые фитинги ЭКО'!A:I,8,FALSE)</f>
        <v>0</v>
      </c>
      <c r="F1606" s="157">
        <f t="shared" si="29"/>
        <v>0</v>
      </c>
    </row>
    <row r="1607" spans="1:6" x14ac:dyDescent="0.25">
      <c r="A1607" s="9" t="s">
        <v>4193</v>
      </c>
      <c r="B1607" s="9" t="s">
        <v>4194</v>
      </c>
      <c r="C1607" s="9" t="s">
        <v>4195</v>
      </c>
      <c r="D1607" s="159">
        <f>VLOOKUP(A1607:A1770,'Резьбовые фитинги ЭКО'!A:I,7,FALSE)</f>
        <v>216.36720000000003</v>
      </c>
      <c r="E1607" s="79">
        <f>VLOOKUP(A1607:A1770,'Резьбовые фитинги ЭКО'!A:I,8,FALSE)</f>
        <v>0</v>
      </c>
      <c r="F1607" s="157">
        <f t="shared" si="29"/>
        <v>0</v>
      </c>
    </row>
    <row r="1608" spans="1:6" x14ac:dyDescent="0.25">
      <c r="A1608" s="9" t="s">
        <v>4196</v>
      </c>
      <c r="B1608" s="9" t="s">
        <v>4197</v>
      </c>
      <c r="C1608" s="9" t="s">
        <v>4198</v>
      </c>
      <c r="D1608" s="159">
        <f>VLOOKUP(A1608:A1771,'Резьбовые фитинги ЭКО'!A:I,7,FALSE)</f>
        <v>204.8004</v>
      </c>
      <c r="E1608" s="79">
        <f>VLOOKUP(A1608:A1771,'Резьбовые фитинги ЭКО'!A:I,8,FALSE)</f>
        <v>0</v>
      </c>
      <c r="F1608" s="157">
        <f t="shared" si="29"/>
        <v>0</v>
      </c>
    </row>
    <row r="1609" spans="1:6" x14ac:dyDescent="0.25">
      <c r="A1609" s="9" t="s">
        <v>4199</v>
      </c>
      <c r="B1609" s="9" t="s">
        <v>4200</v>
      </c>
      <c r="C1609" s="9" t="s">
        <v>4201</v>
      </c>
      <c r="D1609" s="159">
        <f>VLOOKUP(A1609:A1772,'Резьбовые фитинги ЭКО'!A:I,7,FALSE)</f>
        <v>121.79160000000002</v>
      </c>
      <c r="E1609" s="79">
        <f>VLOOKUP(A1609:A1772,'Резьбовые фитинги ЭКО'!A:I,8,FALSE)</f>
        <v>0</v>
      </c>
      <c r="F1609" s="157">
        <f t="shared" si="29"/>
        <v>0</v>
      </c>
    </row>
    <row r="1610" spans="1:6" x14ac:dyDescent="0.25">
      <c r="A1610" s="9" t="s">
        <v>4202</v>
      </c>
      <c r="B1610" s="9" t="s">
        <v>4203</v>
      </c>
      <c r="C1610" s="9" t="s">
        <v>4351</v>
      </c>
      <c r="D1610" s="159">
        <f>VLOOKUP(A1610:A1773,'Резьбовые фитинги ЭКО'!A:I,7,FALSE)</f>
        <v>381.024</v>
      </c>
      <c r="E1610" s="79">
        <f>VLOOKUP(A1610:A1773,'Резьбовые фитинги ЭКО'!A:I,8,FALSE)</f>
        <v>0</v>
      </c>
      <c r="F1610" s="157">
        <f t="shared" si="29"/>
        <v>0</v>
      </c>
    </row>
    <row r="1611" spans="1:6" x14ac:dyDescent="0.25">
      <c r="A1611" s="9" t="s">
        <v>4204</v>
      </c>
      <c r="B1611" s="9" t="s">
        <v>4205</v>
      </c>
      <c r="C1611" s="9" t="s">
        <v>4354</v>
      </c>
      <c r="D1611" s="159">
        <f>VLOOKUP(A1611:A1774,'Резьбовые фитинги ЭКО'!A:I,7,FALSE)</f>
        <v>419.12640000000005</v>
      </c>
      <c r="E1611" s="79">
        <f>VLOOKUP(A1611:A1774,'Резьбовые фитинги ЭКО'!A:I,8,FALSE)</f>
        <v>0</v>
      </c>
      <c r="F1611" s="157">
        <f t="shared" si="29"/>
        <v>0</v>
      </c>
    </row>
    <row r="1612" spans="1:6" x14ac:dyDescent="0.25">
      <c r="A1612" s="9" t="s">
        <v>4206</v>
      </c>
      <c r="B1612" s="9" t="s">
        <v>4207</v>
      </c>
      <c r="C1612" s="9" t="s">
        <v>4353</v>
      </c>
      <c r="D1612" s="159">
        <f>VLOOKUP(A1612:A1775,'Резьбовые фитинги ЭКО'!A:I,7,FALSE)</f>
        <v>262.63440000000003</v>
      </c>
      <c r="E1612" s="79">
        <f>VLOOKUP(A1612:A1775,'Резьбовые фитинги ЭКО'!A:I,8,FALSE)</f>
        <v>0</v>
      </c>
      <c r="F1612" s="157">
        <f t="shared" si="29"/>
        <v>0</v>
      </c>
    </row>
    <row r="1613" spans="1:6" x14ac:dyDescent="0.25">
      <c r="A1613" s="9" t="s">
        <v>4208</v>
      </c>
      <c r="B1613" s="9" t="s">
        <v>4209</v>
      </c>
      <c r="C1613" s="9" t="s">
        <v>4352</v>
      </c>
      <c r="D1613" s="159">
        <f>VLOOKUP(A1613:A1776,'Резьбовые фитинги ЭКО'!A:I,7,FALSE)</f>
        <v>349.72559999999999</v>
      </c>
      <c r="E1613" s="79">
        <f>VLOOKUP(A1613:A1776,'Резьбовые фитинги ЭКО'!A:I,8,FALSE)</f>
        <v>0</v>
      </c>
      <c r="F1613" s="157">
        <f t="shared" si="29"/>
        <v>0</v>
      </c>
    </row>
    <row r="1614" spans="1:6" x14ac:dyDescent="0.25">
      <c r="A1614" s="9" t="s">
        <v>4210</v>
      </c>
      <c r="B1614" s="9" t="s">
        <v>4211</v>
      </c>
      <c r="C1614" s="9" t="s">
        <v>8080</v>
      </c>
      <c r="D1614" s="159">
        <f>VLOOKUP(A1614:A1776,'Резьбовые фитинги ЭКО'!A:I,7,FALSE)</f>
        <v>35</v>
      </c>
      <c r="E1614" s="79">
        <f>VLOOKUP(A1614:A1776,'Резьбовые фитинги ЭКО'!A:I,8,FALSE)</f>
        <v>0</v>
      </c>
      <c r="F1614" s="157">
        <f t="shared" si="29"/>
        <v>0</v>
      </c>
    </row>
    <row r="1615" spans="1:6" x14ac:dyDescent="0.25">
      <c r="A1615" s="9" t="s">
        <v>4213</v>
      </c>
      <c r="B1615" s="9" t="s">
        <v>4214</v>
      </c>
      <c r="C1615" s="9" t="s">
        <v>4355</v>
      </c>
      <c r="D1615" s="159">
        <f>VLOOKUP(A1615:A1777,'Резьбовые фитинги ЭКО'!A:I,7,FALSE)</f>
        <v>38.10240000000001</v>
      </c>
      <c r="E1615" s="79">
        <f>VLOOKUP(A1615:A1777,'Резьбовые фитинги ЭКО'!A:I,8,FALSE)</f>
        <v>0</v>
      </c>
      <c r="F1615" s="157">
        <f t="shared" si="29"/>
        <v>0</v>
      </c>
    </row>
    <row r="1616" spans="1:6" x14ac:dyDescent="0.25">
      <c r="A1616" s="9" t="s">
        <v>4215</v>
      </c>
      <c r="B1616" s="9" t="s">
        <v>4216</v>
      </c>
      <c r="C1616" s="9" t="s">
        <v>4356</v>
      </c>
      <c r="D1616" s="159">
        <f>VLOOKUP(A1616:A1778,'Резьбовые фитинги ЭКО'!A:I,7,FALSE)</f>
        <v>43.545600000000007</v>
      </c>
      <c r="E1616" s="79">
        <f>VLOOKUP(A1616:A1778,'Резьбовые фитинги ЭКО'!A:I,8,FALSE)</f>
        <v>0</v>
      </c>
      <c r="F1616" s="157">
        <f t="shared" si="29"/>
        <v>0</v>
      </c>
    </row>
    <row r="1617" spans="1:6" x14ac:dyDescent="0.25">
      <c r="A1617" s="9" t="s">
        <v>4217</v>
      </c>
      <c r="B1617" s="9" t="s">
        <v>4218</v>
      </c>
      <c r="C1617" s="9" t="s">
        <v>3788</v>
      </c>
      <c r="D1617" s="159">
        <f>VLOOKUP(A1617:A1779,'Резьбовые фитинги ЭКО'!A:I,7,FALSE)</f>
        <v>52.390800000000006</v>
      </c>
      <c r="E1617" s="79">
        <f>VLOOKUP(A1617:A1779,'Резьбовые фитинги ЭКО'!A:I,8,FALSE)</f>
        <v>0</v>
      </c>
      <c r="F1617" s="157">
        <f t="shared" si="29"/>
        <v>0</v>
      </c>
    </row>
    <row r="1618" spans="1:6" x14ac:dyDescent="0.25">
      <c r="A1618" s="9" t="s">
        <v>4219</v>
      </c>
      <c r="B1618" s="9" t="s">
        <v>4220</v>
      </c>
      <c r="C1618" s="9" t="s">
        <v>3790</v>
      </c>
      <c r="D1618" s="159">
        <f>VLOOKUP(A1618:A1780,'Резьбовые фитинги ЭКО'!A:I,7,FALSE)</f>
        <v>60.555600000000005</v>
      </c>
      <c r="E1618" s="79">
        <f>VLOOKUP(A1618:A1780,'Резьбовые фитинги ЭКО'!A:I,8,FALSE)</f>
        <v>0</v>
      </c>
      <c r="F1618" s="157">
        <f t="shared" si="29"/>
        <v>0</v>
      </c>
    </row>
    <row r="1619" spans="1:6" x14ac:dyDescent="0.25">
      <c r="A1619" s="9" t="s">
        <v>4221</v>
      </c>
      <c r="B1619" s="9" t="s">
        <v>4222</v>
      </c>
      <c r="C1619" s="9" t="s">
        <v>4357</v>
      </c>
      <c r="D1619" s="159">
        <f>VLOOKUP(A1619:A1781,'Резьбовые фитинги ЭКО'!A:I,7,FALSE)</f>
        <v>65.998800000000003</v>
      </c>
      <c r="E1619" s="79">
        <f>VLOOKUP(A1619:A1781,'Резьбовые фитинги ЭКО'!A:I,8,FALSE)</f>
        <v>0</v>
      </c>
      <c r="F1619" s="157">
        <f t="shared" si="29"/>
        <v>0</v>
      </c>
    </row>
    <row r="1620" spans="1:6" x14ac:dyDescent="0.25">
      <c r="A1620" s="9" t="s">
        <v>4223</v>
      </c>
      <c r="B1620" s="9" t="s">
        <v>4224</v>
      </c>
      <c r="C1620" s="9" t="s">
        <v>3794</v>
      </c>
      <c r="D1620" s="159">
        <f>VLOOKUP(A1620:A1782,'Резьбовые фитинги ЭКО'!A:I,7,FALSE)</f>
        <v>70.761600000000016</v>
      </c>
      <c r="E1620" s="79">
        <f>VLOOKUP(A1620:A1782,'Резьбовые фитинги ЭКО'!A:I,8,FALSE)</f>
        <v>0</v>
      </c>
      <c r="F1620" s="157">
        <f t="shared" si="29"/>
        <v>0</v>
      </c>
    </row>
    <row r="1621" spans="1:6" x14ac:dyDescent="0.25">
      <c r="A1621" s="9" t="s">
        <v>4225</v>
      </c>
      <c r="B1621" s="9" t="s">
        <v>4226</v>
      </c>
      <c r="C1621" s="9" t="s">
        <v>4358</v>
      </c>
      <c r="D1621" s="159">
        <f>VLOOKUP(A1621:A1783,'Резьбовые фитинги ЭКО'!A:I,7,FALSE)</f>
        <v>142.88400000000001</v>
      </c>
      <c r="E1621" s="79">
        <f>VLOOKUP(A1621:A1783,'Резьбовые фитинги ЭКО'!A:I,8,FALSE)</f>
        <v>0</v>
      </c>
      <c r="F1621" s="157">
        <f t="shared" si="29"/>
        <v>0</v>
      </c>
    </row>
    <row r="1622" spans="1:6" x14ac:dyDescent="0.25">
      <c r="A1622" s="9" t="s">
        <v>4227</v>
      </c>
      <c r="B1622" s="9" t="s">
        <v>4228</v>
      </c>
      <c r="C1622" s="9" t="s">
        <v>4359</v>
      </c>
      <c r="D1622" s="159">
        <f>VLOOKUP(A1622:A1784,'Резьбовые фитинги ЭКО'!A:I,7,FALSE)</f>
        <v>91.173600000000008</v>
      </c>
      <c r="E1622" s="79">
        <f>VLOOKUP(A1622:A1784,'Резьбовые фитинги ЭКО'!A:I,8,FALSE)</f>
        <v>0</v>
      </c>
      <c r="F1622" s="157">
        <f t="shared" si="29"/>
        <v>0</v>
      </c>
    </row>
    <row r="1623" spans="1:6" x14ac:dyDescent="0.25">
      <c r="A1623" s="9" t="s">
        <v>4229</v>
      </c>
      <c r="B1623" s="9" t="s">
        <v>4230</v>
      </c>
      <c r="C1623" s="9" t="s">
        <v>4360</v>
      </c>
      <c r="D1623" s="159">
        <f>VLOOKUP(A1623:A1785,'Резьбовые фитинги ЭКО'!A:I,7,FALSE)</f>
        <v>91.173600000000008</v>
      </c>
      <c r="E1623" s="79">
        <f>VLOOKUP(A1623:A1785,'Резьбовые фитинги ЭКО'!A:I,8,FALSE)</f>
        <v>0</v>
      </c>
      <c r="F1623" s="157">
        <f t="shared" si="29"/>
        <v>0</v>
      </c>
    </row>
    <row r="1624" spans="1:6" x14ac:dyDescent="0.25">
      <c r="A1624" s="9" t="s">
        <v>4232</v>
      </c>
      <c r="B1624" s="9" t="s">
        <v>4233</v>
      </c>
      <c r="C1624" s="9" t="s">
        <v>4361</v>
      </c>
      <c r="D1624" s="159">
        <f>VLOOKUP(A1624:A1785,'Резьбовые фитинги ЭКО'!A:I,7,FALSE)</f>
        <v>38.782800000000002</v>
      </c>
      <c r="E1624" s="79">
        <f>VLOOKUP(A1624:A1785,'Резьбовые фитинги ЭКО'!A:I,8,FALSE)</f>
        <v>0</v>
      </c>
      <c r="F1624" s="157">
        <f t="shared" si="29"/>
        <v>0</v>
      </c>
    </row>
    <row r="1625" spans="1:6" x14ac:dyDescent="0.25">
      <c r="A1625" s="9" t="s">
        <v>4234</v>
      </c>
      <c r="B1625" s="9" t="s">
        <v>4235</v>
      </c>
      <c r="C1625" s="9" t="s">
        <v>4362</v>
      </c>
      <c r="D1625" s="159">
        <f>VLOOKUP(A1625:A1786,'Резьбовые фитинги ЭКО'!A:I,7,FALSE)</f>
        <v>44.226000000000006</v>
      </c>
      <c r="E1625" s="79">
        <f>VLOOKUP(A1625:A1786,'Резьбовые фитинги ЭКО'!A:I,8,FALSE)</f>
        <v>0</v>
      </c>
      <c r="F1625" s="157">
        <f t="shared" si="29"/>
        <v>0</v>
      </c>
    </row>
    <row r="1626" spans="1:6" x14ac:dyDescent="0.25">
      <c r="A1626" s="9" t="s">
        <v>4236</v>
      </c>
      <c r="B1626" s="9" t="s">
        <v>4237</v>
      </c>
      <c r="C1626" s="9" t="s">
        <v>4363</v>
      </c>
      <c r="D1626" s="159">
        <f>VLOOKUP(A1626:A1787,'Резьбовые фитинги ЭКО'!A:I,7,FALSE)</f>
        <v>44.226000000000006</v>
      </c>
      <c r="E1626" s="79">
        <f>VLOOKUP(A1626:A1787,'Резьбовые фитинги ЭКО'!A:I,8,FALSE)</f>
        <v>0</v>
      </c>
      <c r="F1626" s="157">
        <f t="shared" ref="F1626:F1636" si="30">D1626*E1626</f>
        <v>0</v>
      </c>
    </row>
    <row r="1627" spans="1:6" x14ac:dyDescent="0.25">
      <c r="A1627" s="9" t="s">
        <v>4238</v>
      </c>
      <c r="B1627" s="9" t="s">
        <v>4239</v>
      </c>
      <c r="C1627" s="9" t="s">
        <v>4364</v>
      </c>
      <c r="D1627" s="159">
        <f>VLOOKUP(A1627:A1788,'Резьбовые фитинги ЭКО'!A:I,7,FALSE)</f>
        <v>46.947600000000001</v>
      </c>
      <c r="E1627" s="79">
        <f>VLOOKUP(A1627:A1788,'Резьбовые фитинги ЭКО'!A:I,8,FALSE)</f>
        <v>0</v>
      </c>
      <c r="F1627" s="157">
        <f t="shared" si="30"/>
        <v>0</v>
      </c>
    </row>
    <row r="1628" spans="1:6" x14ac:dyDescent="0.25">
      <c r="A1628" s="9" t="s">
        <v>4240</v>
      </c>
      <c r="B1628" s="9" t="s">
        <v>4241</v>
      </c>
      <c r="C1628" s="9" t="s">
        <v>4365</v>
      </c>
      <c r="D1628" s="159">
        <f>VLOOKUP(A1628:A1789,'Резьбовые фитинги ЭКО'!A:I,7,FALSE)</f>
        <v>49.669200000000004</v>
      </c>
      <c r="E1628" s="79">
        <f>VLOOKUP(A1628:A1789,'Резьбовые фитинги ЭКО'!A:I,8,FALSE)</f>
        <v>0</v>
      </c>
      <c r="F1628" s="157">
        <f t="shared" si="30"/>
        <v>0</v>
      </c>
    </row>
    <row r="1629" spans="1:6" x14ac:dyDescent="0.25">
      <c r="A1629" s="9" t="s">
        <v>4242</v>
      </c>
      <c r="B1629" s="9" t="s">
        <v>4243</v>
      </c>
      <c r="C1629" s="9" t="s">
        <v>4366</v>
      </c>
      <c r="D1629" s="159">
        <f>VLOOKUP(A1629:A1790,'Резьбовые фитинги ЭКО'!A:I,7,FALSE)</f>
        <v>54.432000000000009</v>
      </c>
      <c r="E1629" s="79">
        <f>VLOOKUP(A1629:A1790,'Резьбовые фитинги ЭКО'!A:I,8,FALSE)</f>
        <v>0</v>
      </c>
      <c r="F1629" s="157">
        <f t="shared" si="30"/>
        <v>0</v>
      </c>
    </row>
    <row r="1630" spans="1:6" x14ac:dyDescent="0.25">
      <c r="A1630" s="9" t="s">
        <v>4244</v>
      </c>
      <c r="B1630" s="9" t="s">
        <v>4245</v>
      </c>
      <c r="C1630" s="9" t="s">
        <v>4367</v>
      </c>
      <c r="D1630" s="159">
        <f>VLOOKUP(A1630:A1791,'Резьбовые фитинги ЭКО'!A:I,7,FALSE)</f>
        <v>87.091200000000015</v>
      </c>
      <c r="E1630" s="79">
        <f>VLOOKUP(A1630:A1791,'Резьбовые фитинги ЭКО'!A:I,8,FALSE)</f>
        <v>0</v>
      </c>
      <c r="F1630" s="157">
        <f t="shared" si="30"/>
        <v>0</v>
      </c>
    </row>
    <row r="1631" spans="1:6" x14ac:dyDescent="0.25">
      <c r="A1631" s="9" t="s">
        <v>4246</v>
      </c>
      <c r="B1631" s="9" t="s">
        <v>4247</v>
      </c>
      <c r="C1631" s="9" t="s">
        <v>4368</v>
      </c>
      <c r="D1631" s="159">
        <f>VLOOKUP(A1631:A1792,'Резьбовые фитинги ЭКО'!A:I,7,FALSE)</f>
        <v>95.936400000000006</v>
      </c>
      <c r="E1631" s="79">
        <f>VLOOKUP(A1631:A1792,'Резьбовые фитинги ЭКО'!A:I,8,FALSE)</f>
        <v>0</v>
      </c>
      <c r="F1631" s="157">
        <f t="shared" si="30"/>
        <v>0</v>
      </c>
    </row>
    <row r="1632" spans="1:6" x14ac:dyDescent="0.25">
      <c r="A1632" s="9" t="s">
        <v>4248</v>
      </c>
      <c r="B1632" s="9" t="s">
        <v>4249</v>
      </c>
      <c r="C1632" s="9" t="s">
        <v>4369</v>
      </c>
      <c r="D1632" s="159">
        <f>VLOOKUP(A1632:A1793,'Резьбовые фитинги ЭКО'!A:I,7,FALSE)</f>
        <v>136.08000000000001</v>
      </c>
      <c r="E1632" s="79">
        <f>VLOOKUP(A1632:A1793,'Резьбовые фитинги ЭКО'!A:I,8,FALSE)</f>
        <v>0</v>
      </c>
      <c r="F1632" s="157">
        <f t="shared" si="30"/>
        <v>0</v>
      </c>
    </row>
    <row r="1633" spans="1:6" x14ac:dyDescent="0.25">
      <c r="A1633" s="9" t="s">
        <v>4250</v>
      </c>
      <c r="B1633" s="9" t="s">
        <v>4251</v>
      </c>
      <c r="C1633" s="9" t="s">
        <v>4370</v>
      </c>
      <c r="D1633" s="159">
        <f>VLOOKUP(A1633:A1794,'Резьбовые фитинги ЭКО'!A:I,7,FALSE)</f>
        <v>154.45080000000002</v>
      </c>
      <c r="E1633" s="79">
        <f>VLOOKUP(A1633:A1794,'Резьбовые фитинги ЭКО'!A:I,8,FALSE)</f>
        <v>0</v>
      </c>
      <c r="F1633" s="157">
        <f t="shared" si="30"/>
        <v>0</v>
      </c>
    </row>
    <row r="1634" spans="1:6" x14ac:dyDescent="0.25">
      <c r="A1634" s="9" t="s">
        <v>4252</v>
      </c>
      <c r="B1634" s="9" t="s">
        <v>4253</v>
      </c>
      <c r="C1634" s="9" t="s">
        <v>4371</v>
      </c>
      <c r="D1634" s="159">
        <f>VLOOKUP(A1634:A1795,'Резьбовые фитинги ЭКО'!A:I,7,FALSE)</f>
        <v>177.58440000000002</v>
      </c>
      <c r="E1634" s="79">
        <f>VLOOKUP(A1634:A1795,'Резьбовые фитинги ЭКО'!A:I,8,FALSE)</f>
        <v>0</v>
      </c>
      <c r="F1634" s="157">
        <f t="shared" si="30"/>
        <v>0</v>
      </c>
    </row>
    <row r="1635" spans="1:6" x14ac:dyDescent="0.25">
      <c r="A1635" s="9" t="s">
        <v>4255</v>
      </c>
      <c r="B1635" s="9" t="s">
        <v>4256</v>
      </c>
      <c r="C1635" s="9" t="s">
        <v>4257</v>
      </c>
      <c r="D1635" s="159">
        <f>VLOOKUP(A1635:A1795,'Резьбовые фитинги ЭКО'!A:I,7,FALSE)</f>
        <v>72.802800000000005</v>
      </c>
      <c r="E1635" s="79">
        <f>VLOOKUP(A1635:A1795,'Резьбовые фитинги ЭКО'!A:I,8,FALSE)</f>
        <v>0</v>
      </c>
      <c r="F1635" s="157">
        <f t="shared" si="30"/>
        <v>0</v>
      </c>
    </row>
    <row r="1636" spans="1:6" x14ac:dyDescent="0.25">
      <c r="A1636" s="9" t="s">
        <v>4258</v>
      </c>
      <c r="B1636" s="9" t="s">
        <v>4259</v>
      </c>
      <c r="C1636" s="9" t="s">
        <v>8081</v>
      </c>
      <c r="D1636" s="159">
        <f>VLOOKUP(A1636:A1796,'Резьбовые фитинги ЭКО'!A:I,7,FALSE)</f>
        <v>12</v>
      </c>
      <c r="E1636" s="79">
        <f>VLOOKUP(A1636:A1796,'Резьбовые фитинги ЭКО'!A:I,8,FALSE)</f>
        <v>0</v>
      </c>
      <c r="F1636" s="157">
        <f t="shared" si="30"/>
        <v>0</v>
      </c>
    </row>
    <row r="1637" spans="1:6" x14ac:dyDescent="0.25">
      <c r="A1637" s="9" t="s">
        <v>4374</v>
      </c>
      <c r="B1637" s="161" t="s">
        <v>8090</v>
      </c>
      <c r="C1637" s="9" t="s">
        <v>4375</v>
      </c>
      <c r="D1637" s="159">
        <f>VLOOKUP(A1637:A1704,'ALT Краны шаровые'!A:I,7,FALSE)</f>
        <v>384.78661200000005</v>
      </c>
      <c r="E1637" s="79">
        <f>VLOOKUP(A1637:A1704,'ALT Краны шаровые'!A:I,8,FALSE)</f>
        <v>0</v>
      </c>
      <c r="F1637" s="157">
        <f>D1637*E1637</f>
        <v>0</v>
      </c>
    </row>
    <row r="1638" spans="1:6" x14ac:dyDescent="0.25">
      <c r="A1638" s="9" t="s">
        <v>4376</v>
      </c>
      <c r="B1638" s="161" t="s">
        <v>8091</v>
      </c>
      <c r="C1638" s="9" t="s">
        <v>4377</v>
      </c>
      <c r="D1638" s="159">
        <f>VLOOKUP(A1638:A1704,'ALT Краны шаровые'!A:I,7,FALSE)</f>
        <v>558.09129600000006</v>
      </c>
      <c r="E1638" s="79">
        <f>VLOOKUP(A1638:A1704,'ALT Краны шаровые'!A:I,8,FALSE)</f>
        <v>0</v>
      </c>
      <c r="F1638" s="157">
        <f t="shared" ref="F1638:F1701" si="31">D1638*E1638</f>
        <v>0</v>
      </c>
    </row>
    <row r="1639" spans="1:6" x14ac:dyDescent="0.25">
      <c r="A1639" s="9" t="s">
        <v>4378</v>
      </c>
      <c r="B1639" s="161" t="s">
        <v>8092</v>
      </c>
      <c r="C1639" s="9" t="s">
        <v>4379</v>
      </c>
      <c r="D1639" s="159">
        <f>VLOOKUP(A1639:A1705,'ALT Краны шаровые'!A:I,7,FALSE)</f>
        <v>939.9453840000001</v>
      </c>
      <c r="E1639" s="79">
        <f>VLOOKUP(A1639:A1705,'ALT Краны шаровые'!A:I,8,FALSE)</f>
        <v>0</v>
      </c>
      <c r="F1639" s="157">
        <f t="shared" si="31"/>
        <v>0</v>
      </c>
    </row>
    <row r="1640" spans="1:6" x14ac:dyDescent="0.25">
      <c r="A1640" s="9" t="s">
        <v>4380</v>
      </c>
      <c r="B1640" s="160">
        <v>14010201</v>
      </c>
      <c r="C1640" s="9" t="s">
        <v>4381</v>
      </c>
      <c r="D1640" s="159">
        <f>VLOOKUP(A1640:A1706,'ALT Краны шаровые'!A:I,7,FALSE)</f>
        <v>255.55143600000002</v>
      </c>
      <c r="E1640" s="79">
        <f>VLOOKUP(A1640:A1706,'ALT Краны шаровые'!A:I,8,FALSE)</f>
        <v>0</v>
      </c>
      <c r="F1640" s="157">
        <f t="shared" si="31"/>
        <v>0</v>
      </c>
    </row>
    <row r="1641" spans="1:6" x14ac:dyDescent="0.25">
      <c r="A1641" s="9" t="s">
        <v>4382</v>
      </c>
      <c r="B1641" s="160">
        <v>14010202</v>
      </c>
      <c r="C1641" s="9" t="s">
        <v>4383</v>
      </c>
      <c r="D1641" s="159">
        <f>VLOOKUP(A1641:A1707,'ALT Краны шаровые'!A:I,7,FALSE)</f>
        <v>359.82273600000002</v>
      </c>
      <c r="E1641" s="79">
        <f>VLOOKUP(A1641:A1707,'ALT Краны шаровые'!A:I,8,FALSE)</f>
        <v>0</v>
      </c>
      <c r="F1641" s="157">
        <f t="shared" si="31"/>
        <v>0</v>
      </c>
    </row>
    <row r="1642" spans="1:6" x14ac:dyDescent="0.25">
      <c r="A1642" s="9" t="s">
        <v>4384</v>
      </c>
      <c r="B1642" s="160">
        <v>14010203</v>
      </c>
      <c r="C1642" s="9" t="s">
        <v>4385</v>
      </c>
      <c r="D1642" s="159">
        <f>VLOOKUP(A1642:A1708,'ALT Краны шаровые'!A:I,7,FALSE)</f>
        <v>610.96518000000003</v>
      </c>
      <c r="E1642" s="79">
        <f>VLOOKUP(A1642:A1708,'ALT Краны шаровые'!A:I,8,FALSE)</f>
        <v>0</v>
      </c>
      <c r="F1642" s="157">
        <f t="shared" si="31"/>
        <v>0</v>
      </c>
    </row>
    <row r="1643" spans="1:6" x14ac:dyDescent="0.25">
      <c r="A1643" s="9" t="s">
        <v>4386</v>
      </c>
      <c r="B1643" s="160">
        <v>14010101</v>
      </c>
      <c r="C1643" s="9" t="s">
        <v>4387</v>
      </c>
      <c r="D1643" s="159">
        <f>VLOOKUP(A1643:A1709,'ALT Краны шаровые'!A:I,7,FALSE)</f>
        <v>274.64346000000006</v>
      </c>
      <c r="E1643" s="79">
        <f>VLOOKUP(A1643:A1709,'ALT Краны шаровые'!A:I,8,FALSE)</f>
        <v>0</v>
      </c>
      <c r="F1643" s="157">
        <f t="shared" si="31"/>
        <v>0</v>
      </c>
    </row>
    <row r="1644" spans="1:6" x14ac:dyDescent="0.25">
      <c r="A1644" s="9" t="s">
        <v>4388</v>
      </c>
      <c r="B1644" s="160">
        <v>14010102</v>
      </c>
      <c r="C1644" s="9" t="s">
        <v>4389</v>
      </c>
      <c r="D1644" s="159">
        <f>VLOOKUP(A1644:A1710,'ALT Краны шаровые'!A:I,7,FALSE)</f>
        <v>387.73274400000003</v>
      </c>
      <c r="E1644" s="79">
        <f>VLOOKUP(A1644:A1710,'ALT Краны шаровые'!A:I,8,FALSE)</f>
        <v>0</v>
      </c>
      <c r="F1644" s="157">
        <f t="shared" si="31"/>
        <v>0</v>
      </c>
    </row>
    <row r="1645" spans="1:6" x14ac:dyDescent="0.25">
      <c r="A1645" s="9" t="s">
        <v>4390</v>
      </c>
      <c r="B1645" s="160">
        <v>14010103</v>
      </c>
      <c r="C1645" s="9" t="s">
        <v>4391</v>
      </c>
      <c r="D1645" s="159">
        <f>VLOOKUP(A1645:A1711,'ALT Краны шаровые'!A:I,7,FALSE)</f>
        <v>643.27057200000002</v>
      </c>
      <c r="E1645" s="79">
        <f>VLOOKUP(A1645:A1711,'ALT Краны шаровые'!A:I,8,FALSE)</f>
        <v>0</v>
      </c>
      <c r="F1645" s="157">
        <f t="shared" si="31"/>
        <v>0</v>
      </c>
    </row>
    <row r="1646" spans="1:6" x14ac:dyDescent="0.25">
      <c r="A1646" s="9" t="s">
        <v>4392</v>
      </c>
      <c r="B1646" s="160">
        <v>14010104</v>
      </c>
      <c r="C1646" s="9" t="s">
        <v>4393</v>
      </c>
      <c r="D1646" s="159">
        <f>VLOOKUP(A1646:A1712,'ALT Краны шаровые'!A:I,7,FALSE)</f>
        <v>994.28893200000016</v>
      </c>
      <c r="E1646" s="79">
        <f>VLOOKUP(A1646:A1712,'ALT Краны шаровые'!A:I,8,FALSE)</f>
        <v>0</v>
      </c>
      <c r="F1646" s="157">
        <f t="shared" si="31"/>
        <v>0</v>
      </c>
    </row>
    <row r="1647" spans="1:6" x14ac:dyDescent="0.25">
      <c r="A1647" s="9" t="s">
        <v>4394</v>
      </c>
      <c r="B1647" s="160">
        <v>14010105</v>
      </c>
      <c r="C1647" s="9" t="s">
        <v>4395</v>
      </c>
      <c r="D1647" s="159">
        <f>VLOOKUP(A1647:A1713,'ALT Краны шаровые'!A:I,7,FALSE)</f>
        <v>1483.3468440000001</v>
      </c>
      <c r="E1647" s="79">
        <f>VLOOKUP(A1647:A1713,'ALT Краны шаровые'!A:I,8,FALSE)</f>
        <v>0</v>
      </c>
      <c r="F1647" s="157">
        <f t="shared" si="31"/>
        <v>0</v>
      </c>
    </row>
    <row r="1648" spans="1:6" x14ac:dyDescent="0.25">
      <c r="A1648" s="9" t="s">
        <v>4396</v>
      </c>
      <c r="B1648" s="160">
        <v>14010106</v>
      </c>
      <c r="C1648" s="9" t="s">
        <v>4397</v>
      </c>
      <c r="D1648" s="159">
        <f>VLOOKUP(A1648:A1713,'ALT Краны шаровые'!A:I,7,FALSE)</f>
        <v>2291.1177240000002</v>
      </c>
      <c r="E1648" s="79">
        <f>VLOOKUP(A1648:A1713,'ALT Краны шаровые'!A:I,8,FALSE)</f>
        <v>0</v>
      </c>
      <c r="F1648" s="157">
        <f t="shared" si="31"/>
        <v>0</v>
      </c>
    </row>
    <row r="1649" spans="1:6" x14ac:dyDescent="0.25">
      <c r="A1649" s="9" t="s">
        <v>4398</v>
      </c>
      <c r="B1649" s="160">
        <v>14010401</v>
      </c>
      <c r="C1649" s="9" t="s">
        <v>4399</v>
      </c>
      <c r="D1649" s="159">
        <f>VLOOKUP(A1649:A1714,'ALT Краны шаровые'!A:I,7,FALSE)</f>
        <v>274.64346000000006</v>
      </c>
      <c r="E1649" s="79">
        <f>VLOOKUP(A1649:A1714,'ALT Краны шаровые'!A:I,8,FALSE)</f>
        <v>0</v>
      </c>
      <c r="F1649" s="157">
        <f t="shared" si="31"/>
        <v>0</v>
      </c>
    </row>
    <row r="1650" spans="1:6" x14ac:dyDescent="0.25">
      <c r="A1650" s="9" t="s">
        <v>4400</v>
      </c>
      <c r="B1650" s="160">
        <v>14010402</v>
      </c>
      <c r="C1650" s="9" t="s">
        <v>4401</v>
      </c>
      <c r="D1650" s="159">
        <f>VLOOKUP(A1650:A1715,'ALT Краны шаровые'!A:I,7,FALSE)</f>
        <v>0</v>
      </c>
      <c r="E1650" s="79">
        <f>VLOOKUP(A1650:A1715,'ALT Краны шаровые'!A:I,8,FALSE)</f>
        <v>0</v>
      </c>
      <c r="F1650" s="157">
        <f t="shared" si="31"/>
        <v>0</v>
      </c>
    </row>
    <row r="1651" spans="1:6" x14ac:dyDescent="0.25">
      <c r="A1651" s="9" t="s">
        <v>4402</v>
      </c>
      <c r="B1651" s="160">
        <v>14010403</v>
      </c>
      <c r="C1651" s="9" t="s">
        <v>4403</v>
      </c>
      <c r="D1651" s="159">
        <f>VLOOKUP(A1651:A1716,'ALT Краны шаровые'!A:I,7,FALSE)</f>
        <v>681.73358400000006</v>
      </c>
      <c r="E1651" s="79">
        <f>VLOOKUP(A1651:A1716,'ALT Краны шаровые'!A:I,8,FALSE)</f>
        <v>0</v>
      </c>
      <c r="F1651" s="157">
        <f t="shared" si="31"/>
        <v>0</v>
      </c>
    </row>
    <row r="1652" spans="1:6" x14ac:dyDescent="0.25">
      <c r="A1652" s="9" t="s">
        <v>4404</v>
      </c>
      <c r="B1652" s="160">
        <v>14010301</v>
      </c>
      <c r="C1652" s="9" t="s">
        <v>4405</v>
      </c>
      <c r="D1652" s="159">
        <f>VLOOKUP(A1652:A1717,'ALT Краны шаровые'!A:I,7,FALSE)</f>
        <v>293.73548400000004</v>
      </c>
      <c r="E1652" s="79">
        <f>VLOOKUP(A1652:A1717,'ALT Краны шаровые'!A:I,8,FALSE)</f>
        <v>0</v>
      </c>
      <c r="F1652" s="157">
        <f t="shared" si="31"/>
        <v>0</v>
      </c>
    </row>
    <row r="1653" spans="1:6" x14ac:dyDescent="0.25">
      <c r="A1653" s="9" t="s">
        <v>4406</v>
      </c>
      <c r="B1653" s="160">
        <v>14010302</v>
      </c>
      <c r="C1653" s="9" t="s">
        <v>4407</v>
      </c>
      <c r="D1653" s="159">
        <f>VLOOKUP(A1653:A1718,'ALT Краны шаровые'!A:I,7,FALSE)</f>
        <v>425.909988</v>
      </c>
      <c r="E1653" s="79">
        <f>VLOOKUP(A1653:A1718,'ALT Краны шаровые'!A:I,8,FALSE)</f>
        <v>0</v>
      </c>
      <c r="F1653" s="157">
        <f t="shared" si="31"/>
        <v>0</v>
      </c>
    </row>
    <row r="1654" spans="1:6" x14ac:dyDescent="0.25">
      <c r="A1654" s="9" t="s">
        <v>4408</v>
      </c>
      <c r="B1654" s="160">
        <v>14010303</v>
      </c>
      <c r="C1654" s="9" t="s">
        <v>4409</v>
      </c>
      <c r="D1654" s="159">
        <f>VLOOKUP(A1654:A1719,'ALT Краны шаровые'!A:I,7,FALSE)</f>
        <v>699.08378400000004</v>
      </c>
      <c r="E1654" s="79">
        <f>VLOOKUP(A1654:A1719,'ALT Краны шаровые'!A:I,8,FALSE)</f>
        <v>0</v>
      </c>
      <c r="F1654" s="157">
        <f t="shared" si="31"/>
        <v>0</v>
      </c>
    </row>
    <row r="1655" spans="1:6" x14ac:dyDescent="0.25">
      <c r="A1655" s="9" t="s">
        <v>4410</v>
      </c>
      <c r="B1655" s="160">
        <v>14010304</v>
      </c>
      <c r="C1655" s="9" t="s">
        <v>4411</v>
      </c>
      <c r="D1655" s="159">
        <f>VLOOKUP(A1655:A1719,'ALT Краны шаровые'!A:I,7,FALSE)</f>
        <v>1214.5888440000001</v>
      </c>
      <c r="E1655" s="79">
        <f>VLOOKUP(A1655:A1719,'ALT Краны шаровые'!A:I,8,FALSE)</f>
        <v>0</v>
      </c>
      <c r="F1655" s="157">
        <f t="shared" si="31"/>
        <v>0</v>
      </c>
    </row>
    <row r="1656" spans="1:6" x14ac:dyDescent="0.25">
      <c r="A1656" s="9" t="s">
        <v>4412</v>
      </c>
      <c r="B1656" s="160">
        <v>14010305</v>
      </c>
      <c r="C1656" s="9" t="s">
        <v>4413</v>
      </c>
      <c r="D1656" s="159">
        <f>VLOOKUP(A1656:A1720,'ALT Краны шаровые'!A:I,7,FALSE)</f>
        <v>1644.90102</v>
      </c>
      <c r="E1656" s="79">
        <f>VLOOKUP(A1656:A1720,'ALT Краны шаровые'!A:I,8,FALSE)</f>
        <v>0</v>
      </c>
      <c r="F1656" s="157">
        <f t="shared" si="31"/>
        <v>0</v>
      </c>
    </row>
    <row r="1657" spans="1:6" x14ac:dyDescent="0.25">
      <c r="A1657" s="9" t="s">
        <v>4414</v>
      </c>
      <c r="B1657" s="160">
        <v>14060101</v>
      </c>
      <c r="C1657" s="9" t="s">
        <v>4415</v>
      </c>
      <c r="D1657" s="159">
        <f>VLOOKUP(A1657:A1721,'ALT Краны шаровые'!A:I,7,FALSE)</f>
        <v>239.39193600000004</v>
      </c>
      <c r="E1657" s="79">
        <f>VLOOKUP(A1657:A1721,'ALT Краны шаровые'!A:I,8,FALSE)</f>
        <v>0</v>
      </c>
      <c r="F1657" s="157">
        <f t="shared" si="31"/>
        <v>0</v>
      </c>
    </row>
    <row r="1658" spans="1:6" x14ac:dyDescent="0.25">
      <c r="A1658" s="9" t="s">
        <v>4416</v>
      </c>
      <c r="B1658" s="160">
        <v>14060201</v>
      </c>
      <c r="C1658" s="9" t="s">
        <v>4417</v>
      </c>
      <c r="D1658" s="159">
        <f>VLOOKUP(A1658:A1722,'ALT Краны шаровые'!A:I,7,FALSE)</f>
        <v>223.23243600000001</v>
      </c>
      <c r="E1658" s="79">
        <f>VLOOKUP(A1658:A1722,'ALT Краны шаровые'!A:I,8,FALSE)</f>
        <v>0</v>
      </c>
      <c r="F1658" s="157">
        <f t="shared" si="31"/>
        <v>0</v>
      </c>
    </row>
    <row r="1659" spans="1:6" x14ac:dyDescent="0.25">
      <c r="A1659" s="9" t="s">
        <v>4418</v>
      </c>
      <c r="B1659" s="160">
        <v>14010601</v>
      </c>
      <c r="C1659" s="9" t="s">
        <v>4419</v>
      </c>
      <c r="D1659" s="159">
        <f>VLOOKUP(A1659:A1723,'ALT Краны шаровые'!A:I,7,FALSE)</f>
        <v>290.78935200000001</v>
      </c>
      <c r="E1659" s="79">
        <f>VLOOKUP(A1659:A1723,'ALT Краны шаровые'!A:I,8,FALSE)</f>
        <v>0</v>
      </c>
      <c r="F1659" s="157">
        <f t="shared" si="31"/>
        <v>0</v>
      </c>
    </row>
    <row r="1660" spans="1:6" x14ac:dyDescent="0.25">
      <c r="A1660" s="9" t="s">
        <v>4420</v>
      </c>
      <c r="B1660" s="160">
        <v>14010602</v>
      </c>
      <c r="C1660" s="9" t="s">
        <v>4421</v>
      </c>
      <c r="D1660" s="159">
        <f>VLOOKUP(A1660:A1723,'ALT Краны шаровые'!A:I,7,FALSE)</f>
        <v>409.75729200000006</v>
      </c>
      <c r="E1660" s="79">
        <f>VLOOKUP(A1660:A1723,'ALT Краны шаровые'!A:I,8,FALSE)</f>
        <v>0</v>
      </c>
      <c r="F1660" s="157">
        <f t="shared" si="31"/>
        <v>0</v>
      </c>
    </row>
    <row r="1661" spans="1:6" x14ac:dyDescent="0.25">
      <c r="A1661" s="9" t="s">
        <v>4422</v>
      </c>
      <c r="B1661" s="160">
        <v>14010603</v>
      </c>
      <c r="C1661" s="9" t="s">
        <v>4423</v>
      </c>
      <c r="D1661" s="159">
        <f>VLOOKUP(A1661:A1724,'ALT Краны шаровые'!A:I,7,FALSE)</f>
        <v>679.99176</v>
      </c>
      <c r="E1661" s="79">
        <f>VLOOKUP(A1661:A1724,'ALT Краны шаровые'!A:I,8,FALSE)</f>
        <v>0</v>
      </c>
      <c r="F1661" s="157">
        <f t="shared" si="31"/>
        <v>0</v>
      </c>
    </row>
    <row r="1662" spans="1:6" x14ac:dyDescent="0.25">
      <c r="A1662" s="9" t="s">
        <v>4424</v>
      </c>
      <c r="B1662" s="160">
        <v>14010501</v>
      </c>
      <c r="C1662" s="9" t="s">
        <v>4425</v>
      </c>
      <c r="D1662" s="159">
        <f>VLOOKUP(A1662:A1725,'ALT Краны шаровые'!A:I,7,FALSE)</f>
        <v>295.19834400000002</v>
      </c>
      <c r="E1662" s="79">
        <f>VLOOKUP(A1662:A1725,'ALT Краны шаровые'!A:I,8,FALSE)</f>
        <v>0</v>
      </c>
      <c r="F1662" s="157">
        <f t="shared" si="31"/>
        <v>0</v>
      </c>
    </row>
    <row r="1663" spans="1:6" x14ac:dyDescent="0.25">
      <c r="A1663" s="9" t="s">
        <v>4426</v>
      </c>
      <c r="B1663" s="160">
        <v>14010502</v>
      </c>
      <c r="C1663" s="9" t="s">
        <v>4427</v>
      </c>
      <c r="D1663" s="159">
        <f>VLOOKUP(A1663:A1726,'ALT Краны шаровые'!A:I,7,FALSE)</f>
        <v>421.50780000000003</v>
      </c>
      <c r="E1663" s="79">
        <f>VLOOKUP(A1663:A1726,'ALT Краны шаровые'!A:I,8,FALSE)</f>
        <v>0</v>
      </c>
      <c r="F1663" s="157">
        <f t="shared" si="31"/>
        <v>0</v>
      </c>
    </row>
    <row r="1664" spans="1:6" x14ac:dyDescent="0.25">
      <c r="A1664" s="9" t="s">
        <v>4428</v>
      </c>
      <c r="B1664" s="160">
        <v>14010503</v>
      </c>
      <c r="C1664" s="9" t="s">
        <v>4429</v>
      </c>
      <c r="D1664" s="159">
        <f>VLOOKUP(A1664:A1727,'ALT Краны шаровые'!A:I,7,FALSE)</f>
        <v>702.02311200000008</v>
      </c>
      <c r="E1664" s="79">
        <f>VLOOKUP(A1664:A1727,'ALT Краны шаровые'!A:I,8,FALSE)</f>
        <v>0</v>
      </c>
      <c r="F1664" s="157">
        <f t="shared" si="31"/>
        <v>0</v>
      </c>
    </row>
    <row r="1665" spans="1:6" x14ac:dyDescent="0.25">
      <c r="A1665" s="9" t="s">
        <v>4430</v>
      </c>
      <c r="B1665" s="162" t="s">
        <v>8086</v>
      </c>
      <c r="C1665" s="9" t="s">
        <v>4431</v>
      </c>
      <c r="D1665" s="159">
        <f>VLOOKUP(A1665:A1727,'ALT Краны шаровые'!A:I,7,FALSE)</f>
        <v>368.63391600000006</v>
      </c>
      <c r="E1665" s="79">
        <f>VLOOKUP(A1665:A1727,'ALT Краны шаровые'!A:I,8,FALSE)</f>
        <v>0</v>
      </c>
      <c r="F1665" s="157">
        <f t="shared" si="31"/>
        <v>0</v>
      </c>
    </row>
    <row r="1666" spans="1:6" x14ac:dyDescent="0.25">
      <c r="A1666" s="9" t="s">
        <v>4432</v>
      </c>
      <c r="B1666" s="162" t="s">
        <v>8087</v>
      </c>
      <c r="C1666" s="9" t="s">
        <v>4433</v>
      </c>
      <c r="D1666" s="159">
        <f>VLOOKUP(A1666:A1728,'ALT Краны шаровые'!A:I,7,FALSE)</f>
        <v>544.87792800000011</v>
      </c>
      <c r="E1666" s="79">
        <f>VLOOKUP(A1666:A1728,'ALT Краны шаровые'!A:I,8,FALSE)</f>
        <v>0</v>
      </c>
      <c r="F1666" s="157">
        <f t="shared" si="31"/>
        <v>0</v>
      </c>
    </row>
    <row r="1667" spans="1:6" x14ac:dyDescent="0.25">
      <c r="A1667" s="9" t="s">
        <v>4434</v>
      </c>
      <c r="B1667" s="162" t="s">
        <v>8088</v>
      </c>
      <c r="C1667" s="9" t="s">
        <v>4435</v>
      </c>
      <c r="D1667" s="159">
        <f>VLOOKUP(A1667:A1729,'ALT Краны шаровые'!A:I,7,FALSE)</f>
        <v>998.69792400000017</v>
      </c>
      <c r="E1667" s="79">
        <f>VLOOKUP(A1667:A1729,'ALT Краны шаровые'!A:I,8,FALSE)</f>
        <v>0</v>
      </c>
      <c r="F1667" s="157">
        <f t="shared" si="31"/>
        <v>0</v>
      </c>
    </row>
    <row r="1668" spans="1:6" x14ac:dyDescent="0.25">
      <c r="A1668" s="9" t="s">
        <v>4436</v>
      </c>
      <c r="B1668" s="162" t="s">
        <v>8089</v>
      </c>
      <c r="C1668" s="9" t="s">
        <v>4437</v>
      </c>
      <c r="D1668" s="159">
        <f>VLOOKUP(A1668:A1730,'ALT Краны шаровые'!A:I,7,FALSE)</f>
        <v>1483.3468440000001</v>
      </c>
      <c r="E1668" s="79">
        <f>VLOOKUP(A1668:A1730,'ALT Краны шаровые'!A:I,8,FALSE)</f>
        <v>0</v>
      </c>
      <c r="F1668" s="157">
        <f t="shared" si="31"/>
        <v>0</v>
      </c>
    </row>
    <row r="1669" spans="1:6" x14ac:dyDescent="0.25">
      <c r="A1669" s="9" t="s">
        <v>4438</v>
      </c>
      <c r="B1669" s="160">
        <v>14010801</v>
      </c>
      <c r="C1669" s="9" t="s">
        <v>4439</v>
      </c>
      <c r="D1669" s="159">
        <f>VLOOKUP(A1669:A1731,'ALT Краны шаровые'!A:I,7,FALSE)</f>
        <v>436.19763600000005</v>
      </c>
      <c r="E1669" s="79">
        <f>VLOOKUP(A1669:A1731,'ALT Краны шаровые'!A:I,8,FALSE)</f>
        <v>0</v>
      </c>
      <c r="F1669" s="157">
        <f t="shared" si="31"/>
        <v>0</v>
      </c>
    </row>
    <row r="1670" spans="1:6" x14ac:dyDescent="0.25">
      <c r="A1670" s="9" t="s">
        <v>4440</v>
      </c>
      <c r="B1670" s="160">
        <v>14010802</v>
      </c>
      <c r="C1670" s="9" t="s">
        <v>4441</v>
      </c>
      <c r="D1670" s="159">
        <f>VLOOKUP(A1670:A1732,'ALT Краны шаровые'!A:I,7,FALSE)</f>
        <v>627.12468000000013</v>
      </c>
      <c r="E1670" s="79">
        <f>VLOOKUP(A1670:A1732,'ALT Краны шаровые'!A:I,8,FALSE)</f>
        <v>0</v>
      </c>
      <c r="F1670" s="157">
        <f t="shared" si="31"/>
        <v>0</v>
      </c>
    </row>
    <row r="1671" spans="1:6" x14ac:dyDescent="0.25">
      <c r="A1671" s="9" t="s">
        <v>4442</v>
      </c>
      <c r="B1671" s="160">
        <v>14010803</v>
      </c>
      <c r="C1671" s="9" t="s">
        <v>4443</v>
      </c>
      <c r="D1671" s="159">
        <f>VLOOKUP(A1671:A1733,'ALT Краны шаровые'!A:I,7,FALSE)</f>
        <v>1155.843108</v>
      </c>
      <c r="E1671" s="79">
        <f>VLOOKUP(A1671:A1733,'ALT Краны шаровые'!A:I,8,FALSE)</f>
        <v>0</v>
      </c>
      <c r="F1671" s="157">
        <f t="shared" si="31"/>
        <v>0</v>
      </c>
    </row>
    <row r="1672" spans="1:6" x14ac:dyDescent="0.25">
      <c r="A1672" s="9" t="s">
        <v>4444</v>
      </c>
      <c r="B1672" s="160" t="s">
        <v>4445</v>
      </c>
      <c r="C1672" s="9" t="s">
        <v>4446</v>
      </c>
      <c r="D1672" s="159">
        <f>VLOOKUP(A1672:A1733,'ALT Краны шаровые'!A:I,7,FALSE)</f>
        <v>224.70210000000003</v>
      </c>
      <c r="E1672" s="79">
        <f>VLOOKUP(A1672:A1733,'ALT Краны шаровые'!A:I,8,FALSE)</f>
        <v>0</v>
      </c>
      <c r="F1672" s="157">
        <f t="shared" si="31"/>
        <v>0</v>
      </c>
    </row>
    <row r="1673" spans="1:6" x14ac:dyDescent="0.25">
      <c r="A1673" s="9" t="s">
        <v>4447</v>
      </c>
      <c r="B1673" s="160" t="s">
        <v>4448</v>
      </c>
      <c r="C1673" s="9" t="s">
        <v>4449</v>
      </c>
      <c r="D1673" s="159">
        <f>VLOOKUP(A1673:A1734,'ALT Краны шаровые'!A:I,7,FALSE)</f>
        <v>246.73345200000003</v>
      </c>
      <c r="E1673" s="79">
        <f>VLOOKUP(A1673:A1734,'ALT Краны шаровые'!A:I,8,FALSE)</f>
        <v>0</v>
      </c>
      <c r="F1673" s="157">
        <f t="shared" si="31"/>
        <v>0</v>
      </c>
    </row>
    <row r="1674" spans="1:6" x14ac:dyDescent="0.25">
      <c r="A1674" s="9" t="s">
        <v>4450</v>
      </c>
      <c r="B1674" s="160" t="s">
        <v>4451</v>
      </c>
      <c r="C1674" s="9" t="s">
        <v>4452</v>
      </c>
      <c r="D1674" s="159">
        <f>VLOOKUP(A1674:A1735,'ALT Краны шаровые'!A:I,7,FALSE)</f>
        <v>442.06948800000004</v>
      </c>
      <c r="E1674" s="79">
        <f>VLOOKUP(A1674:A1735,'ALT Краны шаровые'!A:I,8,FALSE)</f>
        <v>0</v>
      </c>
      <c r="F1674" s="157">
        <f t="shared" si="31"/>
        <v>0</v>
      </c>
    </row>
    <row r="1675" spans="1:6" x14ac:dyDescent="0.25">
      <c r="A1675" s="9" t="s">
        <v>4453</v>
      </c>
      <c r="B1675" s="160" t="s">
        <v>4454</v>
      </c>
      <c r="C1675" s="9" t="s">
        <v>4455</v>
      </c>
      <c r="D1675" s="159">
        <f>VLOOKUP(A1675:A1736,'ALT Краны шаровые'!A:I,7,FALSE)</f>
        <v>223.23243600000001</v>
      </c>
      <c r="E1675" s="79">
        <f>VLOOKUP(A1675:A1736,'ALT Краны шаровые'!A:I,8,FALSE)</f>
        <v>0</v>
      </c>
      <c r="F1675" s="157">
        <f t="shared" si="31"/>
        <v>0</v>
      </c>
    </row>
    <row r="1676" spans="1:6" x14ac:dyDescent="0.25">
      <c r="A1676" s="9" t="s">
        <v>4456</v>
      </c>
      <c r="B1676" s="160" t="s">
        <v>4457</v>
      </c>
      <c r="C1676" s="9" t="s">
        <v>4458</v>
      </c>
      <c r="D1676" s="159">
        <f>VLOOKUP(A1676:A1736,'ALT Краны шаровые'!A:I,7,FALSE)</f>
        <v>362.75526000000002</v>
      </c>
      <c r="E1676" s="79">
        <f>VLOOKUP(A1676:A1736,'ALT Краны шаровые'!A:I,8,FALSE)</f>
        <v>0</v>
      </c>
      <c r="F1676" s="157">
        <f t="shared" si="31"/>
        <v>0</v>
      </c>
    </row>
    <row r="1677" spans="1:6" x14ac:dyDescent="0.25">
      <c r="A1677" s="9" t="s">
        <v>4459</v>
      </c>
      <c r="B1677" s="160" t="s">
        <v>4460</v>
      </c>
      <c r="C1677" s="9" t="s">
        <v>4461</v>
      </c>
      <c r="D1677" s="159">
        <f>VLOOKUP(A1677:A1737,'ALT Краны шаровые'!A:I,7,FALSE)</f>
        <v>660.89973600000008</v>
      </c>
      <c r="E1677" s="79">
        <f>VLOOKUP(A1677:A1737,'ALT Краны шаровые'!A:I,8,FALSE)</f>
        <v>0</v>
      </c>
      <c r="F1677" s="157">
        <f t="shared" si="31"/>
        <v>0</v>
      </c>
    </row>
    <row r="1678" spans="1:6" x14ac:dyDescent="0.25">
      <c r="A1678" s="9" t="s">
        <v>4498</v>
      </c>
      <c r="B1678" s="160">
        <v>14070201</v>
      </c>
      <c r="C1678" s="9" t="s">
        <v>4499</v>
      </c>
      <c r="D1678" s="159">
        <f>VLOOKUP(A1678:A1738,'ALT Краны шаровые'!A:I,7,FALSE)</f>
        <v>279.05245200000002</v>
      </c>
      <c r="E1678" s="79">
        <f>VLOOKUP(A1678:A1738,'ALT Краны шаровые'!A:I,8,FALSE)</f>
        <v>0</v>
      </c>
      <c r="F1678" s="157">
        <f t="shared" si="31"/>
        <v>0</v>
      </c>
    </row>
    <row r="1679" spans="1:6" x14ac:dyDescent="0.25">
      <c r="A1679" s="9" t="s">
        <v>4500</v>
      </c>
      <c r="B1679" s="160">
        <v>14070202</v>
      </c>
      <c r="C1679" s="9" t="s">
        <v>4501</v>
      </c>
      <c r="D1679" s="159">
        <f>VLOOKUP(A1679:A1739,'ALT Краны шаровые'!A:I,7,FALSE)</f>
        <v>279.05245200000002</v>
      </c>
      <c r="E1679" s="79">
        <f>VLOOKUP(A1679:A1739,'ALT Краны шаровые'!A:I,8,FALSE)</f>
        <v>0</v>
      </c>
      <c r="F1679" s="157">
        <f t="shared" si="31"/>
        <v>0</v>
      </c>
    </row>
    <row r="1680" spans="1:6" x14ac:dyDescent="0.25">
      <c r="A1680" s="9" t="s">
        <v>4502</v>
      </c>
      <c r="B1680" s="160">
        <v>14090101</v>
      </c>
      <c r="C1680" s="9" t="s">
        <v>4503</v>
      </c>
      <c r="D1680" s="159">
        <f>VLOOKUP(A1680:A1740,'ALT Краны шаровые'!A:I,7,FALSE)</f>
        <v>352.48122000000006</v>
      </c>
      <c r="E1680" s="79">
        <f>VLOOKUP(A1680:A1740,'ALT Краны шаровые'!A:I,8,FALSE)</f>
        <v>0</v>
      </c>
      <c r="F1680" s="157">
        <f t="shared" si="31"/>
        <v>0</v>
      </c>
    </row>
    <row r="1681" spans="1:6" x14ac:dyDescent="0.25">
      <c r="A1681" s="9" t="s">
        <v>4504</v>
      </c>
      <c r="B1681" s="160">
        <v>14090102</v>
      </c>
      <c r="C1681" s="9" t="s">
        <v>4505</v>
      </c>
      <c r="D1681" s="159">
        <f>VLOOKUP(A1681:A1741,'ALT Краны шаровые'!A:I,7,FALSE)</f>
        <v>469.97269200000005</v>
      </c>
      <c r="E1681" s="79">
        <f>VLOOKUP(A1681:A1741,'ALT Краны шаровые'!A:I,8,FALSE)</f>
        <v>0</v>
      </c>
      <c r="F1681" s="157">
        <f t="shared" si="31"/>
        <v>0</v>
      </c>
    </row>
    <row r="1682" spans="1:6" x14ac:dyDescent="0.25">
      <c r="A1682" s="9" t="s">
        <v>4506</v>
      </c>
      <c r="B1682" s="160">
        <v>14110201</v>
      </c>
      <c r="C1682" s="9" t="s">
        <v>4507</v>
      </c>
      <c r="D1682" s="159">
        <f>VLOOKUP(A1682:A1742,'ALT Краны шаровые'!A:I,7,FALSE)</f>
        <v>1489.2255</v>
      </c>
      <c r="E1682" s="79">
        <f>VLOOKUP(A1682:A1742,'ALT Краны шаровые'!A:I,8,FALSE)</f>
        <v>0</v>
      </c>
      <c r="F1682" s="157">
        <f t="shared" si="31"/>
        <v>0</v>
      </c>
    </row>
    <row r="1683" spans="1:6" x14ac:dyDescent="0.25">
      <c r="A1683" s="9" t="s">
        <v>4508</v>
      </c>
      <c r="B1683" s="160">
        <v>14110202</v>
      </c>
      <c r="C1683" s="9" t="s">
        <v>4509</v>
      </c>
      <c r="D1683" s="159">
        <f>VLOOKUP(A1683:A1742,'ALT Краны шаровые'!A:I,7,FALSE)</f>
        <v>1827.0236880000002</v>
      </c>
      <c r="E1683" s="79">
        <f>VLOOKUP(A1683:A1742,'ALT Краны шаровые'!A:I,8,FALSE)</f>
        <v>0</v>
      </c>
      <c r="F1683" s="157">
        <f t="shared" si="31"/>
        <v>0</v>
      </c>
    </row>
    <row r="1684" spans="1:6" x14ac:dyDescent="0.25">
      <c r="A1684" s="9" t="s">
        <v>4510</v>
      </c>
      <c r="B1684" s="160">
        <v>14110203</v>
      </c>
      <c r="C1684" s="9" t="s">
        <v>4511</v>
      </c>
      <c r="D1684" s="159">
        <f>VLOOKUP(A1684:A1743,'ALT Краны шаровые'!A:I,7,FALSE)</f>
        <v>2414.4878520000002</v>
      </c>
      <c r="E1684" s="79">
        <f>VLOOKUP(A1684:A1743,'ALT Краны шаровые'!A:I,8,FALSE)</f>
        <v>0</v>
      </c>
      <c r="F1684" s="157">
        <f t="shared" si="31"/>
        <v>0</v>
      </c>
    </row>
    <row r="1685" spans="1:6" x14ac:dyDescent="0.25">
      <c r="A1685" s="9" t="s">
        <v>4512</v>
      </c>
      <c r="B1685" s="160">
        <v>14170201</v>
      </c>
      <c r="C1685" s="9" t="s">
        <v>4513</v>
      </c>
      <c r="D1685" s="159">
        <f>VLOOKUP(A1685:A1744,'ALT Краны шаровые'!A:I,7,FALSE)</f>
        <v>425.909988</v>
      </c>
      <c r="E1685" s="79">
        <f>VLOOKUP(A1685:A1744,'ALT Краны шаровые'!A:I,8,FALSE)</f>
        <v>0</v>
      </c>
      <c r="F1685" s="157">
        <f t="shared" si="31"/>
        <v>0</v>
      </c>
    </row>
    <row r="1686" spans="1:6" x14ac:dyDescent="0.25">
      <c r="A1686" s="9" t="s">
        <v>4514</v>
      </c>
      <c r="B1686" s="160">
        <v>24040101</v>
      </c>
      <c r="C1686" s="9" t="s">
        <v>4515</v>
      </c>
      <c r="D1686" s="159">
        <f>VLOOKUP(A1686:A1745,'ALT Краны шаровые'!A:I,7,FALSE)</f>
        <v>540.8635680000001</v>
      </c>
      <c r="E1686" s="79">
        <f>VLOOKUP(A1686:A1745,'ALT Краны шаровые'!A:I,8,FALSE)</f>
        <v>0</v>
      </c>
      <c r="F1686" s="157">
        <f t="shared" si="31"/>
        <v>0</v>
      </c>
    </row>
    <row r="1687" spans="1:6" x14ac:dyDescent="0.25">
      <c r="A1687" s="9" t="s">
        <v>4462</v>
      </c>
      <c r="B1687" s="162" t="s">
        <v>8084</v>
      </c>
      <c r="C1687" s="9" t="s">
        <v>4463</v>
      </c>
      <c r="D1687" s="159">
        <f>VLOOKUP(A1687:A1746,'ALT Краны шаровые'!A:I,7,FALSE)</f>
        <v>383.691168</v>
      </c>
      <c r="E1687" s="79">
        <f>VLOOKUP(A1687:A1746,'ALT Краны шаровые'!A:I,8,FALSE)</f>
        <v>0</v>
      </c>
      <c r="F1687" s="157">
        <f t="shared" si="31"/>
        <v>0</v>
      </c>
    </row>
    <row r="1688" spans="1:6" x14ac:dyDescent="0.25">
      <c r="A1688" s="9" t="s">
        <v>4464</v>
      </c>
      <c r="B1688" s="162" t="s">
        <v>8085</v>
      </c>
      <c r="C1688" s="9" t="s">
        <v>4465</v>
      </c>
      <c r="D1688" s="159">
        <f>VLOOKUP(A1688:A1747,'ALT Краны шаровые'!A:I,7,FALSE)</f>
        <v>576.31240800000012</v>
      </c>
      <c r="E1688" s="79">
        <f>VLOOKUP(A1688:A1747,'ALT Краны шаровые'!A:I,8,FALSE)</f>
        <v>0</v>
      </c>
      <c r="F1688" s="157">
        <f t="shared" si="31"/>
        <v>0</v>
      </c>
    </row>
    <row r="1689" spans="1:6" x14ac:dyDescent="0.25">
      <c r="A1689" s="9" t="s">
        <v>4466</v>
      </c>
      <c r="B1689" s="160">
        <v>24010111</v>
      </c>
      <c r="C1689" s="9" t="s">
        <v>4467</v>
      </c>
      <c r="D1689" s="159">
        <f>VLOOKUP(A1689:A1748,'ALT Краны шаровые'!A:I,7,FALSE)</f>
        <v>358.83615600000007</v>
      </c>
      <c r="E1689" s="79">
        <f>VLOOKUP(A1689:A1748,'ALT Краны шаровые'!A:I,8,FALSE)</f>
        <v>0</v>
      </c>
      <c r="F1689" s="157">
        <f t="shared" si="31"/>
        <v>0</v>
      </c>
    </row>
    <row r="1690" spans="1:6" x14ac:dyDescent="0.25">
      <c r="A1690" s="9" t="s">
        <v>4468</v>
      </c>
      <c r="B1690" s="160">
        <v>24010112</v>
      </c>
      <c r="C1690" s="9" t="s">
        <v>4469</v>
      </c>
      <c r="D1690" s="159">
        <f>VLOOKUP(A1690:A1748,'ALT Краны шаровые'!A:I,7,FALSE)</f>
        <v>529.70500800000002</v>
      </c>
      <c r="E1690" s="79">
        <f>VLOOKUP(A1690:A1748,'ALT Краны шаровые'!A:I,8,FALSE)</f>
        <v>0</v>
      </c>
      <c r="F1690" s="157">
        <f t="shared" si="31"/>
        <v>0</v>
      </c>
    </row>
    <row r="1691" spans="1:6" x14ac:dyDescent="0.25">
      <c r="A1691" s="9" t="s">
        <v>4470</v>
      </c>
      <c r="B1691" s="160">
        <v>24020101</v>
      </c>
      <c r="C1691" s="9" t="s">
        <v>4471</v>
      </c>
      <c r="D1691" s="159">
        <f>VLOOKUP(A1691:A1749,'ALT Краны шаровые'!A:I,7,FALSE)</f>
        <v>330.87171599999999</v>
      </c>
      <c r="E1691" s="79">
        <f>VLOOKUP(A1691:A1749,'ALT Краны шаровые'!A:I,8,FALSE)</f>
        <v>0</v>
      </c>
      <c r="F1691" s="157">
        <f t="shared" si="31"/>
        <v>0</v>
      </c>
    </row>
    <row r="1692" spans="1:6" x14ac:dyDescent="0.25">
      <c r="A1692" s="9" t="s">
        <v>4472</v>
      </c>
      <c r="B1692" s="160">
        <v>24020102</v>
      </c>
      <c r="C1692" s="9" t="s">
        <v>4473</v>
      </c>
      <c r="D1692" s="159">
        <f>VLOOKUP(A1692:A1750,'ALT Краны шаровые'!A:I,7,FALSE)</f>
        <v>517.28090400000008</v>
      </c>
      <c r="E1692" s="79">
        <f>VLOOKUP(A1692:A1750,'ALT Краны шаровые'!A:I,8,FALSE)</f>
        <v>0</v>
      </c>
      <c r="F1692" s="157">
        <f t="shared" si="31"/>
        <v>0</v>
      </c>
    </row>
    <row r="1693" spans="1:6" x14ac:dyDescent="0.25">
      <c r="A1693" s="9" t="s">
        <v>4474</v>
      </c>
      <c r="B1693" s="160">
        <v>24020111</v>
      </c>
      <c r="C1693" s="9" t="s">
        <v>4475</v>
      </c>
      <c r="D1693" s="159">
        <f>VLOOKUP(A1693:A1751,'ALT Краны шаровые'!A:I,7,FALSE)</f>
        <v>306.01670400000006</v>
      </c>
      <c r="E1693" s="79">
        <f>VLOOKUP(A1693:A1751,'ALT Краны шаровые'!A:I,8,FALSE)</f>
        <v>0</v>
      </c>
      <c r="F1693" s="157">
        <f t="shared" si="31"/>
        <v>0</v>
      </c>
    </row>
    <row r="1694" spans="1:6" x14ac:dyDescent="0.25">
      <c r="A1694" s="9" t="s">
        <v>4476</v>
      </c>
      <c r="B1694" s="160">
        <v>24020112</v>
      </c>
      <c r="C1694" s="9" t="s">
        <v>4477</v>
      </c>
      <c r="D1694" s="159">
        <f>VLOOKUP(A1694:A1751,'ALT Краны шаровые'!A:I,7,FALSE)</f>
        <v>462.69921600000004</v>
      </c>
      <c r="E1694" s="79">
        <f>VLOOKUP(A1694:A1751,'ALT Краны шаровые'!A:I,8,FALSE)</f>
        <v>0</v>
      </c>
      <c r="F1694" s="157">
        <f t="shared" si="31"/>
        <v>0</v>
      </c>
    </row>
    <row r="1695" spans="1:6" x14ac:dyDescent="0.25">
      <c r="A1695" s="9" t="s">
        <v>4478</v>
      </c>
      <c r="B1695" s="160">
        <v>24050101</v>
      </c>
      <c r="C1695" s="9" t="s">
        <v>4479</v>
      </c>
      <c r="D1695" s="159">
        <f>VLOOKUP(A1695:A1752,'ALT Краны шаровые'!A:I,7,FALSE)</f>
        <v>1430.5341960000001</v>
      </c>
      <c r="E1695" s="79">
        <f>VLOOKUP(A1695:A1752,'ALT Краны шаровые'!A:I,8,FALSE)</f>
        <v>0</v>
      </c>
      <c r="F1695" s="157">
        <f t="shared" si="31"/>
        <v>0</v>
      </c>
    </row>
    <row r="1696" spans="1:6" x14ac:dyDescent="0.25">
      <c r="A1696" s="9" t="s">
        <v>4480</v>
      </c>
      <c r="B1696" s="160">
        <v>24050111</v>
      </c>
      <c r="C1696" s="9" t="s">
        <v>4481</v>
      </c>
      <c r="D1696" s="159">
        <f>VLOOKUP(A1696:A1753,'ALT Краны шаровые'!A:I,7,FALSE)</f>
        <v>1430.5341960000001</v>
      </c>
      <c r="E1696" s="79">
        <f>VLOOKUP(A1696:A1753,'ALT Краны шаровые'!A:I,8,FALSE)</f>
        <v>0</v>
      </c>
      <c r="F1696" s="157">
        <f t="shared" si="31"/>
        <v>0</v>
      </c>
    </row>
    <row r="1697" spans="1:6" x14ac:dyDescent="0.25">
      <c r="A1697" s="9" t="s">
        <v>4482</v>
      </c>
      <c r="B1697" s="160">
        <v>24030211</v>
      </c>
      <c r="C1697" s="9" t="s">
        <v>4483</v>
      </c>
      <c r="D1697" s="159">
        <f>VLOOKUP(A1697:A1754,'ALT Краны шаровые'!A:I,7,FALSE)</f>
        <v>543.68722800000012</v>
      </c>
      <c r="E1697" s="79">
        <f>VLOOKUP(A1697:A1754,'ALT Краны шаровые'!A:I,8,FALSE)</f>
        <v>0</v>
      </c>
      <c r="F1697" s="157">
        <f t="shared" si="31"/>
        <v>0</v>
      </c>
    </row>
    <row r="1698" spans="1:6" x14ac:dyDescent="0.25">
      <c r="A1698" s="9" t="s">
        <v>4484</v>
      </c>
      <c r="B1698" s="160">
        <v>24030212</v>
      </c>
      <c r="C1698" s="9" t="s">
        <v>4485</v>
      </c>
      <c r="D1698" s="159">
        <f>VLOOKUP(A1698:A1754,'ALT Краны шаровые'!A:I,7,FALSE)</f>
        <v>667.96228800000006</v>
      </c>
      <c r="E1698" s="79">
        <f>VLOOKUP(A1698:A1754,'ALT Краны шаровые'!A:I,8,FALSE)</f>
        <v>0</v>
      </c>
      <c r="F1698" s="157">
        <f t="shared" si="31"/>
        <v>0</v>
      </c>
    </row>
    <row r="1699" spans="1:6" x14ac:dyDescent="0.25">
      <c r="A1699" s="9" t="s">
        <v>4486</v>
      </c>
      <c r="B1699" s="160">
        <v>24030101</v>
      </c>
      <c r="C1699" s="9" t="s">
        <v>4487</v>
      </c>
      <c r="D1699" s="159">
        <f>VLOOKUP(A1699:A1755,'ALT Краны шаровые'!A:I,7,FALSE)</f>
        <v>21</v>
      </c>
      <c r="E1699" s="79">
        <f>VLOOKUP(A1699:A1755,'ALT Краны шаровые'!A:I,8,FALSE)</f>
        <v>0</v>
      </c>
      <c r="F1699" s="157">
        <f t="shared" si="31"/>
        <v>0</v>
      </c>
    </row>
    <row r="1700" spans="1:6" x14ac:dyDescent="0.25">
      <c r="A1700" s="9" t="s">
        <v>4488</v>
      </c>
      <c r="B1700" s="160">
        <v>24030102</v>
      </c>
      <c r="C1700" s="9" t="s">
        <v>4489</v>
      </c>
      <c r="D1700" s="159">
        <f>VLOOKUP(A1700:A1756,'ALT Краны шаровые'!A:I,7,FALSE)</f>
        <v>27</v>
      </c>
      <c r="E1700" s="79">
        <f>VLOOKUP(A1700:A1756,'ALT Краны шаровые'!A:I,8,FALSE)</f>
        <v>0</v>
      </c>
      <c r="F1700" s="157">
        <f t="shared" si="31"/>
        <v>0</v>
      </c>
    </row>
    <row r="1701" spans="1:6" x14ac:dyDescent="0.25">
      <c r="A1701" s="9" t="s">
        <v>4490</v>
      </c>
      <c r="B1701" s="160">
        <v>24030201</v>
      </c>
      <c r="C1701" s="9" t="s">
        <v>4491</v>
      </c>
      <c r="D1701" s="159">
        <f>VLOOKUP(A1701:A1757,'ALT Краны шаровые'!A:I,7,FALSE)</f>
        <v>504.84999600000003</v>
      </c>
      <c r="E1701" s="79">
        <f>VLOOKUP(A1701:A1757,'ALT Краны шаровые'!A:I,8,FALSE)</f>
        <v>0</v>
      </c>
      <c r="F1701" s="157">
        <f t="shared" si="31"/>
        <v>0</v>
      </c>
    </row>
    <row r="1702" spans="1:6" x14ac:dyDescent="0.25">
      <c r="A1702" s="9" t="s">
        <v>4492</v>
      </c>
      <c r="B1702" s="160">
        <v>24030202</v>
      </c>
      <c r="C1702" s="9" t="s">
        <v>4493</v>
      </c>
      <c r="D1702" s="159">
        <f>VLOOKUP(A1702:A1757,'ALT Краны шаровые'!A:I,7,FALSE)</f>
        <v>613.58472000000006</v>
      </c>
      <c r="E1702" s="79">
        <f>VLOOKUP(A1702:A1757,'ALT Краны шаровые'!A:I,8,FALSE)</f>
        <v>0</v>
      </c>
      <c r="F1702" s="157">
        <f t="shared" ref="F1702:F1704" si="32">D1702*E1702</f>
        <v>0</v>
      </c>
    </row>
    <row r="1703" spans="1:6" x14ac:dyDescent="0.25">
      <c r="A1703" s="9" t="s">
        <v>4494</v>
      </c>
      <c r="B1703" s="163" t="s">
        <v>8082</v>
      </c>
      <c r="C1703" s="9" t="s">
        <v>4495</v>
      </c>
      <c r="D1703" s="159">
        <f>VLOOKUP(A1703:A1758,'ALT Краны шаровые'!A:I,7,FALSE)</f>
        <v>1102.9147920000003</v>
      </c>
      <c r="E1703" s="79">
        <f>VLOOKUP(A1703:A1758,'ALT Краны шаровые'!A:I,8,FALSE)</f>
        <v>0</v>
      </c>
      <c r="F1703" s="157">
        <f t="shared" si="32"/>
        <v>0</v>
      </c>
    </row>
    <row r="1704" spans="1:6" x14ac:dyDescent="0.25">
      <c r="A1704" s="9" t="s">
        <v>4496</v>
      </c>
      <c r="B1704" s="163" t="s">
        <v>8083</v>
      </c>
      <c r="C1704" s="9" t="s">
        <v>4497</v>
      </c>
      <c r="D1704" s="159">
        <f>VLOOKUP(A1704:A1759,'ALT Краны шаровые'!A:I,7,FALSE)</f>
        <v>1062.519444</v>
      </c>
      <c r="E1704" s="79">
        <f>VLOOKUP(A1704:A1759,'ALT Краны шаровые'!A:I,8,FALSE)</f>
        <v>0</v>
      </c>
      <c r="F1704" s="157">
        <f t="shared" si="32"/>
        <v>0</v>
      </c>
    </row>
    <row r="1705" spans="1:6" x14ac:dyDescent="0.25">
      <c r="A1705" s="9" t="s">
        <v>4544</v>
      </c>
      <c r="B1705" s="9" t="s">
        <v>4545</v>
      </c>
      <c r="C1705" s="9" t="s">
        <v>4546</v>
      </c>
      <c r="D1705" s="159">
        <f>VLOOKUP(A1705:A1870,ITAP!A:I,7,FALSE)</f>
        <v>331.29924339999997</v>
      </c>
      <c r="E1705" s="79">
        <f>VLOOKUP(A1705:A1870,ITAP!A:I,8,FALSE)</f>
        <v>0</v>
      </c>
      <c r="F1705" s="157">
        <f>D1705*E1705</f>
        <v>0</v>
      </c>
    </row>
    <row r="1706" spans="1:6" x14ac:dyDescent="0.25">
      <c r="A1706" s="9" t="s">
        <v>4547</v>
      </c>
      <c r="B1706" s="9" t="s">
        <v>4548</v>
      </c>
      <c r="C1706" s="9" t="s">
        <v>4549</v>
      </c>
      <c r="D1706" s="159">
        <f>VLOOKUP(A1706:A1870,ITAP!A:I,7,FALSE)</f>
        <v>490.87369559999991</v>
      </c>
      <c r="E1706" s="79">
        <f>VLOOKUP(A1706:A1870,ITAP!A:I,8,FALSE)</f>
        <v>0</v>
      </c>
      <c r="F1706" s="157">
        <f t="shared" ref="F1706:F1769" si="33">D1706*E1706</f>
        <v>0</v>
      </c>
    </row>
    <row r="1707" spans="1:6" x14ac:dyDescent="0.25">
      <c r="A1707" s="9" t="s">
        <v>4550</v>
      </c>
      <c r="B1707" s="9" t="s">
        <v>4551</v>
      </c>
      <c r="C1707" s="9" t="s">
        <v>4552</v>
      </c>
      <c r="D1707" s="159">
        <f>VLOOKUP(A1707:A1871,ITAP!A:I,7,FALSE)</f>
        <v>771.14151519999984</v>
      </c>
      <c r="E1707" s="79">
        <f>VLOOKUP(A1707:A1871,ITAP!A:I,8,FALSE)</f>
        <v>0</v>
      </c>
      <c r="F1707" s="157">
        <f t="shared" si="33"/>
        <v>0</v>
      </c>
    </row>
    <row r="1708" spans="1:6" x14ac:dyDescent="0.25">
      <c r="A1708" s="9" t="s">
        <v>4553</v>
      </c>
      <c r="B1708" s="9" t="s">
        <v>4554</v>
      </c>
      <c r="C1708" s="9" t="s">
        <v>4555</v>
      </c>
      <c r="D1708" s="159">
        <f>VLOOKUP(A1708:A1872,ITAP!A:I,7,FALSE)</f>
        <v>1226.3742164</v>
      </c>
      <c r="E1708" s="79">
        <f>VLOOKUP(A1708:A1872,ITAP!A:I,8,FALSE)</f>
        <v>0</v>
      </c>
      <c r="F1708" s="157">
        <f t="shared" si="33"/>
        <v>0</v>
      </c>
    </row>
    <row r="1709" spans="1:6" x14ac:dyDescent="0.25">
      <c r="A1709" s="9" t="s">
        <v>4556</v>
      </c>
      <c r="B1709" s="9" t="s">
        <v>4557</v>
      </c>
      <c r="C1709" s="9" t="s">
        <v>4558</v>
      </c>
      <c r="D1709" s="159">
        <f>VLOOKUP(A1709:A1873,ITAP!A:I,7,FALSE)</f>
        <v>1812.8305787999998</v>
      </c>
      <c r="E1709" s="79">
        <f>VLOOKUP(A1709:A1873,ITAP!A:I,8,FALSE)</f>
        <v>0</v>
      </c>
      <c r="F1709" s="157">
        <f t="shared" si="33"/>
        <v>0</v>
      </c>
    </row>
    <row r="1710" spans="1:6" x14ac:dyDescent="0.25">
      <c r="A1710" s="9" t="s">
        <v>4559</v>
      </c>
      <c r="B1710" s="9" t="s">
        <v>4560</v>
      </c>
      <c r="C1710" s="9" t="s">
        <v>4561</v>
      </c>
      <c r="D1710" s="159">
        <f>VLOOKUP(A1710:A1873,ITAP!A:I,7,FALSE)</f>
        <v>2917.7014052</v>
      </c>
      <c r="E1710" s="79">
        <f>VLOOKUP(A1710:A1873,ITAP!A:I,8,FALSE)</f>
        <v>0</v>
      </c>
      <c r="F1710" s="157">
        <f t="shared" si="33"/>
        <v>0</v>
      </c>
    </row>
    <row r="1711" spans="1:6" x14ac:dyDescent="0.25">
      <c r="A1711" s="9" t="s">
        <v>4562</v>
      </c>
      <c r="B1711" s="9" t="s">
        <v>4563</v>
      </c>
      <c r="C1711" s="9" t="s">
        <v>4564</v>
      </c>
      <c r="D1711" s="159">
        <f>VLOOKUP(A1711:A1874,ITAP!A:I,7,FALSE)</f>
        <v>6990.4950379999991</v>
      </c>
      <c r="E1711" s="79">
        <f>VLOOKUP(A1711:A1874,ITAP!A:I,8,FALSE)</f>
        <v>0</v>
      </c>
      <c r="F1711" s="157">
        <f t="shared" si="33"/>
        <v>0</v>
      </c>
    </row>
    <row r="1712" spans="1:6" x14ac:dyDescent="0.25">
      <c r="A1712" s="9" t="s">
        <v>4565</v>
      </c>
      <c r="B1712" s="9" t="s">
        <v>4566</v>
      </c>
      <c r="C1712" s="9" t="s">
        <v>4567</v>
      </c>
      <c r="D1712" s="159">
        <f>VLOOKUP(A1712:A1875,ITAP!A:I,7,FALSE)</f>
        <v>10774.9206252</v>
      </c>
      <c r="E1712" s="79">
        <f>VLOOKUP(A1712:A1875,ITAP!A:I,8,FALSE)</f>
        <v>0</v>
      </c>
      <c r="F1712" s="157">
        <f t="shared" si="33"/>
        <v>0</v>
      </c>
    </row>
    <row r="1713" spans="1:6" x14ac:dyDescent="0.25">
      <c r="A1713" s="9" t="s">
        <v>4568</v>
      </c>
      <c r="B1713" s="9" t="s">
        <v>4569</v>
      </c>
      <c r="C1713" s="9" t="s">
        <v>4570</v>
      </c>
      <c r="D1713" s="159">
        <f>VLOOKUP(A1713:A1876,ITAP!A:I,7,FALSE)</f>
        <v>17944.4306578</v>
      </c>
      <c r="E1713" s="79">
        <f>VLOOKUP(A1713:A1876,ITAP!A:I,8,FALSE)</f>
        <v>0</v>
      </c>
      <c r="F1713" s="157">
        <f t="shared" si="33"/>
        <v>0</v>
      </c>
    </row>
    <row r="1714" spans="1:6" x14ac:dyDescent="0.25">
      <c r="A1714" s="9" t="s">
        <v>4572</v>
      </c>
      <c r="B1714" s="9" t="s">
        <v>4573</v>
      </c>
      <c r="C1714" s="9" t="s">
        <v>4574</v>
      </c>
      <c r="D1714" s="159">
        <f>VLOOKUP(A1714:A1877,ITAP!A:I,7,FALSE)</f>
        <v>363.70014739999999</v>
      </c>
      <c r="E1714" s="79">
        <f>VLOOKUP(A1714:A1877,ITAP!A:I,8,FALSE)</f>
        <v>0</v>
      </c>
      <c r="F1714" s="157">
        <f t="shared" si="33"/>
        <v>0</v>
      </c>
    </row>
    <row r="1715" spans="1:6" x14ac:dyDescent="0.25">
      <c r="A1715" s="9" t="s">
        <v>4575</v>
      </c>
      <c r="B1715" s="9" t="s">
        <v>4576</v>
      </c>
      <c r="C1715" s="9" t="s">
        <v>4577</v>
      </c>
      <c r="D1715" s="159">
        <f>VLOOKUP(A1715:A1878,ITAP!A:I,7,FALSE)</f>
        <v>541.90511939999999</v>
      </c>
      <c r="E1715" s="79">
        <f>VLOOKUP(A1715:A1878,ITAP!A:I,8,FALSE)</f>
        <v>0</v>
      </c>
      <c r="F1715" s="157">
        <f t="shared" si="33"/>
        <v>0</v>
      </c>
    </row>
    <row r="1716" spans="1:6" x14ac:dyDescent="0.25">
      <c r="A1716" s="9" t="s">
        <v>4578</v>
      </c>
      <c r="B1716" s="9" t="s">
        <v>4579</v>
      </c>
      <c r="C1716" s="9" t="s">
        <v>4580</v>
      </c>
      <c r="D1716" s="159">
        <f>VLOOKUP(A1716:A1879,ITAP!A:I,7,FALSE)</f>
        <v>832.70323279999991</v>
      </c>
      <c r="E1716" s="79">
        <f>VLOOKUP(A1716:A1879,ITAP!A:I,8,FALSE)</f>
        <v>0</v>
      </c>
      <c r="F1716" s="157">
        <f t="shared" si="33"/>
        <v>0</v>
      </c>
    </row>
    <row r="1717" spans="1:6" x14ac:dyDescent="0.25">
      <c r="A1717" s="9" t="s">
        <v>4581</v>
      </c>
      <c r="B1717" s="9" t="s">
        <v>4582</v>
      </c>
      <c r="C1717" s="9" t="s">
        <v>4583</v>
      </c>
      <c r="D1717" s="159">
        <f>VLOOKUP(A1717:A1880,ITAP!A:I,7,FALSE)</f>
        <v>1399.7190527999999</v>
      </c>
      <c r="E1717" s="79">
        <f>VLOOKUP(A1717:A1880,ITAP!A:I,8,FALSE)</f>
        <v>0</v>
      </c>
      <c r="F1717" s="157">
        <f t="shared" si="33"/>
        <v>0</v>
      </c>
    </row>
    <row r="1718" spans="1:6" x14ac:dyDescent="0.25">
      <c r="A1718" s="9" t="s">
        <v>4584</v>
      </c>
      <c r="B1718" s="9" t="s">
        <v>4585</v>
      </c>
      <c r="C1718" s="9" t="s">
        <v>4586</v>
      </c>
      <c r="D1718" s="159">
        <f>VLOOKUP(A1718:A1881,ITAP!A:I,7,FALSE)</f>
        <v>2037.2068389999997</v>
      </c>
      <c r="E1718" s="79">
        <f>VLOOKUP(A1718:A1881,ITAP!A:I,8,FALSE)</f>
        <v>0</v>
      </c>
      <c r="F1718" s="157">
        <f t="shared" si="33"/>
        <v>0</v>
      </c>
    </row>
    <row r="1719" spans="1:6" x14ac:dyDescent="0.25">
      <c r="A1719" s="9" t="s">
        <v>4587</v>
      </c>
      <c r="B1719" s="9" t="s">
        <v>4588</v>
      </c>
      <c r="C1719" s="9" t="s">
        <v>4589</v>
      </c>
      <c r="D1719" s="159">
        <f>VLOOKUP(A1719:A1882,ITAP!A:I,7,FALSE)</f>
        <v>3229.5601061999996</v>
      </c>
      <c r="E1719" s="79">
        <f>VLOOKUP(A1719:A1882,ITAP!A:I,8,FALSE)</f>
        <v>0</v>
      </c>
      <c r="F1719" s="157">
        <f t="shared" si="33"/>
        <v>0</v>
      </c>
    </row>
    <row r="1720" spans="1:6" x14ac:dyDescent="0.25">
      <c r="A1720" s="9" t="s">
        <v>4591</v>
      </c>
      <c r="B1720" s="9" t="s">
        <v>4592</v>
      </c>
      <c r="C1720" s="9" t="s">
        <v>4593</v>
      </c>
      <c r="D1720" s="159">
        <f>VLOOKUP(A1720:A1882,ITAP!A:I,7,FALSE)</f>
        <v>328.05915299999992</v>
      </c>
      <c r="E1720" s="79">
        <f>VLOOKUP(A1720:A1882,ITAP!A:I,8,FALSE)</f>
        <v>0</v>
      </c>
      <c r="F1720" s="157">
        <f t="shared" si="33"/>
        <v>0</v>
      </c>
    </row>
    <row r="1721" spans="1:6" x14ac:dyDescent="0.25">
      <c r="A1721" s="9" t="s">
        <v>4594</v>
      </c>
      <c r="B1721" s="9" t="s">
        <v>4595</v>
      </c>
      <c r="C1721" s="9" t="s">
        <v>4596</v>
      </c>
      <c r="D1721" s="159">
        <f>VLOOKUP(A1721:A1883,ITAP!A:I,7,FALSE)</f>
        <v>479.53337919999996</v>
      </c>
      <c r="E1721" s="79">
        <f>VLOOKUP(A1721:A1883,ITAP!A:I,8,FALSE)</f>
        <v>0</v>
      </c>
      <c r="F1721" s="157">
        <f t="shared" si="33"/>
        <v>0</v>
      </c>
    </row>
    <row r="1722" spans="1:6" x14ac:dyDescent="0.25">
      <c r="A1722" s="9" t="s">
        <v>4597</v>
      </c>
      <c r="B1722" s="9" t="s">
        <v>4598</v>
      </c>
      <c r="C1722" s="9" t="s">
        <v>4599</v>
      </c>
      <c r="D1722" s="159">
        <f>VLOOKUP(A1722:A1884,ITAP!A:I,7,FALSE)</f>
        <v>760.61122139999998</v>
      </c>
      <c r="E1722" s="79">
        <f>VLOOKUP(A1722:A1884,ITAP!A:I,8,FALSE)</f>
        <v>0</v>
      </c>
      <c r="F1722" s="157">
        <f t="shared" si="33"/>
        <v>0</v>
      </c>
    </row>
    <row r="1723" spans="1:6" x14ac:dyDescent="0.25">
      <c r="A1723" s="9" t="s">
        <v>4600</v>
      </c>
      <c r="B1723" s="9" t="s">
        <v>4601</v>
      </c>
      <c r="C1723" s="9" t="s">
        <v>4602</v>
      </c>
      <c r="D1723" s="159">
        <f>VLOOKUP(A1723:A1885,ITAP!A:I,7,FALSE)</f>
        <v>1283.0757983999997</v>
      </c>
      <c r="E1723" s="79">
        <f>VLOOKUP(A1723:A1885,ITAP!A:I,8,FALSE)</f>
        <v>0</v>
      </c>
      <c r="F1723" s="157">
        <f t="shared" si="33"/>
        <v>0</v>
      </c>
    </row>
    <row r="1724" spans="1:6" x14ac:dyDescent="0.25">
      <c r="A1724" s="9" t="s">
        <v>4604</v>
      </c>
      <c r="B1724" s="9" t="s">
        <v>4605</v>
      </c>
      <c r="C1724" s="9" t="s">
        <v>4606</v>
      </c>
      <c r="D1724" s="159">
        <f>VLOOKUP(A1724:A1885,ITAP!A:I,7,FALSE)</f>
        <v>360.46005699999995</v>
      </c>
      <c r="E1724" s="79">
        <f>VLOOKUP(A1724:A1885,ITAP!A:I,8,FALSE)</f>
        <v>0</v>
      </c>
      <c r="F1724" s="157">
        <f t="shared" si="33"/>
        <v>0</v>
      </c>
    </row>
    <row r="1725" spans="1:6" x14ac:dyDescent="0.25">
      <c r="A1725" s="9" t="s">
        <v>4607</v>
      </c>
      <c r="B1725" s="9" t="s">
        <v>4608</v>
      </c>
      <c r="C1725" s="9" t="s">
        <v>4609</v>
      </c>
      <c r="D1725" s="159">
        <f>VLOOKUP(A1725:A1886,ITAP!A:I,7,FALSE)</f>
        <v>530.56480299999987</v>
      </c>
      <c r="E1725" s="79">
        <f>VLOOKUP(A1725:A1886,ITAP!A:I,8,FALSE)</f>
        <v>0</v>
      </c>
      <c r="F1725" s="157">
        <f t="shared" si="33"/>
        <v>0</v>
      </c>
    </row>
    <row r="1726" spans="1:6" x14ac:dyDescent="0.25">
      <c r="A1726" s="9" t="s">
        <v>4610</v>
      </c>
      <c r="B1726" s="9" t="s">
        <v>4611</v>
      </c>
      <c r="C1726" s="9" t="s">
        <v>4612</v>
      </c>
      <c r="D1726" s="159">
        <f>VLOOKUP(A1726:A1887,ITAP!A:I,7,FALSE)</f>
        <v>822.98296159999995</v>
      </c>
      <c r="E1726" s="79">
        <f>VLOOKUP(A1726:A1887,ITAP!A:I,8,FALSE)</f>
        <v>0</v>
      </c>
      <c r="F1726" s="157">
        <f t="shared" si="33"/>
        <v>0</v>
      </c>
    </row>
    <row r="1727" spans="1:6" x14ac:dyDescent="0.25">
      <c r="A1727" s="9" t="s">
        <v>4613</v>
      </c>
      <c r="B1727" s="9" t="s">
        <v>4614</v>
      </c>
      <c r="C1727" s="9" t="s">
        <v>4615</v>
      </c>
      <c r="D1727" s="159">
        <f>VLOOKUP(A1727:A1888,ITAP!A:I,7,FALSE)</f>
        <v>1435.3600471999998</v>
      </c>
      <c r="E1727" s="79">
        <f>VLOOKUP(A1727:A1888,ITAP!A:I,8,FALSE)</f>
        <v>0</v>
      </c>
      <c r="F1727" s="157">
        <f t="shared" si="33"/>
        <v>0</v>
      </c>
    </row>
    <row r="1728" spans="1:6" x14ac:dyDescent="0.25">
      <c r="A1728" s="9" t="s">
        <v>4617</v>
      </c>
      <c r="B1728" s="9" t="s">
        <v>4618</v>
      </c>
      <c r="C1728" s="9" t="s">
        <v>4619</v>
      </c>
      <c r="D1728" s="159">
        <f>VLOOKUP(A1728:A1889,ITAP!A:I,7,FALSE)</f>
        <v>457.66276900000003</v>
      </c>
      <c r="E1728" s="79">
        <f>VLOOKUP(A1728:A1889,ITAP!A:I,8,FALSE)</f>
        <v>0</v>
      </c>
      <c r="F1728" s="157">
        <f t="shared" si="33"/>
        <v>0</v>
      </c>
    </row>
    <row r="1729" spans="1:6" x14ac:dyDescent="0.25">
      <c r="A1729" s="9" t="s">
        <v>4620</v>
      </c>
      <c r="B1729" s="9" t="s">
        <v>4621</v>
      </c>
      <c r="C1729" s="9" t="s">
        <v>4622</v>
      </c>
      <c r="D1729" s="159">
        <f>VLOOKUP(A1729:A1890,ITAP!A:I,7,FALSE)</f>
        <v>699.04950380000002</v>
      </c>
      <c r="E1729" s="79">
        <f>VLOOKUP(A1729:A1890,ITAP!A:I,8,FALSE)</f>
        <v>0</v>
      </c>
      <c r="F1729" s="157">
        <f t="shared" si="33"/>
        <v>0</v>
      </c>
    </row>
    <row r="1730" spans="1:6" x14ac:dyDescent="0.25">
      <c r="A1730" s="9" t="s">
        <v>4623</v>
      </c>
      <c r="B1730" s="9" t="s">
        <v>4624</v>
      </c>
      <c r="C1730" s="9" t="s">
        <v>4625</v>
      </c>
      <c r="D1730" s="159">
        <f>VLOOKUP(A1730:A1891,ITAP!A:I,7,FALSE)</f>
        <v>1086.2403065999999</v>
      </c>
      <c r="E1730" s="79">
        <f>VLOOKUP(A1730:A1891,ITAP!A:I,8,FALSE)</f>
        <v>0</v>
      </c>
      <c r="F1730" s="157">
        <f t="shared" si="33"/>
        <v>0</v>
      </c>
    </row>
    <row r="1731" spans="1:6" x14ac:dyDescent="0.25">
      <c r="A1731" s="9" t="s">
        <v>4626</v>
      </c>
      <c r="B1731" s="9" t="s">
        <v>4627</v>
      </c>
      <c r="C1731" s="9" t="s">
        <v>4628</v>
      </c>
      <c r="D1731" s="159">
        <f>VLOOKUP(A1731:A1891,ITAP!A:I,7,FALSE)</f>
        <v>1688.897121</v>
      </c>
      <c r="E1731" s="79">
        <f>VLOOKUP(A1731:A1891,ITAP!A:I,8,FALSE)</f>
        <v>0</v>
      </c>
      <c r="F1731" s="157">
        <f t="shared" si="33"/>
        <v>0</v>
      </c>
    </row>
    <row r="1732" spans="1:6" x14ac:dyDescent="0.25">
      <c r="A1732" s="9" t="s">
        <v>4629</v>
      </c>
      <c r="B1732" s="9" t="s">
        <v>4630</v>
      </c>
      <c r="C1732" s="9" t="s">
        <v>4631</v>
      </c>
      <c r="D1732" s="159">
        <f>VLOOKUP(A1732:A1892,ITAP!A:I,7,FALSE)</f>
        <v>3071.6056991999999</v>
      </c>
      <c r="E1732" s="79">
        <f>VLOOKUP(A1732:A1892,ITAP!A:I,8,FALSE)</f>
        <v>0</v>
      </c>
      <c r="F1732" s="157">
        <f t="shared" si="33"/>
        <v>0</v>
      </c>
    </row>
    <row r="1733" spans="1:6" x14ac:dyDescent="0.25">
      <c r="A1733" s="9" t="s">
        <v>4632</v>
      </c>
      <c r="B1733" s="9" t="s">
        <v>4633</v>
      </c>
      <c r="C1733" s="9" t="s">
        <v>4634</v>
      </c>
      <c r="D1733" s="159">
        <f>VLOOKUP(A1733:A1893,ITAP!A:I,7,FALSE)</f>
        <v>4767.7930235999993</v>
      </c>
      <c r="E1733" s="79">
        <f>VLOOKUP(A1733:A1893,ITAP!A:I,8,FALSE)</f>
        <v>0</v>
      </c>
      <c r="F1733" s="157">
        <f t="shared" si="33"/>
        <v>0</v>
      </c>
    </row>
    <row r="1734" spans="1:6" x14ac:dyDescent="0.25">
      <c r="A1734" s="9" t="s">
        <v>4636</v>
      </c>
      <c r="B1734" s="9" t="s">
        <v>4637</v>
      </c>
      <c r="C1734" s="9" t="s">
        <v>4638</v>
      </c>
      <c r="D1734" s="159">
        <f>VLOOKUP(A1734:A1894,ITAP!A:I,7,FALSE)</f>
        <v>586.45636239999999</v>
      </c>
      <c r="E1734" s="79">
        <f>VLOOKUP(A1734:A1894,ITAP!A:I,8,FALSE)</f>
        <v>0</v>
      </c>
      <c r="F1734" s="157">
        <f t="shared" si="33"/>
        <v>0</v>
      </c>
    </row>
    <row r="1735" spans="1:6" x14ac:dyDescent="0.25">
      <c r="A1735" s="9" t="s">
        <v>4639</v>
      </c>
      <c r="B1735" s="9" t="s">
        <v>4640</v>
      </c>
      <c r="C1735" s="9" t="s">
        <v>4641</v>
      </c>
      <c r="D1735" s="159">
        <f>VLOOKUP(A1735:A1894,ITAP!A:I,7,FALSE)</f>
        <v>912.08544759999995</v>
      </c>
      <c r="E1735" s="79">
        <f>VLOOKUP(A1735:A1894,ITAP!A:I,8,FALSE)</f>
        <v>0</v>
      </c>
      <c r="F1735" s="157">
        <f t="shared" si="33"/>
        <v>0</v>
      </c>
    </row>
    <row r="1736" spans="1:6" x14ac:dyDescent="0.25">
      <c r="A1736" s="9" t="s">
        <v>4642</v>
      </c>
      <c r="B1736" s="9" t="s">
        <v>4643</v>
      </c>
      <c r="C1736" s="9" t="s">
        <v>4644</v>
      </c>
      <c r="D1736" s="159">
        <f>VLOOKUP(A1736:A1895,ITAP!A:I,7,FALSE)</f>
        <v>1415.9195047999999</v>
      </c>
      <c r="E1736" s="79">
        <f>VLOOKUP(A1736:A1895,ITAP!A:I,8,FALSE)</f>
        <v>0</v>
      </c>
      <c r="F1736" s="157">
        <f t="shared" si="33"/>
        <v>0</v>
      </c>
    </row>
    <row r="1737" spans="1:6" x14ac:dyDescent="0.25">
      <c r="A1737" s="9" t="s">
        <v>4646</v>
      </c>
      <c r="B1737" s="9" t="s">
        <v>4647</v>
      </c>
      <c r="C1737" s="9" t="s">
        <v>4648</v>
      </c>
      <c r="D1737" s="159">
        <f>VLOOKUP(A1737:A1896,ITAP!A:I,7,FALSE)</f>
        <v>289.17806819999998</v>
      </c>
      <c r="E1737" s="79">
        <f>VLOOKUP(A1737:A1896,ITAP!A:I,8,FALSE)</f>
        <v>0</v>
      </c>
      <c r="F1737" s="157">
        <f t="shared" si="33"/>
        <v>0</v>
      </c>
    </row>
    <row r="1738" spans="1:6" x14ac:dyDescent="0.25">
      <c r="A1738" s="9" t="s">
        <v>4649</v>
      </c>
      <c r="B1738" s="9" t="s">
        <v>4650</v>
      </c>
      <c r="C1738" s="9" t="s">
        <v>4651</v>
      </c>
      <c r="D1738" s="159">
        <f>VLOOKUP(A1738:A1897,ITAP!A:I,7,FALSE)</f>
        <v>430.12200059999992</v>
      </c>
      <c r="E1738" s="79">
        <f>VLOOKUP(A1738:A1897,ITAP!A:I,8,FALSE)</f>
        <v>0</v>
      </c>
      <c r="F1738" s="157">
        <f t="shared" si="33"/>
        <v>0</v>
      </c>
    </row>
    <row r="1739" spans="1:6" x14ac:dyDescent="0.25">
      <c r="A1739" s="9" t="s">
        <v>4652</v>
      </c>
      <c r="B1739" s="9" t="s">
        <v>4653</v>
      </c>
      <c r="C1739" s="9" t="s">
        <v>4654</v>
      </c>
      <c r="D1739" s="159">
        <f>VLOOKUP(A1739:A1897,ITAP!A:I,7,FALSE)</f>
        <v>660.97844159999988</v>
      </c>
      <c r="E1739" s="79">
        <f>VLOOKUP(A1739:A1897,ITAP!A:I,8,FALSE)</f>
        <v>0</v>
      </c>
      <c r="F1739" s="157">
        <f t="shared" si="33"/>
        <v>0</v>
      </c>
    </row>
    <row r="1740" spans="1:6" x14ac:dyDescent="0.25">
      <c r="A1740" s="9" t="s">
        <v>4655</v>
      </c>
      <c r="B1740" s="9" t="s">
        <v>4656</v>
      </c>
      <c r="C1740" s="9" t="s">
        <v>4657</v>
      </c>
      <c r="D1740" s="159">
        <f>VLOOKUP(A1740:A1898,ITAP!A:I,7,FALSE)</f>
        <v>1062.7496511999998</v>
      </c>
      <c r="E1740" s="79">
        <f>VLOOKUP(A1740:A1898,ITAP!A:I,8,FALSE)</f>
        <v>0</v>
      </c>
      <c r="F1740" s="157">
        <f t="shared" si="33"/>
        <v>0</v>
      </c>
    </row>
    <row r="1741" spans="1:6" x14ac:dyDescent="0.25">
      <c r="A1741" s="9" t="s">
        <v>4658</v>
      </c>
      <c r="B1741" s="9" t="s">
        <v>4659</v>
      </c>
      <c r="C1741" s="9" t="s">
        <v>4660</v>
      </c>
      <c r="D1741" s="159">
        <f>VLOOKUP(A1741:A1899,ITAP!A:I,7,FALSE)</f>
        <v>1569.0137761999999</v>
      </c>
      <c r="E1741" s="79">
        <f>VLOOKUP(A1741:A1899,ITAP!A:I,8,FALSE)</f>
        <v>0</v>
      </c>
      <c r="F1741" s="157">
        <f t="shared" si="33"/>
        <v>0</v>
      </c>
    </row>
    <row r="1742" spans="1:6" x14ac:dyDescent="0.25">
      <c r="A1742" s="9" t="s">
        <v>4661</v>
      </c>
      <c r="B1742" s="9" t="s">
        <v>4662</v>
      </c>
      <c r="C1742" s="9" t="s">
        <v>4663</v>
      </c>
      <c r="D1742" s="159">
        <f>VLOOKUP(A1742:A1900,ITAP!A:I,7,FALSE)</f>
        <v>2613.1329075999997</v>
      </c>
      <c r="E1742" s="79">
        <f>VLOOKUP(A1742:A1900,ITAP!A:I,8,FALSE)</f>
        <v>0</v>
      </c>
      <c r="F1742" s="157">
        <f t="shared" si="33"/>
        <v>0</v>
      </c>
    </row>
    <row r="1743" spans="1:6" x14ac:dyDescent="0.25">
      <c r="A1743" s="9" t="s">
        <v>4665</v>
      </c>
      <c r="B1743" s="9" t="s">
        <v>4666</v>
      </c>
      <c r="C1743" s="9" t="s">
        <v>4667</v>
      </c>
      <c r="D1743" s="159">
        <f>VLOOKUP(A1743:A1901,ITAP!A:I,7,FALSE)</f>
        <v>329.67919820000003</v>
      </c>
      <c r="E1743" s="79">
        <f>VLOOKUP(A1743:A1901,ITAP!A:I,8,FALSE)</f>
        <v>0</v>
      </c>
      <c r="F1743" s="157">
        <f t="shared" si="33"/>
        <v>0</v>
      </c>
    </row>
    <row r="1744" spans="1:6" x14ac:dyDescent="0.25">
      <c r="A1744" s="9" t="s">
        <v>4668</v>
      </c>
      <c r="B1744" s="9" t="s">
        <v>4669</v>
      </c>
      <c r="C1744" s="9" t="s">
        <v>4670</v>
      </c>
      <c r="D1744" s="159">
        <f>VLOOKUP(A1744:A1902,ITAP!A:I,7,FALSE)</f>
        <v>486.01355999999993</v>
      </c>
      <c r="E1744" s="79">
        <f>VLOOKUP(A1744:A1902,ITAP!A:I,8,FALSE)</f>
        <v>0</v>
      </c>
      <c r="F1744" s="157">
        <f t="shared" si="33"/>
        <v>0</v>
      </c>
    </row>
    <row r="1745" spans="1:6" x14ac:dyDescent="0.25">
      <c r="A1745" s="9" t="s">
        <v>4671</v>
      </c>
      <c r="B1745" s="9" t="s">
        <v>4672</v>
      </c>
      <c r="C1745" s="9" t="s">
        <v>4673</v>
      </c>
      <c r="D1745" s="159">
        <f>VLOOKUP(A1745:A1903,ITAP!A:I,7,FALSE)</f>
        <v>751.70097279999993</v>
      </c>
      <c r="E1745" s="79">
        <f>VLOOKUP(A1745:A1903,ITAP!A:I,8,FALSE)</f>
        <v>0</v>
      </c>
      <c r="F1745" s="157">
        <f t="shared" si="33"/>
        <v>0</v>
      </c>
    </row>
    <row r="1746" spans="1:6" x14ac:dyDescent="0.25">
      <c r="A1746" s="9" t="s">
        <v>4674</v>
      </c>
      <c r="B1746" s="9" t="s">
        <v>4675</v>
      </c>
      <c r="C1746" s="9" t="s">
        <v>4676</v>
      </c>
      <c r="D1746" s="159">
        <f>VLOOKUP(A1746:A1904,ITAP!A:I,7,FALSE)</f>
        <v>1240.9546232</v>
      </c>
      <c r="E1746" s="79">
        <f>VLOOKUP(A1746:A1904,ITAP!A:I,8,FALSE)</f>
        <v>0</v>
      </c>
      <c r="F1746" s="157">
        <f t="shared" si="33"/>
        <v>0</v>
      </c>
    </row>
    <row r="1747" spans="1:6" x14ac:dyDescent="0.25">
      <c r="A1747" s="9" t="s">
        <v>4677</v>
      </c>
      <c r="B1747" s="9" t="s">
        <v>4678</v>
      </c>
      <c r="C1747" s="9" t="s">
        <v>4679</v>
      </c>
      <c r="D1747" s="159">
        <f>VLOOKUP(A1747:A1904,ITAP!A:I,7,FALSE)</f>
        <v>1725.3481380000001</v>
      </c>
      <c r="E1747" s="79">
        <f>VLOOKUP(A1747:A1904,ITAP!A:I,8,FALSE)</f>
        <v>0</v>
      </c>
      <c r="F1747" s="157">
        <f t="shared" si="33"/>
        <v>0</v>
      </c>
    </row>
    <row r="1748" spans="1:6" x14ac:dyDescent="0.25">
      <c r="A1748" s="9" t="s">
        <v>4680</v>
      </c>
      <c r="B1748" s="9" t="s">
        <v>4681</v>
      </c>
      <c r="C1748" s="9" t="s">
        <v>4682</v>
      </c>
      <c r="D1748" s="159">
        <f>VLOOKUP(A1748:A1905,ITAP!A:I,7,FALSE)</f>
        <v>2967.1127837999998</v>
      </c>
      <c r="E1748" s="79">
        <f>VLOOKUP(A1748:A1905,ITAP!A:I,8,FALSE)</f>
        <v>0</v>
      </c>
      <c r="F1748" s="157">
        <f t="shared" si="33"/>
        <v>0</v>
      </c>
    </row>
    <row r="1749" spans="1:6" x14ac:dyDescent="0.25">
      <c r="A1749" s="9" t="s">
        <v>4684</v>
      </c>
      <c r="B1749" s="9" t="s">
        <v>4685</v>
      </c>
      <c r="C1749" s="9" t="s">
        <v>4686</v>
      </c>
      <c r="D1749" s="159">
        <f>VLOOKUP(A1749:A1905,ITAP!A:I,7,FALSE)</f>
        <v>285.12795519999997</v>
      </c>
      <c r="E1749" s="79">
        <f>VLOOKUP(A1749:A1905,ITAP!A:I,8,FALSE)</f>
        <v>0</v>
      </c>
      <c r="F1749" s="157">
        <f t="shared" si="33"/>
        <v>0</v>
      </c>
    </row>
    <row r="1750" spans="1:6" x14ac:dyDescent="0.25">
      <c r="A1750" s="9" t="s">
        <v>4687</v>
      </c>
      <c r="B1750" s="9" t="s">
        <v>4688</v>
      </c>
      <c r="C1750" s="9" t="s">
        <v>4689</v>
      </c>
      <c r="D1750" s="159">
        <f>VLOOKUP(A1750:A1906,ITAP!A:I,7,FALSE)</f>
        <v>417.9716616</v>
      </c>
      <c r="E1750" s="79">
        <f>VLOOKUP(A1750:A1906,ITAP!A:I,8,FALSE)</f>
        <v>0</v>
      </c>
      <c r="F1750" s="157">
        <f t="shared" si="33"/>
        <v>0</v>
      </c>
    </row>
    <row r="1751" spans="1:6" x14ac:dyDescent="0.25">
      <c r="A1751" s="9" t="s">
        <v>4690</v>
      </c>
      <c r="B1751" s="9" t="s">
        <v>4691</v>
      </c>
      <c r="C1751" s="9" t="s">
        <v>4692</v>
      </c>
      <c r="D1751" s="159">
        <f>VLOOKUP(A1751:A1907,ITAP!A:I,7,FALSE)</f>
        <v>643.96796699999993</v>
      </c>
      <c r="E1751" s="79">
        <f>VLOOKUP(A1751:A1907,ITAP!A:I,8,FALSE)</f>
        <v>0</v>
      </c>
      <c r="F1751" s="157">
        <f t="shared" si="33"/>
        <v>0</v>
      </c>
    </row>
    <row r="1752" spans="1:6" x14ac:dyDescent="0.25">
      <c r="A1752" s="9" t="s">
        <v>4694</v>
      </c>
      <c r="B1752" s="9" t="s">
        <v>4695</v>
      </c>
      <c r="C1752" s="9" t="s">
        <v>4696</v>
      </c>
      <c r="D1752" s="159">
        <f>VLOOKUP(A1752:A1907,ITAP!A:I,7,FALSE)</f>
        <v>325.62908519999991</v>
      </c>
      <c r="E1752" s="79">
        <f>VLOOKUP(A1752:A1907,ITAP!A:I,8,FALSE)</f>
        <v>0</v>
      </c>
      <c r="F1752" s="157">
        <f t="shared" si="33"/>
        <v>0</v>
      </c>
    </row>
    <row r="1753" spans="1:6" x14ac:dyDescent="0.25">
      <c r="A1753" s="9" t="s">
        <v>4697</v>
      </c>
      <c r="B1753" s="9" t="s">
        <v>4698</v>
      </c>
      <c r="C1753" s="9" t="s">
        <v>4699</v>
      </c>
      <c r="D1753" s="159">
        <f>VLOOKUP(A1753:A1908,ITAP!A:I,7,FALSE)</f>
        <v>473.8632209999999</v>
      </c>
      <c r="E1753" s="79">
        <f>VLOOKUP(A1753:A1908,ITAP!A:I,8,FALSE)</f>
        <v>0</v>
      </c>
      <c r="F1753" s="157">
        <f t="shared" si="33"/>
        <v>0</v>
      </c>
    </row>
    <row r="1754" spans="1:6" x14ac:dyDescent="0.25">
      <c r="A1754" s="9" t="s">
        <v>4700</v>
      </c>
      <c r="B1754" s="9" t="s">
        <v>4701</v>
      </c>
      <c r="C1754" s="9" t="s">
        <v>4702</v>
      </c>
      <c r="D1754" s="159">
        <f>VLOOKUP(A1754:A1908,ITAP!A:I,7,FALSE)</f>
        <v>726.59027219999996</v>
      </c>
      <c r="E1754" s="79">
        <f>VLOOKUP(A1754:A1908,ITAP!A:I,8,FALSE)</f>
        <v>0</v>
      </c>
      <c r="F1754" s="157">
        <f t="shared" si="33"/>
        <v>0</v>
      </c>
    </row>
    <row r="1755" spans="1:6" x14ac:dyDescent="0.25">
      <c r="A1755" s="9" t="s">
        <v>4704</v>
      </c>
      <c r="B1755" s="9" t="s">
        <v>4705</v>
      </c>
      <c r="C1755" s="9" t="s">
        <v>4706</v>
      </c>
      <c r="D1755" s="159">
        <f>VLOOKUP(A1755:A1909,ITAP!A:I,7,FALSE)</f>
        <v>306.99856540000002</v>
      </c>
      <c r="E1755" s="79">
        <f>VLOOKUP(A1755:A1909,ITAP!A:I,8,FALSE)</f>
        <v>0</v>
      </c>
      <c r="F1755" s="157">
        <f t="shared" si="33"/>
        <v>0</v>
      </c>
    </row>
    <row r="1756" spans="1:6" x14ac:dyDescent="0.25">
      <c r="A1756" s="9" t="s">
        <v>4707</v>
      </c>
      <c r="B1756" s="9" t="s">
        <v>4708</v>
      </c>
      <c r="C1756" s="9" t="s">
        <v>4709</v>
      </c>
      <c r="D1756" s="159">
        <f>VLOOKUP(A1756:A1910,ITAP!A:I,7,FALSE)</f>
        <v>294.84822639999999</v>
      </c>
      <c r="E1756" s="79">
        <f>VLOOKUP(A1756:A1910,ITAP!A:I,8,FALSE)</f>
        <v>0</v>
      </c>
      <c r="F1756" s="157">
        <f t="shared" si="33"/>
        <v>0</v>
      </c>
    </row>
    <row r="1757" spans="1:6" x14ac:dyDescent="0.25">
      <c r="A1757" s="9" t="s">
        <v>4710</v>
      </c>
      <c r="B1757" s="9" t="s">
        <v>4711</v>
      </c>
      <c r="C1757" s="9" t="s">
        <v>4712</v>
      </c>
      <c r="D1757" s="159">
        <f>VLOOKUP(A1757:A1910,ITAP!A:I,7,FALSE)</f>
        <v>243.81680259999996</v>
      </c>
      <c r="E1757" s="79">
        <f>VLOOKUP(A1757:A1910,ITAP!A:I,8,FALSE)</f>
        <v>0</v>
      </c>
      <c r="F1757" s="157">
        <f t="shared" si="33"/>
        <v>0</v>
      </c>
    </row>
    <row r="1758" spans="1:6" x14ac:dyDescent="0.25">
      <c r="A1758" s="9" t="s">
        <v>4714</v>
      </c>
      <c r="B1758" s="9" t="s">
        <v>4715</v>
      </c>
      <c r="C1758" s="9" t="s">
        <v>4716</v>
      </c>
      <c r="D1758" s="159">
        <f>VLOOKUP(A1758:A1911,ITAP!A:I,7,FALSE)</f>
        <v>268.92750319999993</v>
      </c>
      <c r="E1758" s="79">
        <f>VLOOKUP(A1758:A1911,ITAP!A:I,8,FALSE)</f>
        <v>0</v>
      </c>
      <c r="F1758" s="157">
        <f t="shared" si="33"/>
        <v>0</v>
      </c>
    </row>
    <row r="1759" spans="1:6" x14ac:dyDescent="0.25">
      <c r="A1759" s="9" t="s">
        <v>4717</v>
      </c>
      <c r="B1759" s="9" t="s">
        <v>4718</v>
      </c>
      <c r="C1759" s="9" t="s">
        <v>4719</v>
      </c>
      <c r="D1759" s="159">
        <f>VLOOKUP(A1759:A1912,ITAP!A:I,7,FALSE)</f>
        <v>247.05689299999997</v>
      </c>
      <c r="E1759" s="79">
        <f>VLOOKUP(A1759:A1912,ITAP!A:I,8,FALSE)</f>
        <v>0</v>
      </c>
      <c r="F1759" s="157">
        <f t="shared" si="33"/>
        <v>0</v>
      </c>
    </row>
    <row r="1760" spans="1:6" x14ac:dyDescent="0.25">
      <c r="A1760" s="9" t="s">
        <v>4720</v>
      </c>
      <c r="B1760" s="9" t="s">
        <v>4721</v>
      </c>
      <c r="C1760" s="9" t="s">
        <v>4722</v>
      </c>
      <c r="D1760" s="159">
        <f>VLOOKUP(A1760:A1913,ITAP!A:I,7,FALSE)</f>
        <v>230.85644099999999</v>
      </c>
      <c r="E1760" s="79">
        <f>VLOOKUP(A1760:A1913,ITAP!A:I,8,FALSE)</f>
        <v>0</v>
      </c>
      <c r="F1760" s="157">
        <f t="shared" si="33"/>
        <v>0</v>
      </c>
    </row>
    <row r="1761" spans="1:6" x14ac:dyDescent="0.25">
      <c r="A1761" s="9" t="s">
        <v>4724</v>
      </c>
      <c r="B1761" s="9" t="s">
        <v>4725</v>
      </c>
      <c r="C1761" s="9" t="s">
        <v>4726</v>
      </c>
      <c r="D1761" s="159">
        <f>VLOOKUP(A1761:A1914,ITAP!A:I,7,FALSE)</f>
        <v>486.01355999999993</v>
      </c>
      <c r="E1761" s="79">
        <f>VLOOKUP(A1761:A1914,ITAP!A:I,8,FALSE)</f>
        <v>0</v>
      </c>
      <c r="F1761" s="157">
        <f t="shared" si="33"/>
        <v>0</v>
      </c>
    </row>
    <row r="1762" spans="1:6" x14ac:dyDescent="0.25">
      <c r="A1762" s="9" t="s">
        <v>4727</v>
      </c>
      <c r="B1762" s="9" t="s">
        <v>4728</v>
      </c>
      <c r="C1762" s="9" t="s">
        <v>4729</v>
      </c>
      <c r="D1762" s="159">
        <f>VLOOKUP(A1762:A1915,ITAP!A:I,7,FALSE)</f>
        <v>678.79893880000009</v>
      </c>
      <c r="E1762" s="79">
        <f>VLOOKUP(A1762:A1915,ITAP!A:I,8,FALSE)</f>
        <v>0</v>
      </c>
      <c r="F1762" s="157">
        <f t="shared" si="33"/>
        <v>0</v>
      </c>
    </row>
    <row r="1763" spans="1:6" x14ac:dyDescent="0.25">
      <c r="A1763" s="9" t="s">
        <v>4730</v>
      </c>
      <c r="B1763" s="9" t="s">
        <v>4731</v>
      </c>
      <c r="C1763" s="9" t="s">
        <v>4732</v>
      </c>
      <c r="D1763" s="159">
        <f>VLOOKUP(A1763:A1916,ITAP!A:I,7,FALSE)</f>
        <v>957.44671319999986</v>
      </c>
      <c r="E1763" s="79">
        <f>VLOOKUP(A1763:A1916,ITAP!A:I,8,FALSE)</f>
        <v>0</v>
      </c>
      <c r="F1763" s="157">
        <f t="shared" si="33"/>
        <v>0</v>
      </c>
    </row>
    <row r="1764" spans="1:6" x14ac:dyDescent="0.25">
      <c r="A1764" s="9" t="s">
        <v>4733</v>
      </c>
      <c r="B1764" s="9" t="s">
        <v>4734</v>
      </c>
      <c r="C1764" s="9" t="s">
        <v>4735</v>
      </c>
      <c r="D1764" s="159">
        <f>VLOOKUP(A1764:A1916,ITAP!A:I,7,FALSE)</f>
        <v>1717.2479119999998</v>
      </c>
      <c r="E1764" s="79">
        <f>VLOOKUP(A1764:A1916,ITAP!A:I,8,FALSE)</f>
        <v>0</v>
      </c>
      <c r="F1764" s="157">
        <f t="shared" si="33"/>
        <v>0</v>
      </c>
    </row>
    <row r="1765" spans="1:6" x14ac:dyDescent="0.25">
      <c r="A1765" s="9" t="s">
        <v>4736</v>
      </c>
      <c r="B1765" s="9" t="s">
        <v>4737</v>
      </c>
      <c r="C1765" s="9" t="s">
        <v>4738</v>
      </c>
      <c r="D1765" s="159">
        <f>VLOOKUP(A1765:A1917,ITAP!A:I,7,FALSE)</f>
        <v>2326.3849071999998</v>
      </c>
      <c r="E1765" s="79">
        <f>VLOOKUP(A1765:A1917,ITAP!A:I,8,FALSE)</f>
        <v>0</v>
      </c>
      <c r="F1765" s="157">
        <f t="shared" si="33"/>
        <v>0</v>
      </c>
    </row>
    <row r="1766" spans="1:6" x14ac:dyDescent="0.25">
      <c r="A1766" s="9" t="s">
        <v>4739</v>
      </c>
      <c r="B1766" s="9" t="s">
        <v>4740</v>
      </c>
      <c r="C1766" s="9" t="s">
        <v>4741</v>
      </c>
      <c r="D1766" s="159">
        <f>VLOOKUP(A1766:A1918,ITAP!A:I,7,FALSE)</f>
        <v>3657.2520389999995</v>
      </c>
      <c r="E1766" s="79">
        <f>VLOOKUP(A1766:A1918,ITAP!A:I,8,FALSE)</f>
        <v>0</v>
      </c>
      <c r="F1766" s="157">
        <f t="shared" si="33"/>
        <v>0</v>
      </c>
    </row>
    <row r="1767" spans="1:6" x14ac:dyDescent="0.25">
      <c r="A1767" s="9" t="s">
        <v>4743</v>
      </c>
      <c r="B1767" s="9" t="s">
        <v>4744</v>
      </c>
      <c r="C1767" s="9" t="s">
        <v>4745</v>
      </c>
      <c r="D1767" s="159">
        <f>VLOOKUP(A1767:A1919,ITAP!A:I,7,FALSE)</f>
        <v>2296.4140710000001</v>
      </c>
      <c r="E1767" s="79">
        <f>VLOOKUP(A1767:A1919,ITAP!A:I,8,FALSE)</f>
        <v>0</v>
      </c>
      <c r="F1767" s="157">
        <f t="shared" si="33"/>
        <v>0</v>
      </c>
    </row>
    <row r="1768" spans="1:6" x14ac:dyDescent="0.25">
      <c r="A1768" s="9" t="s">
        <v>4746</v>
      </c>
      <c r="B1768" s="9" t="s">
        <v>4747</v>
      </c>
      <c r="C1768" s="9" t="s">
        <v>4748</v>
      </c>
      <c r="D1768" s="159">
        <f>VLOOKUP(A1768:A1920,ITAP!A:I,7,FALSE)</f>
        <v>1997.5157315999998</v>
      </c>
      <c r="E1768" s="79">
        <f>VLOOKUP(A1768:A1920,ITAP!A:I,8,FALSE)</f>
        <v>0</v>
      </c>
      <c r="F1768" s="157">
        <f t="shared" si="33"/>
        <v>0</v>
      </c>
    </row>
    <row r="1769" spans="1:6" x14ac:dyDescent="0.25">
      <c r="A1769" s="9" t="s">
        <v>4749</v>
      </c>
      <c r="B1769" s="9" t="s">
        <v>4750</v>
      </c>
      <c r="C1769" s="9" t="s">
        <v>4751</v>
      </c>
      <c r="D1769" s="159">
        <f>VLOOKUP(A1769:A1921,ITAP!A:I,7,FALSE)</f>
        <v>3517.1181291999997</v>
      </c>
      <c r="E1769" s="79">
        <f>VLOOKUP(A1769:A1921,ITAP!A:I,8,FALSE)</f>
        <v>0</v>
      </c>
      <c r="F1769" s="157">
        <f t="shared" si="33"/>
        <v>0</v>
      </c>
    </row>
    <row r="1770" spans="1:6" x14ac:dyDescent="0.25">
      <c r="A1770" s="9" t="s">
        <v>4752</v>
      </c>
      <c r="B1770" s="9" t="s">
        <v>4753</v>
      </c>
      <c r="C1770" s="9" t="s">
        <v>4754</v>
      </c>
      <c r="D1770" s="159">
        <f>VLOOKUP(A1770:A1922,ITAP!A:I,7,FALSE)</f>
        <v>3058.6453375999995</v>
      </c>
      <c r="E1770" s="79">
        <f>VLOOKUP(A1770:A1922,ITAP!A:I,8,FALSE)</f>
        <v>0</v>
      </c>
      <c r="F1770" s="157">
        <f t="shared" ref="F1770:F1833" si="34">D1770*E1770</f>
        <v>0</v>
      </c>
    </row>
    <row r="1771" spans="1:6" x14ac:dyDescent="0.25">
      <c r="A1771" s="9" t="s">
        <v>4755</v>
      </c>
      <c r="B1771" s="9" t="s">
        <v>4756</v>
      </c>
      <c r="C1771" s="9" t="s">
        <v>4757</v>
      </c>
      <c r="D1771" s="159">
        <f>VLOOKUP(A1771:A1922,ITAP!A:I,7,FALSE)</f>
        <v>7915.540847199999</v>
      </c>
      <c r="E1771" s="79">
        <f>VLOOKUP(A1771:A1922,ITAP!A:I,8,FALSE)</f>
        <v>0</v>
      </c>
      <c r="F1771" s="157">
        <f t="shared" si="34"/>
        <v>0</v>
      </c>
    </row>
    <row r="1772" spans="1:6" x14ac:dyDescent="0.25">
      <c r="A1772" s="9" t="s">
        <v>4758</v>
      </c>
      <c r="B1772" s="9" t="s">
        <v>4759</v>
      </c>
      <c r="C1772" s="9" t="s">
        <v>4760</v>
      </c>
      <c r="D1772" s="159">
        <f>VLOOKUP(A1772:A1923,ITAP!A:I,7,FALSE)</f>
        <v>7915.540847199999</v>
      </c>
      <c r="E1772" s="79">
        <f>VLOOKUP(A1772:A1923,ITAP!A:I,8,FALSE)</f>
        <v>0</v>
      </c>
      <c r="F1772" s="157">
        <f t="shared" si="34"/>
        <v>0</v>
      </c>
    </row>
    <row r="1773" spans="1:6" x14ac:dyDescent="0.25">
      <c r="A1773" s="9" t="s">
        <v>4761</v>
      </c>
      <c r="B1773" s="9" t="s">
        <v>4762</v>
      </c>
      <c r="C1773" s="9" t="s">
        <v>4763</v>
      </c>
      <c r="D1773" s="159">
        <f>VLOOKUP(A1773:A1924,ITAP!A:I,7,FALSE)</f>
        <v>5151.7437359999994</v>
      </c>
      <c r="E1773" s="79">
        <f>VLOOKUP(A1773:A1924,ITAP!A:I,8,FALSE)</f>
        <v>0</v>
      </c>
      <c r="F1773" s="157">
        <f t="shared" si="34"/>
        <v>0</v>
      </c>
    </row>
    <row r="1774" spans="1:6" x14ac:dyDescent="0.25">
      <c r="A1774" s="9" t="s">
        <v>4764</v>
      </c>
      <c r="B1774" s="9" t="s">
        <v>4765</v>
      </c>
      <c r="C1774" s="9" t="s">
        <v>4766</v>
      </c>
      <c r="D1774" s="159">
        <f>VLOOKUP(A1774:A1924,ITAP!A:I,7,FALSE)</f>
        <v>4479.424978</v>
      </c>
      <c r="E1774" s="79">
        <f>VLOOKUP(A1774:A1924,ITAP!A:I,8,FALSE)</f>
        <v>0</v>
      </c>
      <c r="F1774" s="157">
        <f t="shared" si="34"/>
        <v>0</v>
      </c>
    </row>
    <row r="1775" spans="1:6" x14ac:dyDescent="0.25">
      <c r="A1775" s="9" t="s">
        <v>4767</v>
      </c>
      <c r="B1775" s="9" t="s">
        <v>4768</v>
      </c>
      <c r="C1775" s="9" t="s">
        <v>4769</v>
      </c>
      <c r="D1775" s="159">
        <f>VLOOKUP(A1775:A1925,ITAP!A:I,7,FALSE)</f>
        <v>16839.559831399998</v>
      </c>
      <c r="E1775" s="79">
        <f>VLOOKUP(A1775:A1925,ITAP!A:I,8,FALSE)</f>
        <v>0</v>
      </c>
      <c r="F1775" s="157">
        <f t="shared" si="34"/>
        <v>0</v>
      </c>
    </row>
    <row r="1776" spans="1:6" x14ac:dyDescent="0.25">
      <c r="A1776" s="9" t="s">
        <v>4770</v>
      </c>
      <c r="B1776" s="9" t="s">
        <v>4771</v>
      </c>
      <c r="C1776" s="9" t="s">
        <v>4772</v>
      </c>
      <c r="D1776" s="159">
        <f>VLOOKUP(A1776:A1926,ITAP!A:I,7,FALSE)</f>
        <v>16839.559831399998</v>
      </c>
      <c r="E1776" s="79">
        <f>VLOOKUP(A1776:A1926,ITAP!A:I,8,FALSE)</f>
        <v>0</v>
      </c>
      <c r="F1776" s="157">
        <f t="shared" si="34"/>
        <v>0</v>
      </c>
    </row>
    <row r="1777" spans="1:6" x14ac:dyDescent="0.25">
      <c r="A1777" s="9" t="s">
        <v>4774</v>
      </c>
      <c r="B1777" s="9" t="s">
        <v>4775</v>
      </c>
      <c r="C1777" s="9" t="s">
        <v>4776</v>
      </c>
      <c r="D1777" s="159">
        <f>VLOOKUP(A1777:A1926,ITAP!A:I,7,FALSE)</f>
        <v>401.77120959999991</v>
      </c>
      <c r="E1777" s="79">
        <f>VLOOKUP(A1777:A1926,ITAP!A:I,8,FALSE)</f>
        <v>0</v>
      </c>
      <c r="F1777" s="157">
        <f t="shared" si="34"/>
        <v>0</v>
      </c>
    </row>
    <row r="1778" spans="1:6" x14ac:dyDescent="0.25">
      <c r="A1778" s="9" t="s">
        <v>4777</v>
      </c>
      <c r="B1778" s="9" t="s">
        <v>4778</v>
      </c>
      <c r="C1778" s="9" t="s">
        <v>4779</v>
      </c>
      <c r="D1778" s="159">
        <f>VLOOKUP(A1778:A1927,ITAP!A:I,7,FALSE)</f>
        <v>546.76525499999991</v>
      </c>
      <c r="E1778" s="79">
        <f>VLOOKUP(A1778:A1927,ITAP!A:I,8,FALSE)</f>
        <v>0</v>
      </c>
      <c r="F1778" s="157">
        <f t="shared" si="34"/>
        <v>0</v>
      </c>
    </row>
    <row r="1779" spans="1:6" x14ac:dyDescent="0.25">
      <c r="A1779" s="9" t="s">
        <v>4780</v>
      </c>
      <c r="B1779" s="9" t="s">
        <v>4781</v>
      </c>
      <c r="C1779" s="9" t="s">
        <v>4782</v>
      </c>
      <c r="D1779" s="159">
        <f>VLOOKUP(A1779:A1928,ITAP!A:I,7,FALSE)</f>
        <v>752.51099539999984</v>
      </c>
      <c r="E1779" s="79">
        <f>VLOOKUP(A1779:A1928,ITAP!A:I,8,FALSE)</f>
        <v>0</v>
      </c>
      <c r="F1779" s="157">
        <f t="shared" si="34"/>
        <v>0</v>
      </c>
    </row>
    <row r="1780" spans="1:6" x14ac:dyDescent="0.25">
      <c r="A1780" s="9" t="s">
        <v>4783</v>
      </c>
      <c r="B1780" s="9" t="s">
        <v>4784</v>
      </c>
      <c r="C1780" s="9" t="s">
        <v>4785</v>
      </c>
      <c r="D1780" s="159">
        <f>VLOOKUP(A1780:A1928,ITAP!A:I,7,FALSE)</f>
        <v>1243.384691</v>
      </c>
      <c r="E1780" s="79">
        <f>VLOOKUP(A1780:A1928,ITAP!A:I,8,FALSE)</f>
        <v>0</v>
      </c>
      <c r="F1780" s="157">
        <f t="shared" si="34"/>
        <v>0</v>
      </c>
    </row>
    <row r="1781" spans="1:6" x14ac:dyDescent="0.25">
      <c r="A1781" s="9" t="s">
        <v>4786</v>
      </c>
      <c r="B1781" s="9" t="s">
        <v>4787</v>
      </c>
      <c r="C1781" s="9" t="s">
        <v>4788</v>
      </c>
      <c r="D1781" s="159">
        <f>VLOOKUP(A1781:A1929,ITAP!A:I,7,FALSE)</f>
        <v>1667.0265107999996</v>
      </c>
      <c r="E1781" s="79">
        <f>VLOOKUP(A1781:A1929,ITAP!A:I,8,FALSE)</f>
        <v>0</v>
      </c>
      <c r="F1781" s="157">
        <f t="shared" si="34"/>
        <v>0</v>
      </c>
    </row>
    <row r="1782" spans="1:6" x14ac:dyDescent="0.25">
      <c r="A1782" s="9" t="s">
        <v>4789</v>
      </c>
      <c r="B1782" s="9" t="s">
        <v>4790</v>
      </c>
      <c r="C1782" s="9" t="s">
        <v>4791</v>
      </c>
      <c r="D1782" s="159">
        <f>VLOOKUP(A1782:A1930,ITAP!A:I,7,FALSE)</f>
        <v>2612.322885</v>
      </c>
      <c r="E1782" s="79">
        <f>VLOOKUP(A1782:A1930,ITAP!A:I,8,FALSE)</f>
        <v>0</v>
      </c>
      <c r="F1782" s="157">
        <f t="shared" si="34"/>
        <v>0</v>
      </c>
    </row>
    <row r="1783" spans="1:6" x14ac:dyDescent="0.25">
      <c r="A1783" s="9" t="s">
        <v>4792</v>
      </c>
      <c r="B1783" s="9" t="s">
        <v>4793</v>
      </c>
      <c r="C1783" s="9" t="s">
        <v>4794</v>
      </c>
      <c r="D1783" s="159">
        <f>VLOOKUP(A1783:A1930,ITAP!A:I,7,FALSE)</f>
        <v>5990.1171270000004</v>
      </c>
      <c r="E1783" s="79">
        <f>VLOOKUP(A1783:A1930,ITAP!A:I,8,FALSE)</f>
        <v>0</v>
      </c>
      <c r="F1783" s="157">
        <f t="shared" si="34"/>
        <v>0</v>
      </c>
    </row>
    <row r="1784" spans="1:6" x14ac:dyDescent="0.25">
      <c r="A1784" s="9" t="s">
        <v>4795</v>
      </c>
      <c r="B1784" s="9" t="s">
        <v>4796</v>
      </c>
      <c r="C1784" s="9" t="s">
        <v>4797</v>
      </c>
      <c r="D1784" s="159">
        <f>VLOOKUP(A1784:A1931,ITAP!A:I,7,FALSE)</f>
        <v>9264.2284761999999</v>
      </c>
      <c r="E1784" s="79">
        <f>VLOOKUP(A1784:A1931,ITAP!A:I,8,FALSE)</f>
        <v>0</v>
      </c>
      <c r="F1784" s="157">
        <f t="shared" si="34"/>
        <v>0</v>
      </c>
    </row>
    <row r="1785" spans="1:6" x14ac:dyDescent="0.25">
      <c r="A1785" s="9" t="s">
        <v>4798</v>
      </c>
      <c r="B1785" s="9" t="s">
        <v>4799</v>
      </c>
      <c r="C1785" s="9" t="s">
        <v>4800</v>
      </c>
      <c r="D1785" s="159">
        <f>VLOOKUP(A1785:A1932,ITAP!A:I,7,FALSE)</f>
        <v>15648.826609399997</v>
      </c>
      <c r="E1785" s="79">
        <f>VLOOKUP(A1785:A1932,ITAP!A:I,8,FALSE)</f>
        <v>0</v>
      </c>
      <c r="F1785" s="157">
        <f t="shared" si="34"/>
        <v>0</v>
      </c>
    </row>
    <row r="1786" spans="1:6" x14ac:dyDescent="0.25">
      <c r="A1786" s="9" t="s">
        <v>4802</v>
      </c>
      <c r="B1786" s="9" t="s">
        <v>4803</v>
      </c>
      <c r="C1786" s="9" t="s">
        <v>4804</v>
      </c>
      <c r="D1786" s="159">
        <f>VLOOKUP(A1786:A1932,ITAP!A:I,7,FALSE)</f>
        <v>355.59992139999991</v>
      </c>
      <c r="E1786" s="79">
        <f>VLOOKUP(A1786:A1932,ITAP!A:I,8,FALSE)</f>
        <v>0</v>
      </c>
      <c r="F1786" s="157">
        <f t="shared" si="34"/>
        <v>0</v>
      </c>
    </row>
    <row r="1787" spans="1:6" x14ac:dyDescent="0.25">
      <c r="A1787" s="9" t="s">
        <v>4805</v>
      </c>
      <c r="B1787" s="9" t="s">
        <v>4806</v>
      </c>
      <c r="C1787" s="9" t="s">
        <v>4807</v>
      </c>
      <c r="D1787" s="159">
        <f>VLOOKUP(A1787:A1933,ITAP!A:I,7,FALSE)</f>
        <v>295.65824899999996</v>
      </c>
      <c r="E1787" s="79">
        <f>VLOOKUP(A1787:A1933,ITAP!A:I,8,FALSE)</f>
        <v>0</v>
      </c>
      <c r="F1787" s="157">
        <f t="shared" si="34"/>
        <v>0</v>
      </c>
    </row>
    <row r="1788" spans="1:6" x14ac:dyDescent="0.25">
      <c r="A1788" s="9" t="s">
        <v>4808</v>
      </c>
      <c r="B1788" s="9" t="s">
        <v>4809</v>
      </c>
      <c r="C1788" s="9" t="s">
        <v>4810</v>
      </c>
      <c r="D1788" s="159">
        <f>VLOOKUP(A1788:A1934,ITAP!A:I,7,FALSE)</f>
        <v>410.68145820000001</v>
      </c>
      <c r="E1788" s="79">
        <f>VLOOKUP(A1788:A1934,ITAP!A:I,8,FALSE)</f>
        <v>0</v>
      </c>
      <c r="F1788" s="157">
        <f t="shared" si="34"/>
        <v>0</v>
      </c>
    </row>
    <row r="1789" spans="1:6" x14ac:dyDescent="0.25">
      <c r="A1789" s="9" t="s">
        <v>4811</v>
      </c>
      <c r="B1789" s="9" t="s">
        <v>4812</v>
      </c>
      <c r="C1789" s="9" t="s">
        <v>4813</v>
      </c>
      <c r="D1789" s="159">
        <f>VLOOKUP(A1789:A1934,ITAP!A:I,7,FALSE)</f>
        <v>538.665029</v>
      </c>
      <c r="E1789" s="79">
        <f>VLOOKUP(A1789:A1934,ITAP!A:I,8,FALSE)</f>
        <v>0</v>
      </c>
      <c r="F1789" s="157">
        <f t="shared" si="34"/>
        <v>0</v>
      </c>
    </row>
    <row r="1790" spans="1:6" x14ac:dyDescent="0.25">
      <c r="A1790" s="9" t="s">
        <v>4814</v>
      </c>
      <c r="B1790" s="9" t="s">
        <v>4815</v>
      </c>
      <c r="C1790" s="9" t="s">
        <v>4816</v>
      </c>
      <c r="D1790" s="159">
        <f>VLOOKUP(A1790:A1935,ITAP!A:I,7,FALSE)</f>
        <v>822.98296159999995</v>
      </c>
      <c r="E1790" s="79">
        <f>VLOOKUP(A1790:A1935,ITAP!A:I,8,FALSE)</f>
        <v>0</v>
      </c>
      <c r="F1790" s="157">
        <f t="shared" si="34"/>
        <v>0</v>
      </c>
    </row>
    <row r="1791" spans="1:6" x14ac:dyDescent="0.25">
      <c r="A1791" s="9" t="s">
        <v>4817</v>
      </c>
      <c r="B1791" s="9" t="s">
        <v>4818</v>
      </c>
      <c r="C1791" s="9" t="s">
        <v>4819</v>
      </c>
      <c r="D1791" s="159">
        <f>VLOOKUP(A1791:A1936,ITAP!A:I,7,FALSE)</f>
        <v>1236.0944875999999</v>
      </c>
      <c r="E1791" s="79">
        <f>VLOOKUP(A1791:A1936,ITAP!A:I,8,FALSE)</f>
        <v>0</v>
      </c>
      <c r="F1791" s="157">
        <f t="shared" si="34"/>
        <v>0</v>
      </c>
    </row>
    <row r="1792" spans="1:6" x14ac:dyDescent="0.25">
      <c r="A1792" s="9" t="s">
        <v>4820</v>
      </c>
      <c r="B1792" s="9" t="s">
        <v>4821</v>
      </c>
      <c r="C1792" s="9" t="s">
        <v>4822</v>
      </c>
      <c r="D1792" s="159">
        <f>VLOOKUP(A1792:A1936,ITAP!A:I,7,FALSE)</f>
        <v>1717.2479119999998</v>
      </c>
      <c r="E1792" s="79">
        <f>VLOOKUP(A1792:A1936,ITAP!A:I,8,FALSE)</f>
        <v>0</v>
      </c>
      <c r="F1792" s="157">
        <f t="shared" si="34"/>
        <v>0</v>
      </c>
    </row>
    <row r="1793" spans="1:6" x14ac:dyDescent="0.25">
      <c r="A1793" s="9" t="s">
        <v>4823</v>
      </c>
      <c r="B1793" s="9" t="s">
        <v>4824</v>
      </c>
      <c r="C1793" s="9" t="s">
        <v>4825</v>
      </c>
      <c r="D1793" s="159">
        <f>VLOOKUP(A1793:A1937,ITAP!A:I,7,FALSE)</f>
        <v>3131.5473715999997</v>
      </c>
      <c r="E1793" s="79">
        <f>VLOOKUP(A1793:A1937,ITAP!A:I,8,FALSE)</f>
        <v>0</v>
      </c>
      <c r="F1793" s="157">
        <f t="shared" si="34"/>
        <v>0</v>
      </c>
    </row>
    <row r="1794" spans="1:6" x14ac:dyDescent="0.25">
      <c r="A1794" s="9" t="s">
        <v>4826</v>
      </c>
      <c r="B1794" s="9" t="s">
        <v>4827</v>
      </c>
      <c r="C1794" s="9" t="s">
        <v>4828</v>
      </c>
      <c r="D1794" s="159">
        <f>VLOOKUP(A1794:A1938,ITAP!A:I,7,FALSE)</f>
        <v>4425.1534637999994</v>
      </c>
      <c r="E1794" s="79">
        <f>VLOOKUP(A1794:A1938,ITAP!A:I,8,FALSE)</f>
        <v>0</v>
      </c>
      <c r="F1794" s="157">
        <f t="shared" si="34"/>
        <v>0</v>
      </c>
    </row>
    <row r="1795" spans="1:6" x14ac:dyDescent="0.25">
      <c r="A1795" s="9" t="s">
        <v>4829</v>
      </c>
      <c r="B1795" s="9" t="s">
        <v>4830</v>
      </c>
      <c r="C1795" s="9" t="s">
        <v>4831</v>
      </c>
      <c r="D1795" s="159">
        <f>VLOOKUP(A1795:A1938,ITAP!A:I,7,FALSE)</f>
        <v>7576.1413777999987</v>
      </c>
      <c r="E1795" s="79">
        <f>VLOOKUP(A1795:A1938,ITAP!A:I,8,FALSE)</f>
        <v>0</v>
      </c>
      <c r="F1795" s="157">
        <f t="shared" si="34"/>
        <v>0</v>
      </c>
    </row>
    <row r="1796" spans="1:6" x14ac:dyDescent="0.25">
      <c r="A1796" s="9" t="s">
        <v>4833</v>
      </c>
      <c r="B1796" s="9" t="s">
        <v>4834</v>
      </c>
      <c r="C1796" s="9" t="s">
        <v>4835</v>
      </c>
      <c r="D1796" s="159">
        <f>VLOOKUP(A1796:A1939,ITAP!A:I,7,FALSE)</f>
        <v>272.16759359999998</v>
      </c>
      <c r="E1796" s="79">
        <f>VLOOKUP(A1796:A1939,ITAP!A:I,8,FALSE)</f>
        <v>0</v>
      </c>
      <c r="F1796" s="157">
        <f t="shared" si="34"/>
        <v>0</v>
      </c>
    </row>
    <row r="1797" spans="1:6" x14ac:dyDescent="0.25">
      <c r="A1797" s="9" t="s">
        <v>4836</v>
      </c>
      <c r="B1797" s="9" t="s">
        <v>4837</v>
      </c>
      <c r="C1797" s="9" t="s">
        <v>4838</v>
      </c>
      <c r="D1797" s="159">
        <f>VLOOKUP(A1797:A1940,ITAP!A:I,7,FALSE)</f>
        <v>472.24317579999996</v>
      </c>
      <c r="E1797" s="79">
        <f>VLOOKUP(A1797:A1940,ITAP!A:I,8,FALSE)</f>
        <v>0</v>
      </c>
      <c r="F1797" s="157">
        <f t="shared" si="34"/>
        <v>0</v>
      </c>
    </row>
    <row r="1798" spans="1:6" x14ac:dyDescent="0.25">
      <c r="A1798" s="9" t="s">
        <v>4839</v>
      </c>
      <c r="B1798" s="9" t="s">
        <v>4840</v>
      </c>
      <c r="C1798" s="9" t="s">
        <v>4841</v>
      </c>
      <c r="D1798" s="159">
        <f>VLOOKUP(A1798:A1941,ITAP!A:I,7,FALSE)</f>
        <v>740.36065639999993</v>
      </c>
      <c r="E1798" s="79">
        <f>VLOOKUP(A1798:A1941,ITAP!A:I,8,FALSE)</f>
        <v>0</v>
      </c>
      <c r="F1798" s="157">
        <f t="shared" si="34"/>
        <v>0</v>
      </c>
    </row>
    <row r="1799" spans="1:6" x14ac:dyDescent="0.25">
      <c r="A1799" s="9" t="s">
        <v>4842</v>
      </c>
      <c r="B1799" s="9" t="s">
        <v>4843</v>
      </c>
      <c r="C1799" s="9" t="s">
        <v>4844</v>
      </c>
      <c r="D1799" s="159">
        <f>VLOOKUP(A1799:A1942,ITAP!A:I,7,FALSE)</f>
        <v>1106.4908716</v>
      </c>
      <c r="E1799" s="79">
        <f>VLOOKUP(A1799:A1942,ITAP!A:I,8,FALSE)</f>
        <v>0</v>
      </c>
      <c r="F1799" s="157">
        <f t="shared" si="34"/>
        <v>0</v>
      </c>
    </row>
    <row r="1800" spans="1:6" x14ac:dyDescent="0.25">
      <c r="A1800" s="9" t="s">
        <v>4845</v>
      </c>
      <c r="B1800" s="9" t="s">
        <v>4846</v>
      </c>
      <c r="C1800" s="9" t="s">
        <v>4847</v>
      </c>
      <c r="D1800" s="159">
        <f>VLOOKUP(A1800:A1943,ITAP!A:I,7,FALSE)</f>
        <v>1517.9823523999996</v>
      </c>
      <c r="E1800" s="79">
        <f>VLOOKUP(A1800:A1943,ITAP!A:I,8,FALSE)</f>
        <v>0</v>
      </c>
      <c r="F1800" s="157">
        <f t="shared" si="34"/>
        <v>0</v>
      </c>
    </row>
    <row r="1801" spans="1:6" x14ac:dyDescent="0.25">
      <c r="A1801" s="9" t="s">
        <v>4848</v>
      </c>
      <c r="B1801" s="9" t="s">
        <v>4849</v>
      </c>
      <c r="C1801" s="9" t="s">
        <v>4850</v>
      </c>
      <c r="D1801" s="159">
        <f>VLOOKUP(A1801:A1944,ITAP!A:I,7,FALSE)</f>
        <v>2698.9953031999999</v>
      </c>
      <c r="E1801" s="79">
        <f>VLOOKUP(A1801:A1944,ITAP!A:I,8,FALSE)</f>
        <v>0</v>
      </c>
      <c r="F1801" s="157">
        <f t="shared" si="34"/>
        <v>0</v>
      </c>
    </row>
    <row r="1802" spans="1:6" x14ac:dyDescent="0.25">
      <c r="A1802" s="9" t="s">
        <v>4851</v>
      </c>
      <c r="B1802" s="9" t="s">
        <v>4852</v>
      </c>
      <c r="C1802" s="9" t="s">
        <v>4853</v>
      </c>
      <c r="D1802" s="159">
        <f>VLOOKUP(A1802:A1944,ITAP!A:I,7,FALSE)</f>
        <v>4922.5073401999998</v>
      </c>
      <c r="E1802" s="79">
        <f>VLOOKUP(A1802:A1944,ITAP!A:I,8,FALSE)</f>
        <v>0</v>
      </c>
      <c r="F1802" s="157">
        <f t="shared" si="34"/>
        <v>0</v>
      </c>
    </row>
    <row r="1803" spans="1:6" x14ac:dyDescent="0.25">
      <c r="A1803" s="9" t="s">
        <v>4854</v>
      </c>
      <c r="B1803" s="9" t="s">
        <v>4855</v>
      </c>
      <c r="C1803" s="9" t="s">
        <v>4856</v>
      </c>
      <c r="D1803" s="159">
        <f>VLOOKUP(A1803:A1945,ITAP!A:I,7,FALSE)</f>
        <v>6538.5024272000001</v>
      </c>
      <c r="E1803" s="79">
        <f>VLOOKUP(A1803:A1945,ITAP!A:I,8,FALSE)</f>
        <v>0</v>
      </c>
      <c r="F1803" s="157">
        <f t="shared" si="34"/>
        <v>0</v>
      </c>
    </row>
    <row r="1804" spans="1:6" x14ac:dyDescent="0.25">
      <c r="A1804" s="9" t="s">
        <v>4857</v>
      </c>
      <c r="B1804" s="9" t="s">
        <v>4858</v>
      </c>
      <c r="C1804" s="9" t="s">
        <v>4859</v>
      </c>
      <c r="D1804" s="159">
        <f>VLOOKUP(A1804:A1945,ITAP!A:I,7,FALSE)</f>
        <v>12927.960696</v>
      </c>
      <c r="E1804" s="79">
        <f>VLOOKUP(A1804:A1945,ITAP!A:I,8,FALSE)</f>
        <v>0</v>
      </c>
      <c r="F1804" s="157">
        <f t="shared" si="34"/>
        <v>0</v>
      </c>
    </row>
    <row r="1805" spans="1:6" x14ac:dyDescent="0.25">
      <c r="A1805" s="9" t="s">
        <v>4861</v>
      </c>
      <c r="B1805" s="9" t="s">
        <v>4862</v>
      </c>
      <c r="C1805" s="9" t="s">
        <v>4863</v>
      </c>
      <c r="D1805" s="159">
        <f>VLOOKUP(A1805:A1946,ITAP!A:I,7,FALSE)</f>
        <v>341.82953719999995</v>
      </c>
      <c r="E1805" s="79">
        <f>VLOOKUP(A1805:A1946,ITAP!A:I,8,FALSE)</f>
        <v>0</v>
      </c>
      <c r="F1805" s="157">
        <f t="shared" si="34"/>
        <v>0</v>
      </c>
    </row>
    <row r="1806" spans="1:6" x14ac:dyDescent="0.25">
      <c r="A1806" s="9" t="s">
        <v>4865</v>
      </c>
      <c r="B1806" s="9" t="s">
        <v>4866</v>
      </c>
      <c r="C1806" s="9" t="s">
        <v>4867</v>
      </c>
      <c r="D1806" s="159">
        <f>VLOOKUP(A1806:A1946,ITAP!A:I,7,FALSE)</f>
        <v>322.38899479999998</v>
      </c>
      <c r="E1806" s="79">
        <f>VLOOKUP(A1806:A1946,ITAP!A:I,8,FALSE)</f>
        <v>0</v>
      </c>
      <c r="F1806" s="157">
        <f t="shared" si="34"/>
        <v>0</v>
      </c>
    </row>
    <row r="1807" spans="1:6" x14ac:dyDescent="0.25">
      <c r="A1807" s="9" t="s">
        <v>4868</v>
      </c>
      <c r="B1807" s="9" t="s">
        <v>4869</v>
      </c>
      <c r="C1807" s="9" t="s">
        <v>4870</v>
      </c>
      <c r="D1807" s="159">
        <f>VLOOKUP(A1807:A1947,ITAP!A:I,7,FALSE)</f>
        <v>334.53933380000001</v>
      </c>
      <c r="E1807" s="79">
        <f>VLOOKUP(A1807:A1947,ITAP!A:I,8,FALSE)</f>
        <v>0</v>
      </c>
      <c r="F1807" s="157">
        <f t="shared" si="34"/>
        <v>0</v>
      </c>
    </row>
    <row r="1808" spans="1:6" x14ac:dyDescent="0.25">
      <c r="A1808" s="9" t="s">
        <v>4872</v>
      </c>
      <c r="B1808" s="9" t="s">
        <v>4873</v>
      </c>
      <c r="C1808" s="9" t="s">
        <v>4874</v>
      </c>
      <c r="D1808" s="159">
        <f>VLOOKUP(A1808:A1947,ITAP!A:I,7,FALSE)</f>
        <v>474.67324359999998</v>
      </c>
      <c r="E1808" s="79">
        <f>VLOOKUP(A1808:A1947,ITAP!A:I,8,FALSE)</f>
        <v>0</v>
      </c>
      <c r="F1808" s="157">
        <f t="shared" si="34"/>
        <v>0</v>
      </c>
    </row>
    <row r="1809" spans="1:6" x14ac:dyDescent="0.25">
      <c r="A1809" s="9" t="s">
        <v>4875</v>
      </c>
      <c r="B1809" s="9" t="s">
        <v>4876</v>
      </c>
      <c r="C1809" s="9" t="s">
        <v>4877</v>
      </c>
      <c r="D1809" s="159">
        <f>VLOOKUP(A1809:A1948,ITAP!A:I,7,FALSE)</f>
        <v>716.87000099999989</v>
      </c>
      <c r="E1809" s="79">
        <f>VLOOKUP(A1809:A1948,ITAP!A:I,8,FALSE)</f>
        <v>0</v>
      </c>
      <c r="F1809" s="157">
        <f t="shared" si="34"/>
        <v>0</v>
      </c>
    </row>
    <row r="1810" spans="1:6" x14ac:dyDescent="0.25">
      <c r="A1810" s="9" t="s">
        <v>4878</v>
      </c>
      <c r="B1810" s="9" t="s">
        <v>4879</v>
      </c>
      <c r="C1810" s="9" t="s">
        <v>4880</v>
      </c>
      <c r="D1810" s="159">
        <f>VLOOKUP(A1810:A1949,ITAP!A:I,7,FALSE)</f>
        <v>1104.0608038</v>
      </c>
      <c r="E1810" s="79">
        <f>VLOOKUP(A1810:A1949,ITAP!A:I,8,FALSE)</f>
        <v>0</v>
      </c>
      <c r="F1810" s="157">
        <f t="shared" si="34"/>
        <v>0</v>
      </c>
    </row>
    <row r="1811" spans="1:6" x14ac:dyDescent="0.25">
      <c r="A1811" s="9" t="s">
        <v>4882</v>
      </c>
      <c r="B1811" s="9" t="s">
        <v>4883</v>
      </c>
      <c r="C1811" s="9" t="s">
        <v>4884</v>
      </c>
      <c r="D1811" s="159">
        <f>VLOOKUP(A1811:A1949,ITAP!A:I,7,FALSE)</f>
        <v>404.20127739999992</v>
      </c>
      <c r="E1811" s="79">
        <f>VLOOKUP(A1811:A1949,ITAP!A:I,8,FALSE)</f>
        <v>0</v>
      </c>
      <c r="F1811" s="157">
        <f t="shared" si="34"/>
        <v>0</v>
      </c>
    </row>
    <row r="1812" spans="1:6" x14ac:dyDescent="0.25">
      <c r="A1812" s="9" t="s">
        <v>4885</v>
      </c>
      <c r="B1812" s="9" t="s">
        <v>4886</v>
      </c>
      <c r="C1812" s="9" t="s">
        <v>4887</v>
      </c>
      <c r="D1812" s="159">
        <f>VLOOKUP(A1812:A1950,ITAP!A:I,7,FALSE)</f>
        <v>542.7151419999999</v>
      </c>
      <c r="E1812" s="79">
        <f>VLOOKUP(A1812:A1950,ITAP!A:I,8,FALSE)</f>
        <v>0</v>
      </c>
      <c r="F1812" s="157">
        <f t="shared" si="34"/>
        <v>0</v>
      </c>
    </row>
    <row r="1813" spans="1:6" x14ac:dyDescent="0.25">
      <c r="A1813" s="9" t="s">
        <v>4889</v>
      </c>
      <c r="B1813" s="9" t="s">
        <v>4890</v>
      </c>
      <c r="C1813" s="9" t="s">
        <v>4891</v>
      </c>
      <c r="D1813" s="159">
        <f>VLOOKUP(A1813:A1950,ITAP!A:I,7,FALSE)</f>
        <v>366.13021519999995</v>
      </c>
      <c r="E1813" s="79">
        <f>VLOOKUP(A1813:A1950,ITAP!A:I,8,FALSE)</f>
        <v>0</v>
      </c>
      <c r="F1813" s="157">
        <f t="shared" si="34"/>
        <v>0</v>
      </c>
    </row>
    <row r="1814" spans="1:6" x14ac:dyDescent="0.25">
      <c r="A1814" s="9" t="s">
        <v>4892</v>
      </c>
      <c r="B1814" s="9" t="s">
        <v>4893</v>
      </c>
      <c r="C1814" s="9" t="s">
        <v>4894</v>
      </c>
      <c r="D1814" s="159">
        <f>VLOOKUP(A1814:A1951,ITAP!A:I,7,FALSE)</f>
        <v>532.99487079999994</v>
      </c>
      <c r="E1814" s="79">
        <f>VLOOKUP(A1814:A1951,ITAP!A:I,8,FALSE)</f>
        <v>0</v>
      </c>
      <c r="F1814" s="157">
        <f t="shared" si="34"/>
        <v>0</v>
      </c>
    </row>
    <row r="1815" spans="1:6" x14ac:dyDescent="0.25">
      <c r="A1815" s="9" t="s">
        <v>4896</v>
      </c>
      <c r="B1815" s="9" t="s">
        <v>4897</v>
      </c>
      <c r="C1815" s="9" t="s">
        <v>4898</v>
      </c>
      <c r="D1815" s="159">
        <f>VLOOKUP(A1815:A1952,ITAP!A:I,7,FALSE)</f>
        <v>341.01951459999998</v>
      </c>
      <c r="E1815" s="79">
        <f>VLOOKUP(A1815:A1952,ITAP!A:I,8,FALSE)</f>
        <v>0</v>
      </c>
      <c r="F1815" s="157">
        <f t="shared" si="34"/>
        <v>0</v>
      </c>
    </row>
    <row r="1816" spans="1:6" x14ac:dyDescent="0.25">
      <c r="A1816" s="9" t="s">
        <v>4899</v>
      </c>
      <c r="B1816" s="9" t="s">
        <v>4900</v>
      </c>
      <c r="C1816" s="9" t="s">
        <v>4901</v>
      </c>
      <c r="D1816" s="159">
        <f>VLOOKUP(A1816:A1953,ITAP!A:I,7,FALSE)</f>
        <v>499.78394419999995</v>
      </c>
      <c r="E1816" s="79">
        <f>VLOOKUP(A1816:A1953,ITAP!A:I,8,FALSE)</f>
        <v>0</v>
      </c>
      <c r="F1816" s="157">
        <f t="shared" si="34"/>
        <v>0</v>
      </c>
    </row>
    <row r="1817" spans="1:6" x14ac:dyDescent="0.25">
      <c r="A1817" s="9" t="s">
        <v>4903</v>
      </c>
      <c r="B1817" s="9" t="s">
        <v>4904</v>
      </c>
      <c r="C1817" s="9" t="s">
        <v>4905</v>
      </c>
      <c r="D1817" s="159">
        <f>VLOOKUP(A1817:A1954,ITAP!A:I,7,FALSE)</f>
        <v>337.77942419999994</v>
      </c>
      <c r="E1817" s="79">
        <f>VLOOKUP(A1817:A1954,ITAP!A:I,8,FALSE)</f>
        <v>0</v>
      </c>
      <c r="F1817" s="157">
        <f t="shared" si="34"/>
        <v>0</v>
      </c>
    </row>
    <row r="1818" spans="1:6" x14ac:dyDescent="0.25">
      <c r="A1818" s="9" t="s">
        <v>4906</v>
      </c>
      <c r="B1818" s="9" t="s">
        <v>4907</v>
      </c>
      <c r="C1818" s="9" t="s">
        <v>4908</v>
      </c>
      <c r="D1818" s="159">
        <f>VLOOKUP(A1818:A1955,ITAP!A:I,7,FALSE)</f>
        <v>509.50421539999996</v>
      </c>
      <c r="E1818" s="79">
        <f>VLOOKUP(A1818:A1955,ITAP!A:I,8,FALSE)</f>
        <v>0</v>
      </c>
      <c r="F1818" s="157">
        <f t="shared" si="34"/>
        <v>0</v>
      </c>
    </row>
    <row r="1819" spans="1:6" x14ac:dyDescent="0.25">
      <c r="A1819" s="9" t="s">
        <v>4910</v>
      </c>
      <c r="B1819" s="9" t="s">
        <v>4911</v>
      </c>
      <c r="C1819" s="9" t="s">
        <v>4912</v>
      </c>
      <c r="D1819" s="159">
        <f>VLOOKUP(A1819:A1955,ITAP!A:I,7,FALSE)</f>
        <v>301.32840719999996</v>
      </c>
      <c r="E1819" s="79">
        <f>VLOOKUP(A1819:A1955,ITAP!A:I,8,FALSE)</f>
        <v>0</v>
      </c>
      <c r="F1819" s="157">
        <f t="shared" si="34"/>
        <v>0</v>
      </c>
    </row>
    <row r="1820" spans="1:6" x14ac:dyDescent="0.25">
      <c r="A1820" s="9" t="s">
        <v>4913</v>
      </c>
      <c r="B1820" s="9" t="s">
        <v>4914</v>
      </c>
      <c r="C1820" s="9" t="s">
        <v>4915</v>
      </c>
      <c r="D1820" s="159">
        <f>VLOOKUP(A1820:A1968,ITAP!A:I,7,FALSE)</f>
        <v>498.97392159999998</v>
      </c>
      <c r="E1820" s="79">
        <f>VLOOKUP(A1820:A1968,ITAP!A:I,8,FALSE)</f>
        <v>0</v>
      </c>
      <c r="F1820" s="157">
        <f t="shared" si="34"/>
        <v>0</v>
      </c>
    </row>
    <row r="1821" spans="1:6" x14ac:dyDescent="0.25">
      <c r="A1821" s="9" t="s">
        <v>4917</v>
      </c>
      <c r="B1821" s="9" t="s">
        <v>4918</v>
      </c>
      <c r="C1821" s="9" t="s">
        <v>4919</v>
      </c>
      <c r="D1821" s="159">
        <f>VLOOKUP(A1821:A1969,ITAP!A:I,7,FALSE)</f>
        <v>391.24091579999998</v>
      </c>
      <c r="E1821" s="79">
        <f>VLOOKUP(A1821:A1969,ITAP!A:I,8,FALSE)</f>
        <v>0</v>
      </c>
      <c r="F1821" s="157">
        <f t="shared" si="34"/>
        <v>0</v>
      </c>
    </row>
    <row r="1822" spans="1:6" x14ac:dyDescent="0.25">
      <c r="A1822" s="9" t="s">
        <v>4920</v>
      </c>
      <c r="B1822" s="9" t="s">
        <v>4921</v>
      </c>
      <c r="C1822" s="9" t="s">
        <v>4922</v>
      </c>
      <c r="D1822" s="159">
        <f>VLOOKUP(A1822:A1970,ITAP!A:I,7,FALSE)</f>
        <v>375.04046379999994</v>
      </c>
      <c r="E1822" s="79">
        <f>VLOOKUP(A1822:A1970,ITAP!A:I,8,FALSE)</f>
        <v>0</v>
      </c>
      <c r="F1822" s="157">
        <f t="shared" si="34"/>
        <v>0</v>
      </c>
    </row>
    <row r="1823" spans="1:6" x14ac:dyDescent="0.25">
      <c r="A1823" s="9" t="s">
        <v>4923</v>
      </c>
      <c r="B1823" s="9" t="s">
        <v>4924</v>
      </c>
      <c r="C1823" s="9" t="s">
        <v>4925</v>
      </c>
      <c r="D1823" s="159">
        <f>VLOOKUP(A1823:A1971,ITAP!A:I,7,FALSE)</f>
        <v>543.52516459999993</v>
      </c>
      <c r="E1823" s="79">
        <f>VLOOKUP(A1823:A1971,ITAP!A:I,8,FALSE)</f>
        <v>0</v>
      </c>
      <c r="F1823" s="157">
        <f t="shared" si="34"/>
        <v>0</v>
      </c>
    </row>
    <row r="1824" spans="1:6" x14ac:dyDescent="0.25">
      <c r="A1824" s="9" t="s">
        <v>4926</v>
      </c>
      <c r="B1824" s="9" t="s">
        <v>4927</v>
      </c>
      <c r="C1824" s="9" t="s">
        <v>4928</v>
      </c>
      <c r="D1824" s="159">
        <f>VLOOKUP(A1824:A1972,ITAP!A:I,7,FALSE)</f>
        <v>555.67550359999996</v>
      </c>
      <c r="E1824" s="79">
        <f>VLOOKUP(A1824:A1972,ITAP!A:I,8,FALSE)</f>
        <v>0</v>
      </c>
      <c r="F1824" s="157">
        <f t="shared" si="34"/>
        <v>0</v>
      </c>
    </row>
    <row r="1825" spans="1:6" x14ac:dyDescent="0.25">
      <c r="A1825" s="9" t="s">
        <v>4930</v>
      </c>
      <c r="B1825" s="9" t="s">
        <v>4931</v>
      </c>
      <c r="C1825" s="9" t="s">
        <v>4932</v>
      </c>
      <c r="D1825" s="159">
        <f>VLOOKUP(A1825:A1973,ITAP!A:I,7,FALSE)</f>
        <v>1919.7535619999999</v>
      </c>
      <c r="E1825" s="79">
        <f>VLOOKUP(A1825:A1973,ITAP!A:I,8,FALSE)</f>
        <v>0</v>
      </c>
      <c r="F1825" s="157">
        <f t="shared" si="34"/>
        <v>0</v>
      </c>
    </row>
    <row r="1826" spans="1:6" x14ac:dyDescent="0.25">
      <c r="A1826" s="9" t="s">
        <v>4933</v>
      </c>
      <c r="B1826" s="9" t="s">
        <v>4934</v>
      </c>
      <c r="C1826" s="9" t="s">
        <v>4935</v>
      </c>
      <c r="D1826" s="159">
        <f>VLOOKUP(A1826:A1974,ITAP!A:I,7,FALSE)</f>
        <v>2244.5726245999999</v>
      </c>
      <c r="E1826" s="79">
        <f>VLOOKUP(A1826:A1974,ITAP!A:I,8,FALSE)</f>
        <v>0</v>
      </c>
      <c r="F1826" s="157">
        <f t="shared" si="34"/>
        <v>0</v>
      </c>
    </row>
    <row r="1827" spans="1:6" x14ac:dyDescent="0.25">
      <c r="A1827" s="9" t="s">
        <v>4936</v>
      </c>
      <c r="B1827" s="9" t="s">
        <v>4937</v>
      </c>
      <c r="C1827" s="9" t="s">
        <v>4938</v>
      </c>
      <c r="D1827" s="159">
        <f>VLOOKUP(A1827:A1975,ITAP!A:I,7,FALSE)</f>
        <v>6090.5599293999994</v>
      </c>
      <c r="E1827" s="79">
        <f>VLOOKUP(A1827:A1975,ITAP!A:I,8,FALSE)</f>
        <v>0</v>
      </c>
      <c r="F1827" s="157">
        <f t="shared" si="34"/>
        <v>0</v>
      </c>
    </row>
    <row r="1828" spans="1:6" x14ac:dyDescent="0.25">
      <c r="A1828" s="9" t="s">
        <v>4939</v>
      </c>
      <c r="B1828" s="9" t="s">
        <v>4940</v>
      </c>
      <c r="C1828" s="9" t="s">
        <v>4941</v>
      </c>
      <c r="D1828" s="159">
        <f>VLOOKUP(A1828:A1976,ITAP!A:I,7,FALSE)</f>
        <v>3021.3842979999995</v>
      </c>
      <c r="E1828" s="79">
        <f>VLOOKUP(A1828:A1976,ITAP!A:I,8,FALSE)</f>
        <v>0</v>
      </c>
      <c r="F1828" s="157">
        <f t="shared" si="34"/>
        <v>0</v>
      </c>
    </row>
    <row r="1829" spans="1:6" x14ac:dyDescent="0.25">
      <c r="A1829" s="9" t="s">
        <v>4942</v>
      </c>
      <c r="B1829" s="9" t="s">
        <v>4943</v>
      </c>
      <c r="C1829" s="9" t="s">
        <v>4944</v>
      </c>
      <c r="D1829" s="159">
        <f>VLOOKUP(A1829:A1977,ITAP!A:I,7,FALSE)</f>
        <v>6804.1898399999991</v>
      </c>
      <c r="E1829" s="79">
        <f>VLOOKUP(A1829:A1977,ITAP!A:I,8,FALSE)</f>
        <v>0</v>
      </c>
      <c r="F1829" s="157">
        <f t="shared" si="34"/>
        <v>0</v>
      </c>
    </row>
    <row r="1830" spans="1:6" x14ac:dyDescent="0.25">
      <c r="A1830" s="9" t="s">
        <v>4945</v>
      </c>
      <c r="B1830" s="9" t="s">
        <v>4946</v>
      </c>
      <c r="C1830" s="9" t="s">
        <v>4947</v>
      </c>
      <c r="D1830" s="159">
        <f>VLOOKUP(A1830:A1978,ITAP!A:I,7,FALSE)</f>
        <v>9769.682578599999</v>
      </c>
      <c r="E1830" s="79">
        <f>VLOOKUP(A1830:A1978,ITAP!A:I,8,FALSE)</f>
        <v>0</v>
      </c>
      <c r="F1830" s="157">
        <f t="shared" si="34"/>
        <v>0</v>
      </c>
    </row>
    <row r="1831" spans="1:6" x14ac:dyDescent="0.25">
      <c r="A1831" s="9" t="s">
        <v>4948</v>
      </c>
      <c r="B1831" s="9" t="s">
        <v>4949</v>
      </c>
      <c r="C1831" s="9" t="s">
        <v>4950</v>
      </c>
      <c r="D1831" s="159">
        <f>VLOOKUP(A1831:A1978,ITAP!A:I,7,FALSE)</f>
        <v>19099.522885399998</v>
      </c>
      <c r="E1831" s="79">
        <f>VLOOKUP(A1831:A1978,ITAP!A:I,8,FALSE)</f>
        <v>0</v>
      </c>
      <c r="F1831" s="157">
        <f t="shared" si="34"/>
        <v>0</v>
      </c>
    </row>
    <row r="1832" spans="1:6" x14ac:dyDescent="0.25">
      <c r="A1832" s="9" t="s">
        <v>4951</v>
      </c>
      <c r="B1832" s="9" t="s">
        <v>4952</v>
      </c>
      <c r="C1832" s="9" t="s">
        <v>4953</v>
      </c>
      <c r="D1832" s="159">
        <f>VLOOKUP(A1832:A1979,ITAP!A:I,7,FALSE)</f>
        <v>27051.514749599995</v>
      </c>
      <c r="E1832" s="79">
        <f>VLOOKUP(A1832:A1979,ITAP!A:I,8,FALSE)</f>
        <v>0</v>
      </c>
      <c r="F1832" s="157">
        <f t="shared" si="34"/>
        <v>0</v>
      </c>
    </row>
    <row r="1833" spans="1:6" x14ac:dyDescent="0.25">
      <c r="A1833" s="9" t="s">
        <v>4954</v>
      </c>
      <c r="B1833" s="9" t="s">
        <v>4955</v>
      </c>
      <c r="C1833" s="9" t="s">
        <v>4956</v>
      </c>
      <c r="D1833" s="159">
        <f>VLOOKUP(A1833:A1980,ITAP!A:I,7,FALSE)</f>
        <v>61104.054830999994</v>
      </c>
      <c r="E1833" s="79">
        <f>VLOOKUP(A1833:A1980,ITAP!A:I,8,FALSE)</f>
        <v>0</v>
      </c>
      <c r="F1833" s="157">
        <f t="shared" si="34"/>
        <v>0</v>
      </c>
    </row>
    <row r="1834" spans="1:6" x14ac:dyDescent="0.25">
      <c r="A1834" s="9" t="s">
        <v>4958</v>
      </c>
      <c r="B1834" s="9" t="s">
        <v>4959</v>
      </c>
      <c r="C1834" s="9" t="s">
        <v>4960</v>
      </c>
      <c r="D1834" s="159">
        <f>VLOOKUP(A1834:A1981,ITAP!A:I,7,FALSE)</f>
        <v>1006.0480692</v>
      </c>
      <c r="E1834" s="79">
        <f>VLOOKUP(A1834:A1981,ITAP!A:I,8,FALSE)</f>
        <v>0</v>
      </c>
      <c r="F1834" s="157">
        <f t="shared" ref="F1834:F1870" si="35">D1834*E1834</f>
        <v>0</v>
      </c>
    </row>
    <row r="1835" spans="1:6" x14ac:dyDescent="0.25">
      <c r="A1835" s="9" t="s">
        <v>4961</v>
      </c>
      <c r="B1835" s="9" t="s">
        <v>4962</v>
      </c>
      <c r="C1835" s="9" t="s">
        <v>4963</v>
      </c>
      <c r="D1835" s="159">
        <f>VLOOKUP(A1835:A1982,ITAP!A:I,7,FALSE)</f>
        <v>1119.4512331999999</v>
      </c>
      <c r="E1835" s="79">
        <f>VLOOKUP(A1835:A1982,ITAP!A:I,8,FALSE)</f>
        <v>0</v>
      </c>
      <c r="F1835" s="157">
        <f t="shared" si="35"/>
        <v>0</v>
      </c>
    </row>
    <row r="1836" spans="1:6" x14ac:dyDescent="0.25">
      <c r="A1836" s="9" t="s">
        <v>4965</v>
      </c>
      <c r="B1836" s="9" t="s">
        <v>4966</v>
      </c>
      <c r="C1836" s="9" t="s">
        <v>4967</v>
      </c>
      <c r="D1836" s="159">
        <f>VLOOKUP(A1836:A1983,ITAP!A:I,7,FALSE)</f>
        <v>489.25365039999997</v>
      </c>
      <c r="E1836" s="79">
        <f>VLOOKUP(A1836:A1983,ITAP!A:I,8,FALSE)</f>
        <v>0</v>
      </c>
      <c r="F1836" s="157">
        <f t="shared" si="35"/>
        <v>0</v>
      </c>
    </row>
    <row r="1837" spans="1:6" x14ac:dyDescent="0.25">
      <c r="A1837" s="9" t="s">
        <v>4968</v>
      </c>
      <c r="B1837" s="9" t="s">
        <v>4969</v>
      </c>
      <c r="C1837" s="9" t="s">
        <v>4970</v>
      </c>
      <c r="D1837" s="159">
        <f>VLOOKUP(A1837:A1984,ITAP!A:I,7,FALSE)</f>
        <v>699.85952639999994</v>
      </c>
      <c r="E1837" s="79">
        <f>VLOOKUP(A1837:A1984,ITAP!A:I,8,FALSE)</f>
        <v>0</v>
      </c>
      <c r="F1837" s="157">
        <f t="shared" si="35"/>
        <v>0</v>
      </c>
    </row>
    <row r="1838" spans="1:6" x14ac:dyDescent="0.25">
      <c r="A1838" s="9" t="s">
        <v>4971</v>
      </c>
      <c r="B1838" s="9" t="s">
        <v>4972</v>
      </c>
      <c r="C1838" s="9" t="s">
        <v>4973</v>
      </c>
      <c r="D1838" s="159">
        <f>VLOOKUP(A1838:A1985,ITAP!A:I,7,FALSE)</f>
        <v>912.08544759999995</v>
      </c>
      <c r="E1838" s="79">
        <f>VLOOKUP(A1838:A1985,ITAP!A:I,8,FALSE)</f>
        <v>0</v>
      </c>
      <c r="F1838" s="157">
        <f t="shared" si="35"/>
        <v>0</v>
      </c>
    </row>
    <row r="1839" spans="1:6" x14ac:dyDescent="0.25">
      <c r="A1839" s="9" t="s">
        <v>4975</v>
      </c>
      <c r="B1839" s="9" t="s">
        <v>4976</v>
      </c>
      <c r="C1839" s="9" t="s">
        <v>4977</v>
      </c>
      <c r="D1839" s="159">
        <f>VLOOKUP(A1839:A1986,ITAP!A:I,7,FALSE)</f>
        <v>926.66585439999994</v>
      </c>
      <c r="E1839" s="79">
        <f>VLOOKUP(A1839:A1986,ITAP!A:I,8,FALSE)</f>
        <v>0</v>
      </c>
      <c r="F1839" s="157">
        <f t="shared" si="35"/>
        <v>0</v>
      </c>
    </row>
    <row r="1840" spans="1:6" x14ac:dyDescent="0.25">
      <c r="A1840" s="9" t="s">
        <v>4978</v>
      </c>
      <c r="B1840" s="9" t="s">
        <v>4979</v>
      </c>
      <c r="C1840" s="9" t="s">
        <v>4980</v>
      </c>
      <c r="D1840" s="159">
        <f>VLOOKUP(A1840:A1987,ITAP!A:I,7,FALSE)</f>
        <v>1346.2575612000001</v>
      </c>
      <c r="E1840" s="79">
        <f>VLOOKUP(A1840:A1987,ITAP!A:I,8,FALSE)</f>
        <v>0</v>
      </c>
      <c r="F1840" s="157">
        <f t="shared" si="35"/>
        <v>0</v>
      </c>
    </row>
    <row r="1841" spans="1:6" x14ac:dyDescent="0.25">
      <c r="A1841" s="9" t="s">
        <v>4981</v>
      </c>
      <c r="B1841" s="9" t="s">
        <v>4982</v>
      </c>
      <c r="C1841" s="9" t="s">
        <v>4983</v>
      </c>
      <c r="D1841" s="159">
        <f>VLOOKUP(A1841:A1988,ITAP!A:I,7,FALSE)</f>
        <v>1807.1604205999997</v>
      </c>
      <c r="E1841" s="79">
        <f>VLOOKUP(A1841:A1988,ITAP!A:I,8,FALSE)</f>
        <v>0</v>
      </c>
      <c r="F1841" s="157">
        <f t="shared" si="35"/>
        <v>0</v>
      </c>
    </row>
    <row r="1842" spans="1:6" x14ac:dyDescent="0.25">
      <c r="A1842" s="9" t="s">
        <v>4985</v>
      </c>
      <c r="B1842" s="9" t="s">
        <v>4986</v>
      </c>
      <c r="C1842" s="9" t="s">
        <v>4987</v>
      </c>
      <c r="D1842" s="159">
        <f>VLOOKUP(A1842:A1989,ITAP!A:I,7,FALSE)</f>
        <v>2963.0626707999995</v>
      </c>
      <c r="E1842" s="79">
        <f>VLOOKUP(A1842:A1989,ITAP!A:I,8,FALSE)</f>
        <v>0</v>
      </c>
      <c r="F1842" s="157">
        <f t="shared" si="35"/>
        <v>0</v>
      </c>
    </row>
    <row r="1843" spans="1:6" x14ac:dyDescent="0.25">
      <c r="A1843" s="9" t="s">
        <v>4988</v>
      </c>
      <c r="B1843" s="9" t="s">
        <v>4989</v>
      </c>
      <c r="C1843" s="9" t="s">
        <v>4990</v>
      </c>
      <c r="D1843" s="159">
        <f>VLOOKUP(A1843:A1989,ITAP!A:I,7,FALSE)</f>
        <v>3978.0209885999998</v>
      </c>
      <c r="E1843" s="79">
        <f>VLOOKUP(A1843:A1989,ITAP!A:I,8,FALSE)</f>
        <v>0</v>
      </c>
      <c r="F1843" s="157">
        <f t="shared" si="35"/>
        <v>0</v>
      </c>
    </row>
    <row r="1844" spans="1:6" x14ac:dyDescent="0.25">
      <c r="A1844" s="9" t="s">
        <v>4991</v>
      </c>
      <c r="B1844" s="9" t="s">
        <v>4992</v>
      </c>
      <c r="C1844" s="9" t="s">
        <v>4993</v>
      </c>
      <c r="D1844" s="159">
        <f>VLOOKUP(A1844:A1990,ITAP!A:I,7,FALSE)</f>
        <v>1309.8065442000002</v>
      </c>
      <c r="E1844" s="79">
        <f>VLOOKUP(A1844:A1990,ITAP!A:I,8,FALSE)</f>
        <v>0</v>
      </c>
      <c r="F1844" s="157">
        <f t="shared" si="35"/>
        <v>0</v>
      </c>
    </row>
    <row r="1845" spans="1:6" x14ac:dyDescent="0.25">
      <c r="A1845" s="9" t="s">
        <v>4994</v>
      </c>
      <c r="B1845" s="9" t="s">
        <v>4995</v>
      </c>
      <c r="C1845" s="9" t="s">
        <v>4996</v>
      </c>
      <c r="D1845" s="159">
        <f>VLOOKUP(A1845:A1991,ITAP!A:I,7,FALSE)</f>
        <v>1610.3249287999997</v>
      </c>
      <c r="E1845" s="79">
        <f>VLOOKUP(A1845:A1991,ITAP!A:I,8,FALSE)</f>
        <v>0</v>
      </c>
      <c r="F1845" s="157">
        <f t="shared" si="35"/>
        <v>0</v>
      </c>
    </row>
    <row r="1846" spans="1:6" x14ac:dyDescent="0.25">
      <c r="A1846" s="9" t="s">
        <v>4997</v>
      </c>
      <c r="B1846" s="9" t="s">
        <v>4998</v>
      </c>
      <c r="C1846" s="9" t="s">
        <v>4999</v>
      </c>
      <c r="D1846" s="159">
        <f>VLOOKUP(A1846:A1992,ITAP!A:I,7,FALSE)</f>
        <v>1962.6847597999999</v>
      </c>
      <c r="E1846" s="79">
        <f>VLOOKUP(A1846:A1992,ITAP!A:I,8,FALSE)</f>
        <v>0</v>
      </c>
      <c r="F1846" s="157">
        <f t="shared" si="35"/>
        <v>0</v>
      </c>
    </row>
    <row r="1847" spans="1:6" x14ac:dyDescent="0.25">
      <c r="A1847" s="9" t="s">
        <v>5000</v>
      </c>
      <c r="B1847" s="9" t="s">
        <v>5001</v>
      </c>
      <c r="C1847" s="9" t="s">
        <v>5002</v>
      </c>
      <c r="D1847" s="159">
        <f>VLOOKUP(A1847:A1993,ITAP!A:I,7,FALSE)</f>
        <v>2612.322885</v>
      </c>
      <c r="E1847" s="79">
        <f>VLOOKUP(A1847:A1993,ITAP!A:I,8,FALSE)</f>
        <v>0</v>
      </c>
      <c r="F1847" s="157">
        <f t="shared" si="35"/>
        <v>0</v>
      </c>
    </row>
    <row r="1848" spans="1:6" x14ac:dyDescent="0.25">
      <c r="A1848" s="9" t="s">
        <v>5004</v>
      </c>
      <c r="B1848" s="9" t="s">
        <v>5005</v>
      </c>
      <c r="C1848" s="9" t="s">
        <v>5006</v>
      </c>
      <c r="D1848" s="159">
        <f>VLOOKUP(A1848:A1994,ITAP!A:I,7,FALSE)</f>
        <v>191.97535619999999</v>
      </c>
      <c r="E1848" s="79">
        <f>VLOOKUP(A1848:A1994,ITAP!A:I,8,FALSE)</f>
        <v>0</v>
      </c>
      <c r="F1848" s="157">
        <f t="shared" si="35"/>
        <v>0</v>
      </c>
    </row>
    <row r="1849" spans="1:6" x14ac:dyDescent="0.25">
      <c r="A1849" s="9" t="s">
        <v>5007</v>
      </c>
      <c r="B1849" s="9" t="s">
        <v>5008</v>
      </c>
      <c r="C1849" s="9" t="s">
        <v>5009</v>
      </c>
      <c r="D1849" s="159">
        <f>VLOOKUP(A1849:A1995,ITAP!A:I,7,FALSE)</f>
        <v>311.858701</v>
      </c>
      <c r="E1849" s="79">
        <f>VLOOKUP(A1849:A1995,ITAP!A:I,8,FALSE)</f>
        <v>0</v>
      </c>
      <c r="F1849" s="157">
        <f t="shared" si="35"/>
        <v>0</v>
      </c>
    </row>
    <row r="1850" spans="1:6" x14ac:dyDescent="0.25">
      <c r="A1850" s="9" t="s">
        <v>5010</v>
      </c>
      <c r="B1850" s="9" t="s">
        <v>5011</v>
      </c>
      <c r="C1850" s="9" t="s">
        <v>5012</v>
      </c>
      <c r="D1850" s="159">
        <f>VLOOKUP(A1850:A1996,ITAP!A:I,7,FALSE)</f>
        <v>534.61491599999999</v>
      </c>
      <c r="E1850" s="79">
        <f>VLOOKUP(A1850:A1996,ITAP!A:I,8,FALSE)</f>
        <v>0</v>
      </c>
      <c r="F1850" s="157">
        <f t="shared" si="35"/>
        <v>0</v>
      </c>
    </row>
    <row r="1851" spans="1:6" x14ac:dyDescent="0.25">
      <c r="A1851" s="9" t="s">
        <v>5013</v>
      </c>
      <c r="B1851" s="9" t="s">
        <v>5014</v>
      </c>
      <c r="C1851" s="9" t="s">
        <v>5015</v>
      </c>
      <c r="D1851" s="159">
        <f>VLOOKUP(A1851:A1996,ITAP!A:I,7,FALSE)</f>
        <v>803.54241919999981</v>
      </c>
      <c r="E1851" s="79">
        <f>VLOOKUP(A1851:A1996,ITAP!A:I,8,FALSE)</f>
        <v>0</v>
      </c>
      <c r="F1851" s="157">
        <f t="shared" si="35"/>
        <v>0</v>
      </c>
    </row>
    <row r="1852" spans="1:6" x14ac:dyDescent="0.25">
      <c r="A1852" s="9" t="s">
        <v>5016</v>
      </c>
      <c r="B1852" s="9" t="s">
        <v>5017</v>
      </c>
      <c r="C1852" s="9" t="s">
        <v>5018</v>
      </c>
      <c r="D1852" s="159">
        <f>VLOOKUP(A1852:A1997,ITAP!A:I,7,FALSE)</f>
        <v>1374.6083521999999</v>
      </c>
      <c r="E1852" s="79">
        <f>VLOOKUP(A1852:A1997,ITAP!A:I,8,FALSE)</f>
        <v>0</v>
      </c>
      <c r="F1852" s="157">
        <f t="shared" si="35"/>
        <v>0</v>
      </c>
    </row>
    <row r="1853" spans="1:6" x14ac:dyDescent="0.25">
      <c r="A1853" s="9" t="s">
        <v>5019</v>
      </c>
      <c r="B1853" s="9" t="s">
        <v>5020</v>
      </c>
      <c r="C1853" s="9" t="s">
        <v>5021</v>
      </c>
      <c r="D1853" s="159">
        <f>VLOOKUP(A1853:A1998,ITAP!A:I,7,FALSE)</f>
        <v>2299.6541613999998</v>
      </c>
      <c r="E1853" s="79">
        <f>VLOOKUP(A1853:A1998,ITAP!A:I,8,FALSE)</f>
        <v>0</v>
      </c>
      <c r="F1853" s="157">
        <f t="shared" si="35"/>
        <v>0</v>
      </c>
    </row>
    <row r="1854" spans="1:6" x14ac:dyDescent="0.25">
      <c r="A1854" s="9" t="s">
        <v>5023</v>
      </c>
      <c r="B1854" s="9" t="s">
        <v>5024</v>
      </c>
      <c r="C1854" s="9" t="s">
        <v>5025</v>
      </c>
      <c r="D1854" s="159">
        <f>VLOOKUP(A1854:A1999,ITAP!A:I,7,FALSE)</f>
        <v>258.39720939999995</v>
      </c>
      <c r="E1854" s="79">
        <f>VLOOKUP(A1854:A1999,ITAP!A:I,8,FALSE)</f>
        <v>0</v>
      </c>
      <c r="F1854" s="157">
        <f t="shared" si="35"/>
        <v>0</v>
      </c>
    </row>
    <row r="1855" spans="1:6" x14ac:dyDescent="0.25">
      <c r="A1855" s="9" t="s">
        <v>5026</v>
      </c>
      <c r="B1855" s="9" t="s">
        <v>5027</v>
      </c>
      <c r="C1855" s="9" t="s">
        <v>5028</v>
      </c>
      <c r="D1855" s="159">
        <f>VLOOKUP(A1855:A2000,ITAP!A:I,7,FALSE)</f>
        <v>422.02177459999996</v>
      </c>
      <c r="E1855" s="79">
        <f>VLOOKUP(A1855:A2000,ITAP!A:I,8,FALSE)</f>
        <v>0</v>
      </c>
      <c r="F1855" s="157">
        <f t="shared" si="35"/>
        <v>0</v>
      </c>
    </row>
    <row r="1856" spans="1:6" x14ac:dyDescent="0.25">
      <c r="A1856" s="9" t="s">
        <v>5029</v>
      </c>
      <c r="B1856" s="9" t="s">
        <v>5030</v>
      </c>
      <c r="C1856" s="9" t="s">
        <v>5031</v>
      </c>
      <c r="D1856" s="159">
        <f>VLOOKUP(A1856:A2001,ITAP!A:I,7,FALSE)</f>
        <v>730.64038519999986</v>
      </c>
      <c r="E1856" s="79">
        <f>VLOOKUP(A1856:A2001,ITAP!A:I,8,FALSE)</f>
        <v>0</v>
      </c>
      <c r="F1856" s="157">
        <f t="shared" si="35"/>
        <v>0</v>
      </c>
    </row>
    <row r="1857" spans="1:6" x14ac:dyDescent="0.25">
      <c r="A1857" s="9" t="s">
        <v>5032</v>
      </c>
      <c r="B1857" s="9" t="s">
        <v>5033</v>
      </c>
      <c r="C1857" s="9" t="s">
        <v>5034</v>
      </c>
      <c r="D1857" s="159">
        <f>VLOOKUP(A1857:A2002,ITAP!A:I,7,FALSE)</f>
        <v>1129.9815269999997</v>
      </c>
      <c r="E1857" s="79">
        <f>VLOOKUP(A1857:A2002,ITAP!A:I,8,FALSE)</f>
        <v>0</v>
      </c>
      <c r="F1857" s="157">
        <f t="shared" si="35"/>
        <v>0</v>
      </c>
    </row>
    <row r="1858" spans="1:6" x14ac:dyDescent="0.25">
      <c r="A1858" s="9" t="s">
        <v>5036</v>
      </c>
      <c r="B1858" s="9" t="s">
        <v>5037</v>
      </c>
      <c r="C1858" s="9" t="s">
        <v>5038</v>
      </c>
      <c r="D1858" s="159">
        <f>VLOOKUP(A1858:A2003,ITAP!A:I,7,FALSE)</f>
        <v>195.21544659999998</v>
      </c>
      <c r="E1858" s="79">
        <f>VLOOKUP(A1858:A2003,ITAP!A:I,8,FALSE)</f>
        <v>0</v>
      </c>
      <c r="F1858" s="157">
        <f t="shared" si="35"/>
        <v>0</v>
      </c>
    </row>
    <row r="1859" spans="1:6" x14ac:dyDescent="0.25">
      <c r="A1859" s="9" t="s">
        <v>5039</v>
      </c>
      <c r="B1859" s="9" t="s">
        <v>5040</v>
      </c>
      <c r="C1859" s="9" t="s">
        <v>5041</v>
      </c>
      <c r="D1859" s="159">
        <f>VLOOKUP(A1859:A2004,ITAP!A:I,7,FALSE)</f>
        <v>314.28876879999996</v>
      </c>
      <c r="E1859" s="79">
        <f>VLOOKUP(A1859:A2004,ITAP!A:I,8,FALSE)</f>
        <v>0</v>
      </c>
      <c r="F1859" s="157">
        <f t="shared" si="35"/>
        <v>0</v>
      </c>
    </row>
    <row r="1860" spans="1:6" x14ac:dyDescent="0.25">
      <c r="A1860" s="9" t="s">
        <v>5042</v>
      </c>
      <c r="B1860" s="9" t="s">
        <v>5043</v>
      </c>
      <c r="C1860" s="9" t="s">
        <v>5044</v>
      </c>
      <c r="D1860" s="159">
        <f>VLOOKUP(A1860:A2005,ITAP!A:I,7,FALSE)</f>
        <v>541.09509679999996</v>
      </c>
      <c r="E1860" s="79">
        <f>VLOOKUP(A1860:A2005,ITAP!A:I,8,FALSE)</f>
        <v>0</v>
      </c>
      <c r="F1860" s="157">
        <f t="shared" si="35"/>
        <v>0</v>
      </c>
    </row>
    <row r="1861" spans="1:6" x14ac:dyDescent="0.25">
      <c r="A1861" s="9" t="s">
        <v>5045</v>
      </c>
      <c r="B1861" s="9" t="s">
        <v>5046</v>
      </c>
      <c r="C1861" s="9" t="s">
        <v>5047</v>
      </c>
      <c r="D1861" s="159">
        <f>VLOOKUP(A1861:A2006,ITAP!A:I,7,FALSE)</f>
        <v>1520.4124201999998</v>
      </c>
      <c r="E1861" s="79">
        <f>VLOOKUP(A1861:A2006,ITAP!A:I,8,FALSE)</f>
        <v>0</v>
      </c>
      <c r="F1861" s="157">
        <f t="shared" si="35"/>
        <v>0</v>
      </c>
    </row>
    <row r="1862" spans="1:6" x14ac:dyDescent="0.25">
      <c r="A1862" s="9" t="s">
        <v>5048</v>
      </c>
      <c r="B1862" s="9" t="s">
        <v>5049</v>
      </c>
      <c r="C1862" s="9" t="s">
        <v>5050</v>
      </c>
      <c r="D1862" s="159">
        <f>VLOOKUP(A1862:A2007,ITAP!A:I,7,FALSE)</f>
        <v>795.44219319999991</v>
      </c>
      <c r="E1862" s="79">
        <f>VLOOKUP(A1862:A2007,ITAP!A:I,8,FALSE)</f>
        <v>0</v>
      </c>
      <c r="F1862" s="157">
        <f t="shared" si="35"/>
        <v>0</v>
      </c>
    </row>
    <row r="1863" spans="1:6" x14ac:dyDescent="0.25">
      <c r="A1863" s="9" t="s">
        <v>5052</v>
      </c>
      <c r="B1863" s="9" t="s">
        <v>5053</v>
      </c>
      <c r="C1863" s="9" t="s">
        <v>5054</v>
      </c>
      <c r="D1863" s="159">
        <f>VLOOKUP(A1863:A2008,ITAP!A:I,7,FALSE)</f>
        <v>264.06736759999995</v>
      </c>
      <c r="E1863" s="79">
        <f>VLOOKUP(A1863:A2008,ITAP!A:I,8,FALSE)</f>
        <v>0</v>
      </c>
      <c r="F1863" s="157">
        <f t="shared" si="35"/>
        <v>0</v>
      </c>
    </row>
    <row r="1864" spans="1:6" x14ac:dyDescent="0.25">
      <c r="A1864" s="9" t="s">
        <v>5055</v>
      </c>
      <c r="B1864" s="9" t="s">
        <v>5056</v>
      </c>
      <c r="C1864" s="9" t="s">
        <v>5057</v>
      </c>
      <c r="D1864" s="159">
        <f>VLOOKUP(A1864:A2009,ITAP!A:I,7,FALSE)</f>
        <v>430.9320232</v>
      </c>
      <c r="E1864" s="79">
        <f>VLOOKUP(A1864:A2009,ITAP!A:I,8,FALSE)</f>
        <v>0</v>
      </c>
      <c r="F1864" s="157">
        <f t="shared" si="35"/>
        <v>0</v>
      </c>
    </row>
    <row r="1865" spans="1:6" x14ac:dyDescent="0.25">
      <c r="A1865" s="9" t="s">
        <v>5058</v>
      </c>
      <c r="B1865" s="9" t="s">
        <v>5059</v>
      </c>
      <c r="C1865" s="9" t="s">
        <v>5060</v>
      </c>
      <c r="D1865" s="159">
        <f>VLOOKUP(A1865:A2010,ITAP!A:I,7,FALSE)</f>
        <v>737.12056599999994</v>
      </c>
      <c r="E1865" s="79">
        <f>VLOOKUP(A1865:A2010,ITAP!A:I,8,FALSE)</f>
        <v>0</v>
      </c>
      <c r="F1865" s="157">
        <f t="shared" si="35"/>
        <v>0</v>
      </c>
    </row>
    <row r="1866" spans="1:6" x14ac:dyDescent="0.25">
      <c r="A1866" s="9" t="s">
        <v>5061</v>
      </c>
      <c r="B1866" s="9" t="s">
        <v>5062</v>
      </c>
      <c r="C1866" s="9" t="s">
        <v>5063</v>
      </c>
      <c r="D1866" s="159">
        <f>VLOOKUP(A1866:A2010,ITAP!A:I,7,FALSE)</f>
        <v>1193.1632898</v>
      </c>
      <c r="E1866" s="79">
        <f>VLOOKUP(A1866:A2010,ITAP!A:I,8,FALSE)</f>
        <v>0</v>
      </c>
      <c r="F1866" s="157">
        <f t="shared" si="35"/>
        <v>0</v>
      </c>
    </row>
    <row r="1867" spans="1:6" x14ac:dyDescent="0.25">
      <c r="A1867" s="9" t="s">
        <v>5065</v>
      </c>
      <c r="B1867" s="9" t="s">
        <v>5066</v>
      </c>
      <c r="C1867" s="9" t="s">
        <v>5067</v>
      </c>
      <c r="D1867" s="159">
        <f>VLOOKUP(A1867:A2011,ITAP!A:I,7,FALSE)</f>
        <v>178.204972</v>
      </c>
      <c r="E1867" s="79">
        <f>VLOOKUP(A1867:A2011,ITAP!A:I,8,FALSE)</f>
        <v>0</v>
      </c>
      <c r="F1867" s="157">
        <f t="shared" si="35"/>
        <v>0</v>
      </c>
    </row>
    <row r="1868" spans="1:6" x14ac:dyDescent="0.25">
      <c r="A1868" s="9" t="s">
        <v>5068</v>
      </c>
      <c r="B1868" s="9" t="s">
        <v>5069</v>
      </c>
      <c r="C1868" s="9" t="s">
        <v>5070</v>
      </c>
      <c r="D1868" s="159">
        <f>VLOOKUP(A1868:A2012,ITAP!A:I,7,FALSE)</f>
        <v>232.47648619999998</v>
      </c>
      <c r="E1868" s="79">
        <f>VLOOKUP(A1868:A2012,ITAP!A:I,8,FALSE)</f>
        <v>0</v>
      </c>
      <c r="F1868" s="157">
        <f t="shared" si="35"/>
        <v>0</v>
      </c>
    </row>
    <row r="1869" spans="1:6" x14ac:dyDescent="0.25">
      <c r="A1869" s="9" t="s">
        <v>5071</v>
      </c>
      <c r="B1869" s="9" t="s">
        <v>5072</v>
      </c>
      <c r="C1869" s="9" t="s">
        <v>5073</v>
      </c>
      <c r="D1869" s="159">
        <f>VLOOKUP(A1869:A2013,ITAP!A:I,7,FALSE)</f>
        <v>202.50564999999997</v>
      </c>
      <c r="E1869" s="79">
        <f>VLOOKUP(A1869:A2013,ITAP!A:I,8,FALSE)</f>
        <v>0</v>
      </c>
      <c r="F1869" s="157">
        <f t="shared" si="35"/>
        <v>0</v>
      </c>
    </row>
    <row r="1870" spans="1:6" x14ac:dyDescent="0.25">
      <c r="A1870" s="9" t="s">
        <v>5074</v>
      </c>
      <c r="B1870" s="9" t="s">
        <v>5075</v>
      </c>
      <c r="C1870" s="9" t="s">
        <v>5076</v>
      </c>
      <c r="D1870" s="159">
        <f>VLOOKUP(A1870:A2014,ITAP!A:I,7,FALSE)</f>
        <v>258.39720939999995</v>
      </c>
      <c r="E1870" s="79">
        <f>VLOOKUP(A1870:A2014,ITAP!A:I,8,FALSE)</f>
        <v>0</v>
      </c>
      <c r="F1870" s="157">
        <f t="shared" si="35"/>
        <v>0</v>
      </c>
    </row>
    <row r="1871" spans="1:6" x14ac:dyDescent="0.25">
      <c r="A1871" s="9" t="s">
        <v>5080</v>
      </c>
      <c r="B1871" s="9" t="s">
        <v>5081</v>
      </c>
      <c r="C1871" s="9" t="s">
        <v>4381</v>
      </c>
      <c r="D1871" s="159">
        <f>VLOOKUP(A1871:A1955,MVI!A:I,7,FALSE)</f>
        <v>274.82716800000003</v>
      </c>
      <c r="E1871" s="79">
        <f>VLOOKUP(A1871:A1955,MVI!A:I,8,FALSE)</f>
        <v>0</v>
      </c>
      <c r="F1871" s="157">
        <f>D1871*E1871</f>
        <v>0</v>
      </c>
    </row>
    <row r="1872" spans="1:6" x14ac:dyDescent="0.25">
      <c r="A1872" s="9" t="s">
        <v>5082</v>
      </c>
      <c r="B1872" s="9" t="s">
        <v>5083</v>
      </c>
      <c r="C1872" s="9" t="s">
        <v>4383</v>
      </c>
      <c r="D1872" s="159">
        <f>VLOOKUP(A1872:A1955,MVI!A:I,7,FALSE)</f>
        <v>426.81492000000009</v>
      </c>
      <c r="E1872" s="79">
        <f>VLOOKUP(A1872:A1955,MVI!A:I,8,FALSE)</f>
        <v>0</v>
      </c>
      <c r="F1872" s="157">
        <f t="shared" ref="F1872:F1935" si="36">D1872*E1872</f>
        <v>0</v>
      </c>
    </row>
    <row r="1873" spans="1:6" x14ac:dyDescent="0.25">
      <c r="A1873" s="9" t="s">
        <v>5084</v>
      </c>
      <c r="B1873" s="9" t="s">
        <v>5085</v>
      </c>
      <c r="C1873" s="9" t="s">
        <v>4385</v>
      </c>
      <c r="D1873" s="159">
        <f>VLOOKUP(A1873:A1968,MVI!A:I,7,FALSE)</f>
        <v>652.35964419642869</v>
      </c>
      <c r="E1873" s="79">
        <f>VLOOKUP(A1873:A1968,MVI!A:I,8,FALSE)</f>
        <v>0</v>
      </c>
      <c r="F1873" s="157">
        <f t="shared" si="36"/>
        <v>0</v>
      </c>
    </row>
    <row r="1874" spans="1:6" x14ac:dyDescent="0.25">
      <c r="A1874" s="9" t="s">
        <v>5087</v>
      </c>
      <c r="B1874" s="9" t="s">
        <v>5088</v>
      </c>
      <c r="C1874" s="9" t="s">
        <v>4387</v>
      </c>
      <c r="D1874" s="159">
        <f>VLOOKUP(A1874:A1969,MVI!A:I,7,FALSE)</f>
        <v>283.77664381285717</v>
      </c>
      <c r="E1874" s="79">
        <f>VLOOKUP(A1874:A1969,MVI!A:I,8,FALSE)</f>
        <v>0</v>
      </c>
      <c r="F1874" s="157">
        <f t="shared" si="36"/>
        <v>0</v>
      </c>
    </row>
    <row r="1875" spans="1:6" x14ac:dyDescent="0.25">
      <c r="A1875" s="9" t="s">
        <v>5089</v>
      </c>
      <c r="B1875" s="9" t="s">
        <v>5090</v>
      </c>
      <c r="C1875" s="9" t="s">
        <v>4389</v>
      </c>
      <c r="D1875" s="159">
        <f>VLOOKUP(A1875:A1970,MVI!A:I,7,FALSE)</f>
        <v>441.1996455967348</v>
      </c>
      <c r="E1875" s="79">
        <f>VLOOKUP(A1875:A1970,MVI!A:I,8,FALSE)</f>
        <v>0</v>
      </c>
      <c r="F1875" s="157">
        <f t="shared" si="36"/>
        <v>0</v>
      </c>
    </row>
    <row r="1876" spans="1:6" x14ac:dyDescent="0.25">
      <c r="A1876" s="9" t="s">
        <v>5091</v>
      </c>
      <c r="B1876" s="9" t="s">
        <v>5092</v>
      </c>
      <c r="C1876" s="9" t="s">
        <v>4391</v>
      </c>
      <c r="D1876" s="159">
        <f>VLOOKUP(A1876:A1971,MVI!A:I,7,FALSE)</f>
        <v>696.72737828571439</v>
      </c>
      <c r="E1876" s="79">
        <f>VLOOKUP(A1876:A1971,MVI!A:I,8,FALSE)</f>
        <v>0</v>
      </c>
      <c r="F1876" s="157">
        <f t="shared" si="36"/>
        <v>0</v>
      </c>
    </row>
    <row r="1877" spans="1:6" x14ac:dyDescent="0.25">
      <c r="A1877" s="9" t="s">
        <v>5093</v>
      </c>
      <c r="B1877" s="9" t="s">
        <v>5094</v>
      </c>
      <c r="C1877" s="9" t="s">
        <v>4393</v>
      </c>
      <c r="D1877" s="159">
        <f>VLOOKUP(A1877:A1972,MVI!A:I,7,FALSE)</f>
        <v>1112.4047091857144</v>
      </c>
      <c r="E1877" s="79">
        <f>VLOOKUP(A1877:A1972,MVI!A:I,8,FALSE)</f>
        <v>0</v>
      </c>
      <c r="F1877" s="157">
        <f t="shared" si="36"/>
        <v>0</v>
      </c>
    </row>
    <row r="1878" spans="1:6" x14ac:dyDescent="0.25">
      <c r="A1878" s="9" t="s">
        <v>5095</v>
      </c>
      <c r="B1878" s="9" t="s">
        <v>5096</v>
      </c>
      <c r="C1878" s="9" t="s">
        <v>4395</v>
      </c>
      <c r="D1878" s="159">
        <f>VLOOKUP(A1878:A1973,MVI!A:I,7,FALSE)</f>
        <v>1737.9376662857144</v>
      </c>
      <c r="E1878" s="79">
        <f>VLOOKUP(A1878:A1973,MVI!A:I,8,FALSE)</f>
        <v>0</v>
      </c>
      <c r="F1878" s="157">
        <f t="shared" si="36"/>
        <v>0</v>
      </c>
    </row>
    <row r="1879" spans="1:6" x14ac:dyDescent="0.25">
      <c r="A1879" s="9" t="s">
        <v>5097</v>
      </c>
      <c r="B1879" s="9" t="s">
        <v>5098</v>
      </c>
      <c r="C1879" s="9" t="s">
        <v>5099</v>
      </c>
      <c r="D1879" s="159">
        <f>VLOOKUP(A1879:A1974,MVI!A:I,7,FALSE)</f>
        <v>2494.5591489795929</v>
      </c>
      <c r="E1879" s="79">
        <f>VLOOKUP(A1879:A1974,MVI!A:I,8,FALSE)</f>
        <v>0</v>
      </c>
      <c r="F1879" s="157">
        <f t="shared" si="36"/>
        <v>0</v>
      </c>
    </row>
    <row r="1880" spans="1:6" x14ac:dyDescent="0.25">
      <c r="A1880" s="9" t="s">
        <v>5100</v>
      </c>
      <c r="B1880" s="9" t="s">
        <v>5101</v>
      </c>
      <c r="C1880" s="9" t="s">
        <v>5102</v>
      </c>
      <c r="D1880" s="159">
        <f>VLOOKUP(A1880:A1975,MVI!A:I,7,FALSE)</f>
        <v>5743.3244399999994</v>
      </c>
      <c r="E1880" s="79">
        <f>VLOOKUP(A1880:A1975,MVI!A:I,8,FALSE)</f>
        <v>0</v>
      </c>
      <c r="F1880" s="157">
        <f t="shared" si="36"/>
        <v>0</v>
      </c>
    </row>
    <row r="1881" spans="1:6" x14ac:dyDescent="0.25">
      <c r="A1881" s="9" t="s">
        <v>5103</v>
      </c>
      <c r="B1881" s="9" t="s">
        <v>5104</v>
      </c>
      <c r="C1881" s="9" t="s">
        <v>5105</v>
      </c>
      <c r="D1881" s="159">
        <f>VLOOKUP(A1881:A1976,MVI!A:I,7,FALSE)</f>
        <v>8469.6736320000018</v>
      </c>
      <c r="E1881" s="79">
        <f>VLOOKUP(A1881:A1976,MVI!A:I,8,FALSE)</f>
        <v>0</v>
      </c>
      <c r="F1881" s="157">
        <f t="shared" si="36"/>
        <v>0</v>
      </c>
    </row>
    <row r="1882" spans="1:6" x14ac:dyDescent="0.25">
      <c r="A1882" s="9" t="s">
        <v>5106</v>
      </c>
      <c r="B1882" s="9" t="s">
        <v>5107</v>
      </c>
      <c r="C1882" s="9" t="s">
        <v>5108</v>
      </c>
      <c r="D1882" s="159">
        <f>VLOOKUP(A1882:A1977,MVI!A:I,7,FALSE)</f>
        <v>12486.540906</v>
      </c>
      <c r="E1882" s="79">
        <f>VLOOKUP(A1882:A1977,MVI!A:I,8,FALSE)</f>
        <v>0</v>
      </c>
      <c r="F1882" s="157">
        <f t="shared" si="36"/>
        <v>0</v>
      </c>
    </row>
    <row r="1883" spans="1:6" x14ac:dyDescent="0.25">
      <c r="A1883" s="9" t="s">
        <v>5110</v>
      </c>
      <c r="B1883" s="9" t="s">
        <v>5111</v>
      </c>
      <c r="C1883" s="9" t="s">
        <v>4399</v>
      </c>
      <c r="D1883" s="159">
        <f>VLOOKUP(A1883:A1978,MVI!A:I,7,FALSE)</f>
        <v>302.01125476753703</v>
      </c>
      <c r="E1883" s="79">
        <f>VLOOKUP(A1883:A1978,MVI!A:I,8,FALSE)</f>
        <v>0</v>
      </c>
      <c r="F1883" s="157">
        <f t="shared" si="36"/>
        <v>0</v>
      </c>
    </row>
    <row r="1884" spans="1:6" x14ac:dyDescent="0.25">
      <c r="A1884" s="9" t="s">
        <v>5112</v>
      </c>
      <c r="B1884" s="9" t="s">
        <v>5113</v>
      </c>
      <c r="C1884" s="9" t="s">
        <v>4401</v>
      </c>
      <c r="D1884" s="159">
        <f>VLOOKUP(A1884:A1978,MVI!A:I,7,FALSE)</f>
        <v>456.33092194285717</v>
      </c>
      <c r="E1884" s="79">
        <f>VLOOKUP(A1884:A1978,MVI!A:I,8,FALSE)</f>
        <v>0</v>
      </c>
      <c r="F1884" s="157">
        <f t="shared" si="36"/>
        <v>0</v>
      </c>
    </row>
    <row r="1885" spans="1:6" x14ac:dyDescent="0.25">
      <c r="A1885" s="9" t="s">
        <v>5114</v>
      </c>
      <c r="B1885" s="9" t="s">
        <v>5115</v>
      </c>
      <c r="C1885" s="9" t="s">
        <v>4403</v>
      </c>
      <c r="D1885" s="159">
        <f>VLOOKUP(A1885:A1979,MVI!A:I,7,FALSE)</f>
        <v>742.54606971428575</v>
      </c>
      <c r="E1885" s="79">
        <f>VLOOKUP(A1885:A1979,MVI!A:I,8,FALSE)</f>
        <v>0</v>
      </c>
      <c r="F1885" s="157">
        <f t="shared" si="36"/>
        <v>0</v>
      </c>
    </row>
    <row r="1886" spans="1:6" x14ac:dyDescent="0.25">
      <c r="A1886" s="9" t="s">
        <v>5117</v>
      </c>
      <c r="B1886" s="9" t="s">
        <v>5118</v>
      </c>
      <c r="C1886" s="9" t="s">
        <v>5119</v>
      </c>
      <c r="D1886" s="159">
        <f>VLOOKUP(A1886:A1980,MVI!A:I,7,FALSE)</f>
        <v>312.78311537142855</v>
      </c>
      <c r="E1886" s="79">
        <f>VLOOKUP(A1886:A1980,MVI!A:I,8,FALSE)</f>
        <v>0</v>
      </c>
      <c r="F1886" s="157">
        <f t="shared" si="36"/>
        <v>0</v>
      </c>
    </row>
    <row r="1887" spans="1:6" x14ac:dyDescent="0.25">
      <c r="A1887" s="9" t="s">
        <v>5120</v>
      </c>
      <c r="B1887" s="9" t="s">
        <v>5121</v>
      </c>
      <c r="C1887" s="9" t="s">
        <v>5122</v>
      </c>
      <c r="D1887" s="159">
        <f>VLOOKUP(A1887:A1981,MVI!A:I,7,FALSE)</f>
        <v>489.06518811428572</v>
      </c>
      <c r="E1887" s="79">
        <f>VLOOKUP(A1887:A1981,MVI!A:I,8,FALSE)</f>
        <v>0</v>
      </c>
      <c r="F1887" s="157">
        <f t="shared" si="36"/>
        <v>0</v>
      </c>
    </row>
    <row r="1888" spans="1:6" x14ac:dyDescent="0.25">
      <c r="A1888" s="9" t="s">
        <v>5123</v>
      </c>
      <c r="B1888" s="9" t="s">
        <v>5124</v>
      </c>
      <c r="C1888" s="9" t="s">
        <v>4409</v>
      </c>
      <c r="D1888" s="159">
        <f>VLOOKUP(A1888:A1982,MVI!A:I,7,FALSE)</f>
        <v>748.30856179591865</v>
      </c>
      <c r="E1888" s="79">
        <f>VLOOKUP(A1888:A1982,MVI!A:I,8,FALSE)</f>
        <v>0</v>
      </c>
      <c r="F1888" s="157">
        <f t="shared" si="36"/>
        <v>0</v>
      </c>
    </row>
    <row r="1889" spans="1:6" x14ac:dyDescent="0.25">
      <c r="A1889" s="9" t="s">
        <v>5125</v>
      </c>
      <c r="B1889" s="9" t="s">
        <v>5126</v>
      </c>
      <c r="C1889" s="9" t="s">
        <v>4411</v>
      </c>
      <c r="D1889" s="159">
        <f>VLOOKUP(A1889:A1983,MVI!A:I,7,FALSE)</f>
        <v>1269.5755931632655</v>
      </c>
      <c r="E1889" s="79">
        <f>VLOOKUP(A1889:A1983,MVI!A:I,8,FALSE)</f>
        <v>0</v>
      </c>
      <c r="F1889" s="157">
        <f t="shared" si="36"/>
        <v>0</v>
      </c>
    </row>
    <row r="1890" spans="1:6" x14ac:dyDescent="0.25">
      <c r="A1890" s="9" t="s">
        <v>5127</v>
      </c>
      <c r="B1890" s="9" t="s">
        <v>5128</v>
      </c>
      <c r="C1890" s="9" t="s">
        <v>4413</v>
      </c>
      <c r="D1890" s="159">
        <f>VLOOKUP(A1890:A1984,MVI!A:I,7,FALSE)</f>
        <v>1887.347361617406</v>
      </c>
      <c r="E1890" s="79">
        <f>VLOOKUP(A1890:A1984,MVI!A:I,8,FALSE)</f>
        <v>0</v>
      </c>
      <c r="F1890" s="157">
        <f t="shared" si="36"/>
        <v>0</v>
      </c>
    </row>
    <row r="1891" spans="1:6" x14ac:dyDescent="0.25">
      <c r="A1891" s="9" t="s">
        <v>5129</v>
      </c>
      <c r="B1891" s="9" t="s">
        <v>5130</v>
      </c>
      <c r="C1891" s="9" t="s">
        <v>5131</v>
      </c>
      <c r="D1891" s="159">
        <f>VLOOKUP(A1891:A1985,MVI!A:I,7,FALSE)</f>
        <v>2838.2271609214299</v>
      </c>
      <c r="E1891" s="79">
        <f>VLOOKUP(A1891:A1985,MVI!A:I,8,FALSE)</f>
        <v>0</v>
      </c>
      <c r="F1891" s="157">
        <f t="shared" si="36"/>
        <v>0</v>
      </c>
    </row>
    <row r="1892" spans="1:6" x14ac:dyDescent="0.25">
      <c r="A1892" s="9" t="s">
        <v>5133</v>
      </c>
      <c r="B1892" s="9" t="s">
        <v>5134</v>
      </c>
      <c r="C1892" s="9" t="s">
        <v>5135</v>
      </c>
      <c r="D1892" s="159">
        <f>VLOOKUP(A1892:A1986,MVI!A:I,7,FALSE)</f>
        <v>315.87532940020412</v>
      </c>
      <c r="E1892" s="79">
        <f>VLOOKUP(A1892:A1986,MVI!A:I,8,FALSE)</f>
        <v>0</v>
      </c>
      <c r="F1892" s="157">
        <f t="shared" si="36"/>
        <v>0</v>
      </c>
    </row>
    <row r="1893" spans="1:6" x14ac:dyDescent="0.25">
      <c r="A1893" s="9" t="s">
        <v>5136</v>
      </c>
      <c r="B1893" s="9" t="s">
        <v>5137</v>
      </c>
      <c r="C1893" s="9" t="s">
        <v>4421</v>
      </c>
      <c r="D1893" s="159">
        <f>VLOOKUP(A1893:A1987,MVI!A:I,7,FALSE)</f>
        <v>479.67597533571433</v>
      </c>
      <c r="E1893" s="79">
        <f>VLOOKUP(A1893:A1987,MVI!A:I,8,FALSE)</f>
        <v>0</v>
      </c>
      <c r="F1893" s="157">
        <f t="shared" si="36"/>
        <v>0</v>
      </c>
    </row>
    <row r="1894" spans="1:6" x14ac:dyDescent="0.25">
      <c r="A1894" s="9" t="s">
        <v>5138</v>
      </c>
      <c r="B1894" s="9" t="s">
        <v>5139</v>
      </c>
      <c r="C1894" s="9" t="s">
        <v>4423</v>
      </c>
      <c r="D1894" s="159">
        <f>VLOOKUP(A1894:A1988,MVI!A:I,7,FALSE)</f>
        <v>767.92049545408167</v>
      </c>
      <c r="E1894" s="79">
        <f>VLOOKUP(A1894:A1988,MVI!A:I,8,FALSE)</f>
        <v>0</v>
      </c>
      <c r="F1894" s="157">
        <f t="shared" si="36"/>
        <v>0</v>
      </c>
    </row>
    <row r="1895" spans="1:6" x14ac:dyDescent="0.25">
      <c r="A1895" s="9" t="s">
        <v>5141</v>
      </c>
      <c r="B1895" s="9" t="s">
        <v>5142</v>
      </c>
      <c r="C1895" s="9" t="s">
        <v>5143</v>
      </c>
      <c r="D1895" s="159">
        <f>VLOOKUP(A1895:A1989,MVI!A:I,7,FALSE)</f>
        <v>326.73005926971427</v>
      </c>
      <c r="E1895" s="79">
        <f>VLOOKUP(A1895:A1989,MVI!A:I,8,FALSE)</f>
        <v>0</v>
      </c>
      <c r="F1895" s="157">
        <f t="shared" si="36"/>
        <v>0</v>
      </c>
    </row>
    <row r="1896" spans="1:6" x14ac:dyDescent="0.25">
      <c r="A1896" s="9" t="s">
        <v>5144</v>
      </c>
      <c r="B1896" s="9" t="s">
        <v>5145</v>
      </c>
      <c r="C1896" s="9" t="s">
        <v>5146</v>
      </c>
      <c r="D1896" s="159">
        <f>VLOOKUP(A1896:A1989,MVI!A:I,7,FALSE)</f>
        <v>489.45879012754284</v>
      </c>
      <c r="E1896" s="79">
        <f>VLOOKUP(A1896:A1989,MVI!A:I,8,FALSE)</f>
        <v>0</v>
      </c>
      <c r="F1896" s="157">
        <f t="shared" si="36"/>
        <v>0</v>
      </c>
    </row>
    <row r="1897" spans="1:6" x14ac:dyDescent="0.25">
      <c r="A1897" s="9" t="s">
        <v>5147</v>
      </c>
      <c r="B1897" s="9" t="s">
        <v>5148</v>
      </c>
      <c r="C1897" s="9" t="s">
        <v>5149</v>
      </c>
      <c r="D1897" s="159">
        <f>VLOOKUP(A1897:A1990,MVI!A:I,7,FALSE)</f>
        <v>814.14814045165713</v>
      </c>
      <c r="E1897" s="79">
        <f>VLOOKUP(A1897:A1990,MVI!A:I,8,FALSE)</f>
        <v>0</v>
      </c>
      <c r="F1897" s="157">
        <f t="shared" si="36"/>
        <v>0</v>
      </c>
    </row>
    <row r="1898" spans="1:6" x14ac:dyDescent="0.25">
      <c r="A1898" s="9" t="s">
        <v>5151</v>
      </c>
      <c r="B1898" s="9" t="s">
        <v>5152</v>
      </c>
      <c r="C1898" s="9" t="s">
        <v>4439</v>
      </c>
      <c r="D1898" s="159">
        <f>VLOOKUP(A1898:A1991,MVI!A:I,7,FALSE)</f>
        <v>514.63121789112256</v>
      </c>
      <c r="E1898" s="79">
        <f>VLOOKUP(A1898:A1991,MVI!A:I,8,FALSE)</f>
        <v>0</v>
      </c>
      <c r="F1898" s="157">
        <f t="shared" si="36"/>
        <v>0</v>
      </c>
    </row>
    <row r="1899" spans="1:6" x14ac:dyDescent="0.25">
      <c r="A1899" s="9" t="s">
        <v>5153</v>
      </c>
      <c r="B1899" s="9" t="s">
        <v>5154</v>
      </c>
      <c r="C1899" s="9" t="s">
        <v>4441</v>
      </c>
      <c r="D1899" s="159">
        <f>VLOOKUP(A1899:A1992,MVI!A:I,7,FALSE)</f>
        <v>788.35514001658157</v>
      </c>
      <c r="E1899" s="79">
        <f>VLOOKUP(A1899:A1992,MVI!A:I,8,FALSE)</f>
        <v>0</v>
      </c>
      <c r="F1899" s="157">
        <f t="shared" si="36"/>
        <v>0</v>
      </c>
    </row>
    <row r="1900" spans="1:6" x14ac:dyDescent="0.25">
      <c r="A1900" s="9" t="s">
        <v>5155</v>
      </c>
      <c r="B1900" s="9" t="s">
        <v>5156</v>
      </c>
      <c r="C1900" s="9" t="s">
        <v>5157</v>
      </c>
      <c r="D1900" s="159">
        <f>VLOOKUP(A1900:A1993,MVI!A:I,7,FALSE)</f>
        <v>1425.0843482142861</v>
      </c>
      <c r="E1900" s="79">
        <f>VLOOKUP(A1900:A1993,MVI!A:I,8,FALSE)</f>
        <v>0</v>
      </c>
      <c r="F1900" s="157">
        <f t="shared" si="36"/>
        <v>0</v>
      </c>
    </row>
    <row r="1901" spans="1:6" x14ac:dyDescent="0.25">
      <c r="A1901" s="9" t="s">
        <v>5158</v>
      </c>
      <c r="B1901" s="9" t="s">
        <v>5159</v>
      </c>
      <c r="C1901" s="9" t="s">
        <v>4431</v>
      </c>
      <c r="D1901" s="159">
        <f>VLOOKUP(A1901:A1994,MVI!A:I,7,FALSE)</f>
        <v>400.44261600000004</v>
      </c>
      <c r="E1901" s="79">
        <f>VLOOKUP(A1901:A1994,MVI!A:I,8,FALSE)</f>
        <v>0</v>
      </c>
      <c r="F1901" s="157">
        <f t="shared" si="36"/>
        <v>0</v>
      </c>
    </row>
    <row r="1902" spans="1:6" x14ac:dyDescent="0.25">
      <c r="A1902" s="9" t="s">
        <v>5160</v>
      </c>
      <c r="B1902" s="9" t="s">
        <v>5161</v>
      </c>
      <c r="C1902" s="9" t="s">
        <v>4433</v>
      </c>
      <c r="D1902" s="159">
        <f>VLOOKUP(A1902:A1995,MVI!A:I,7,FALSE)</f>
        <v>605.79068047346948</v>
      </c>
      <c r="E1902" s="79">
        <f>VLOOKUP(A1902:A1995,MVI!A:I,8,FALSE)</f>
        <v>0</v>
      </c>
      <c r="F1902" s="157">
        <f t="shared" si="36"/>
        <v>0</v>
      </c>
    </row>
    <row r="1903" spans="1:6" x14ac:dyDescent="0.25">
      <c r="A1903" s="9" t="s">
        <v>5162</v>
      </c>
      <c r="B1903" s="9" t="s">
        <v>5163</v>
      </c>
      <c r="C1903" s="9" t="s">
        <v>5164</v>
      </c>
      <c r="D1903" s="159">
        <f>VLOOKUP(A1903:A1996,MVI!A:I,7,FALSE)</f>
        <v>1080.7250456571428</v>
      </c>
      <c r="E1903" s="79">
        <f>VLOOKUP(A1903:A1996,MVI!A:I,8,FALSE)</f>
        <v>0</v>
      </c>
      <c r="F1903" s="157">
        <f t="shared" si="36"/>
        <v>0</v>
      </c>
    </row>
    <row r="1904" spans="1:6" x14ac:dyDescent="0.25">
      <c r="A1904" s="9" t="s">
        <v>5165</v>
      </c>
      <c r="B1904" s="9" t="s">
        <v>5166</v>
      </c>
      <c r="C1904" s="9" t="s">
        <v>4437</v>
      </c>
      <c r="D1904" s="159">
        <f>VLOOKUP(A1904:A1996,MVI!A:I,7,FALSE)</f>
        <v>1672.3102595510209</v>
      </c>
      <c r="E1904" s="79">
        <f>VLOOKUP(A1904:A1996,MVI!A:I,8,FALSE)</f>
        <v>0</v>
      </c>
      <c r="F1904" s="157">
        <f t="shared" si="36"/>
        <v>0</v>
      </c>
    </row>
    <row r="1905" spans="1:6" x14ac:dyDescent="0.25">
      <c r="A1905" s="9" t="s">
        <v>5168</v>
      </c>
      <c r="B1905" s="9" t="s">
        <v>5169</v>
      </c>
      <c r="C1905" s="9" t="s">
        <v>5170</v>
      </c>
      <c r="D1905" s="159">
        <f>VLOOKUP(A1905:A1997,MVI!A:I,7,FALSE)</f>
        <v>271.15213319999998</v>
      </c>
      <c r="E1905" s="79">
        <f>VLOOKUP(A1905:A1997,MVI!A:I,8,FALSE)</f>
        <v>0</v>
      </c>
      <c r="F1905" s="157">
        <f t="shared" si="36"/>
        <v>0</v>
      </c>
    </row>
    <row r="1906" spans="1:6" x14ac:dyDescent="0.25">
      <c r="A1906" s="9" t="s">
        <v>5172</v>
      </c>
      <c r="B1906" s="9" t="s">
        <v>5173</v>
      </c>
      <c r="C1906" s="9" t="s">
        <v>5174</v>
      </c>
      <c r="D1906" s="159">
        <f>VLOOKUP(A1906:A1998,MVI!A:I,7,FALSE)</f>
        <v>353.5376907673471</v>
      </c>
      <c r="E1906" s="79">
        <f>VLOOKUP(A1906:A1998,MVI!A:I,8,FALSE)</f>
        <v>0</v>
      </c>
      <c r="F1906" s="157">
        <f t="shared" si="36"/>
        <v>0</v>
      </c>
    </row>
    <row r="1907" spans="1:6" x14ac:dyDescent="0.25">
      <c r="A1907" s="9" t="s">
        <v>5175</v>
      </c>
      <c r="B1907" s="9" t="s">
        <v>5176</v>
      </c>
      <c r="C1907" s="9" t="s">
        <v>5177</v>
      </c>
      <c r="D1907" s="159">
        <f>VLOOKUP(A1907:A1999,MVI!A:I,7,FALSE)</f>
        <v>495.60669257142871</v>
      </c>
      <c r="E1907" s="79">
        <f>VLOOKUP(A1907:A1999,MVI!A:I,8,FALSE)</f>
        <v>0</v>
      </c>
      <c r="F1907" s="157">
        <f t="shared" si="36"/>
        <v>0</v>
      </c>
    </row>
    <row r="1908" spans="1:6" x14ac:dyDescent="0.25">
      <c r="A1908" s="9" t="s">
        <v>5179</v>
      </c>
      <c r="B1908" s="9" t="s">
        <v>5180</v>
      </c>
      <c r="C1908" s="9" t="s">
        <v>5181</v>
      </c>
      <c r="D1908" s="159">
        <f>VLOOKUP(A1908:A2000,MVI!A:I,7,FALSE)</f>
        <v>353.70977642448986</v>
      </c>
      <c r="E1908" s="79">
        <f>VLOOKUP(A1908:A2000,MVI!A:I,8,FALSE)</f>
        <v>0</v>
      </c>
      <c r="F1908" s="157">
        <f t="shared" si="36"/>
        <v>0</v>
      </c>
    </row>
    <row r="1909" spans="1:6" x14ac:dyDescent="0.25">
      <c r="A1909" s="9" t="s">
        <v>5183</v>
      </c>
      <c r="B1909" s="9" t="s">
        <v>5184</v>
      </c>
      <c r="C1909" s="9" t="s">
        <v>5185</v>
      </c>
      <c r="D1909" s="159">
        <f>VLOOKUP(A1909:A2001,MVI!A:I,7,FALSE)</f>
        <v>321.56648228571447</v>
      </c>
      <c r="E1909" s="79">
        <f>VLOOKUP(A1909:A2001,MVI!A:I,8,FALSE)</f>
        <v>0</v>
      </c>
      <c r="F1909" s="157">
        <f t="shared" si="36"/>
        <v>0</v>
      </c>
    </row>
    <row r="1910" spans="1:6" x14ac:dyDescent="0.25">
      <c r="A1910" s="9" t="s">
        <v>5186</v>
      </c>
      <c r="B1910" s="9" t="s">
        <v>5187</v>
      </c>
      <c r="C1910" s="9" t="s">
        <v>5188</v>
      </c>
      <c r="D1910" s="159">
        <f>VLOOKUP(A1910:A2002,MVI!A:I,7,FALSE)</f>
        <v>320.31708042857139</v>
      </c>
      <c r="E1910" s="79">
        <f>VLOOKUP(A1910:A2002,MVI!A:I,8,FALSE)</f>
        <v>0</v>
      </c>
      <c r="F1910" s="157">
        <f t="shared" si="36"/>
        <v>0</v>
      </c>
    </row>
    <row r="1911" spans="1:6" x14ac:dyDescent="0.25">
      <c r="A1911" s="9" t="s">
        <v>5190</v>
      </c>
      <c r="B1911" s="9" t="s">
        <v>5191</v>
      </c>
      <c r="C1911" s="9" t="s">
        <v>5192</v>
      </c>
      <c r="D1911" s="159">
        <f>VLOOKUP(A1911:A2003,MVI!A:I,7,FALSE)</f>
        <v>248.06479493072894</v>
      </c>
      <c r="E1911" s="79">
        <f>VLOOKUP(A1911:A2003,MVI!A:I,8,FALSE)</f>
        <v>0</v>
      </c>
      <c r="F1911" s="157">
        <f t="shared" si="36"/>
        <v>0</v>
      </c>
    </row>
    <row r="1912" spans="1:6" x14ac:dyDescent="0.25">
      <c r="A1912" s="9" t="s">
        <v>5193</v>
      </c>
      <c r="B1912" s="9" t="s">
        <v>5194</v>
      </c>
      <c r="C1912" s="9" t="s">
        <v>5195</v>
      </c>
      <c r="D1912" s="159">
        <f>VLOOKUP(A1912:A2004,MVI!A:I,7,FALSE)</f>
        <v>364.42373882116624</v>
      </c>
      <c r="E1912" s="79">
        <f>VLOOKUP(A1912:A2004,MVI!A:I,8,FALSE)</f>
        <v>0</v>
      </c>
      <c r="F1912" s="157">
        <f t="shared" si="36"/>
        <v>0</v>
      </c>
    </row>
    <row r="1913" spans="1:6" x14ac:dyDescent="0.25">
      <c r="A1913" s="9" t="s">
        <v>5196</v>
      </c>
      <c r="B1913" s="9" t="s">
        <v>5197</v>
      </c>
      <c r="C1913" s="9" t="s">
        <v>5198</v>
      </c>
      <c r="D1913" s="159">
        <f>VLOOKUP(A1913:A2005,MVI!A:I,7,FALSE)</f>
        <v>511.94907488718377</v>
      </c>
      <c r="E1913" s="79">
        <f>VLOOKUP(A1913:A2005,MVI!A:I,8,FALSE)</f>
        <v>0</v>
      </c>
      <c r="F1913" s="157">
        <f t="shared" si="36"/>
        <v>0</v>
      </c>
    </row>
    <row r="1914" spans="1:6" x14ac:dyDescent="0.25">
      <c r="A1914" s="9" t="s">
        <v>5199</v>
      </c>
      <c r="B1914" s="9" t="s">
        <v>5200</v>
      </c>
      <c r="C1914" s="9" t="s">
        <v>5201</v>
      </c>
      <c r="D1914" s="159">
        <f>VLOOKUP(A1914:A2006,MVI!A:I,7,FALSE)</f>
        <v>831.80533597609337</v>
      </c>
      <c r="E1914" s="79">
        <f>VLOOKUP(A1914:A2006,MVI!A:I,8,FALSE)</f>
        <v>0</v>
      </c>
      <c r="F1914" s="157">
        <f t="shared" si="36"/>
        <v>0</v>
      </c>
    </row>
    <row r="1915" spans="1:6" x14ac:dyDescent="0.25">
      <c r="A1915" s="9" t="s">
        <v>5202</v>
      </c>
      <c r="B1915" s="9" t="s">
        <v>5203</v>
      </c>
      <c r="C1915" s="9" t="s">
        <v>5204</v>
      </c>
      <c r="D1915" s="159">
        <f>VLOOKUP(A1915:A2007,MVI!A:I,7,FALSE)</f>
        <v>1196.2565185867347</v>
      </c>
      <c r="E1915" s="79">
        <f>VLOOKUP(A1915:A2007,MVI!A:I,8,FALSE)</f>
        <v>0</v>
      </c>
      <c r="F1915" s="157">
        <f t="shared" si="36"/>
        <v>0</v>
      </c>
    </row>
    <row r="1916" spans="1:6" x14ac:dyDescent="0.25">
      <c r="A1916" s="9" t="s">
        <v>5205</v>
      </c>
      <c r="B1916" s="9" t="s">
        <v>5206</v>
      </c>
      <c r="C1916" s="9" t="s">
        <v>5207</v>
      </c>
      <c r="D1916" s="159">
        <f>VLOOKUP(A1916:A2008,MVI!A:I,7,FALSE)</f>
        <v>1773.7114518367348</v>
      </c>
      <c r="E1916" s="79">
        <f>VLOOKUP(A1916:A2008,MVI!A:I,8,FALSE)</f>
        <v>0</v>
      </c>
      <c r="F1916" s="157">
        <f t="shared" si="36"/>
        <v>0</v>
      </c>
    </row>
    <row r="1917" spans="1:6" x14ac:dyDescent="0.25">
      <c r="A1917" s="9" t="s">
        <v>5209</v>
      </c>
      <c r="B1917" s="9" t="s">
        <v>5210</v>
      </c>
      <c r="C1917" s="9" t="s">
        <v>5211</v>
      </c>
      <c r="D1917" s="159">
        <f>VLOOKUP(A1917:A2009,MVI!A:I,7,FALSE)</f>
        <v>233.76620238428578</v>
      </c>
      <c r="E1917" s="79">
        <f>VLOOKUP(A1917:A2009,MVI!A:I,8,FALSE)</f>
        <v>0</v>
      </c>
      <c r="F1917" s="157">
        <f t="shared" si="36"/>
        <v>0</v>
      </c>
    </row>
    <row r="1918" spans="1:6" x14ac:dyDescent="0.25">
      <c r="A1918" s="9" t="s">
        <v>5212</v>
      </c>
      <c r="B1918" s="9" t="s">
        <v>5213</v>
      </c>
      <c r="C1918" s="9" t="s">
        <v>5214</v>
      </c>
      <c r="D1918" s="159">
        <f>VLOOKUP(A1918:A2010,MVI!A:I,7,FALSE)</f>
        <v>398.00800594285715</v>
      </c>
      <c r="E1918" s="79">
        <f>VLOOKUP(A1918:A2010,MVI!A:I,8,FALSE)</f>
        <v>0</v>
      </c>
      <c r="F1918" s="157">
        <f t="shared" si="36"/>
        <v>0</v>
      </c>
    </row>
    <row r="1919" spans="1:6" x14ac:dyDescent="0.25">
      <c r="A1919" s="9" t="s">
        <v>5215</v>
      </c>
      <c r="B1919" s="9" t="s">
        <v>5216</v>
      </c>
      <c r="C1919" s="9" t="s">
        <v>5217</v>
      </c>
      <c r="D1919" s="159">
        <f>VLOOKUP(A1919:A2010,MVI!A:I,7,FALSE)</f>
        <v>578.38384783124991</v>
      </c>
      <c r="E1919" s="79">
        <f>VLOOKUP(A1919:A2010,MVI!A:I,8,FALSE)</f>
        <v>0</v>
      </c>
      <c r="F1919" s="157">
        <f t="shared" si="36"/>
        <v>0</v>
      </c>
    </row>
    <row r="1920" spans="1:6" x14ac:dyDescent="0.25">
      <c r="A1920" s="9" t="s">
        <v>5218</v>
      </c>
      <c r="B1920" s="9" t="s">
        <v>5219</v>
      </c>
      <c r="C1920" s="9" t="s">
        <v>5220</v>
      </c>
      <c r="D1920" s="159">
        <f>VLOOKUP(A1920:A2011,MVI!A:I,7,FALSE)</f>
        <v>1046.2538016000001</v>
      </c>
      <c r="E1920" s="79">
        <f>VLOOKUP(A1920:A2011,MVI!A:I,8,FALSE)</f>
        <v>0</v>
      </c>
      <c r="F1920" s="157">
        <f t="shared" si="36"/>
        <v>0</v>
      </c>
    </row>
    <row r="1921" spans="1:6" x14ac:dyDescent="0.25">
      <c r="A1921" s="9" t="s">
        <v>5221</v>
      </c>
      <c r="B1921" s="9" t="s">
        <v>5222</v>
      </c>
      <c r="C1921" s="9" t="s">
        <v>5223</v>
      </c>
      <c r="D1921" s="159">
        <f>VLOOKUP(A1921:A2012,MVI!A:I,7,FALSE)</f>
        <v>1453.3818240535716</v>
      </c>
      <c r="E1921" s="79">
        <f>VLOOKUP(A1921:A2012,MVI!A:I,8,FALSE)</f>
        <v>0</v>
      </c>
      <c r="F1921" s="157">
        <f t="shared" si="36"/>
        <v>0</v>
      </c>
    </row>
    <row r="1922" spans="1:6" x14ac:dyDescent="0.25">
      <c r="A1922" s="9" t="s">
        <v>5224</v>
      </c>
      <c r="B1922" s="9" t="s">
        <v>5225</v>
      </c>
      <c r="C1922" s="9" t="s">
        <v>5226</v>
      </c>
      <c r="D1922" s="159">
        <f>VLOOKUP(A1922:A2013,MVI!A:I,7,FALSE)</f>
        <v>2292.9457782857148</v>
      </c>
      <c r="E1922" s="79">
        <f>VLOOKUP(A1922:A2013,MVI!A:I,8,FALSE)</f>
        <v>0</v>
      </c>
      <c r="F1922" s="157">
        <f t="shared" si="36"/>
        <v>0</v>
      </c>
    </row>
    <row r="1923" spans="1:6" x14ac:dyDescent="0.25">
      <c r="A1923" s="9" t="s">
        <v>5228</v>
      </c>
      <c r="B1923" s="9" t="s">
        <v>5229</v>
      </c>
      <c r="C1923" s="9" t="s">
        <v>5230</v>
      </c>
      <c r="D1923" s="159">
        <f>VLOOKUP(A1923:A2014,MVI!A:I,7,FALSE)</f>
        <v>362.64709028571428</v>
      </c>
      <c r="E1923" s="79">
        <f>VLOOKUP(A1923:A2014,MVI!A:I,8,FALSE)</f>
        <v>0</v>
      </c>
      <c r="F1923" s="157">
        <f t="shared" si="36"/>
        <v>0</v>
      </c>
    </row>
    <row r="1924" spans="1:6" x14ac:dyDescent="0.25">
      <c r="A1924" s="9" t="s">
        <v>5231</v>
      </c>
      <c r="B1924" s="9" t="s">
        <v>5232</v>
      </c>
      <c r="C1924" s="9" t="s">
        <v>5233</v>
      </c>
      <c r="D1924" s="159">
        <f>VLOOKUP(A1924:A2015,MVI!A:I,7,FALSE)</f>
        <v>536.48234742857153</v>
      </c>
      <c r="E1924" s="79">
        <f>VLOOKUP(A1924:A2015,MVI!A:I,8,FALSE)</f>
        <v>0</v>
      </c>
      <c r="F1924" s="157">
        <f t="shared" si="36"/>
        <v>0</v>
      </c>
    </row>
    <row r="1925" spans="1:6" x14ac:dyDescent="0.25">
      <c r="A1925" s="9" t="s">
        <v>5235</v>
      </c>
      <c r="B1925" s="9" t="s">
        <v>5236</v>
      </c>
      <c r="C1925" s="9" t="s">
        <v>5237</v>
      </c>
      <c r="D1925" s="159">
        <f>VLOOKUP(A1925:A2016,MVI!A:I,7,FALSE)</f>
        <v>345.87730208653431</v>
      </c>
      <c r="E1925" s="79">
        <f>VLOOKUP(A1925:A2016,MVI!A:I,8,FALSE)</f>
        <v>0</v>
      </c>
      <c r="F1925" s="157">
        <f t="shared" si="36"/>
        <v>0</v>
      </c>
    </row>
    <row r="1926" spans="1:6" x14ac:dyDescent="0.25">
      <c r="A1926" s="9" t="s">
        <v>5238</v>
      </c>
      <c r="B1926" s="9" t="s">
        <v>5239</v>
      </c>
      <c r="C1926" s="9" t="s">
        <v>5240</v>
      </c>
      <c r="D1926" s="159">
        <f>VLOOKUP(A1926:A2016,MVI!A:I,7,FALSE)</f>
        <v>512.23901502857154</v>
      </c>
      <c r="E1926" s="79">
        <f>VLOOKUP(A1926:A2016,MVI!A:I,8,FALSE)</f>
        <v>0</v>
      </c>
      <c r="F1926" s="157">
        <f t="shared" si="36"/>
        <v>0</v>
      </c>
    </row>
    <row r="1927" spans="1:6" x14ac:dyDescent="0.25">
      <c r="A1927" s="9" t="s">
        <v>5242</v>
      </c>
      <c r="B1927" s="9" t="s">
        <v>5243</v>
      </c>
      <c r="C1927" s="9" t="s">
        <v>5244</v>
      </c>
      <c r="D1927" s="159">
        <f>VLOOKUP(A1927:A2017,MVI!A:I,7,FALSE)</f>
        <v>350.37489599999998</v>
      </c>
      <c r="E1927" s="79">
        <f>VLOOKUP(A1927:A2017,MVI!A:I,8,FALSE)</f>
        <v>0</v>
      </c>
      <c r="F1927" s="157">
        <f t="shared" si="36"/>
        <v>0</v>
      </c>
    </row>
    <row r="1928" spans="1:6" x14ac:dyDescent="0.25">
      <c r="A1928" s="9" t="s">
        <v>5245</v>
      </c>
      <c r="B1928" s="9" t="s">
        <v>5246</v>
      </c>
      <c r="C1928" s="9" t="s">
        <v>5247</v>
      </c>
      <c r="D1928" s="159">
        <f>VLOOKUP(A1928:A2018,MVI!A:I,7,FALSE)</f>
        <v>519.26052549752194</v>
      </c>
      <c r="E1928" s="79">
        <f>VLOOKUP(A1928:A2018,MVI!A:I,8,FALSE)</f>
        <v>0</v>
      </c>
      <c r="F1928" s="157">
        <f t="shared" si="36"/>
        <v>0</v>
      </c>
    </row>
    <row r="1929" spans="1:6" x14ac:dyDescent="0.25">
      <c r="A1929" s="9" t="s">
        <v>5249</v>
      </c>
      <c r="B1929" s="9" t="s">
        <v>5250</v>
      </c>
      <c r="C1929" s="9" t="s">
        <v>5251</v>
      </c>
      <c r="D1929" s="159">
        <f>VLOOKUP(A1929:A2019,MVI!A:I,7,FALSE)</f>
        <v>324.33963733928579</v>
      </c>
      <c r="E1929" s="79">
        <f>VLOOKUP(A1929:A2019,MVI!A:I,8,FALSE)</f>
        <v>0</v>
      </c>
      <c r="F1929" s="157">
        <f t="shared" si="36"/>
        <v>0</v>
      </c>
    </row>
    <row r="1930" spans="1:6" x14ac:dyDescent="0.25">
      <c r="A1930" s="9" t="s">
        <v>5252</v>
      </c>
      <c r="B1930" s="9" t="s">
        <v>5253</v>
      </c>
      <c r="C1930" s="9" t="s">
        <v>5254</v>
      </c>
      <c r="D1930" s="159">
        <f>VLOOKUP(A1930:A2020,MVI!A:I,7,FALSE)</f>
        <v>488.70400219504381</v>
      </c>
      <c r="E1930" s="79">
        <f>VLOOKUP(A1930:A2020,MVI!A:I,8,FALSE)</f>
        <v>0</v>
      </c>
      <c r="F1930" s="157">
        <f t="shared" si="36"/>
        <v>0</v>
      </c>
    </row>
    <row r="1931" spans="1:6" x14ac:dyDescent="0.25">
      <c r="A1931" s="9" t="s">
        <v>5256</v>
      </c>
      <c r="B1931" s="9" t="s">
        <v>5257</v>
      </c>
      <c r="C1931" s="9" t="s">
        <v>5258</v>
      </c>
      <c r="D1931" s="159">
        <f>VLOOKUP(A1931:A2021,MVI!A:I,7,FALSE)</f>
        <v>555.20640000000014</v>
      </c>
      <c r="E1931" s="79">
        <f>VLOOKUP(A1931:A2021,MVI!A:I,8,FALSE)</f>
        <v>0</v>
      </c>
      <c r="F1931" s="157">
        <f t="shared" si="36"/>
        <v>0</v>
      </c>
    </row>
    <row r="1932" spans="1:6" x14ac:dyDescent="0.25">
      <c r="A1932" s="9" t="s">
        <v>5259</v>
      </c>
      <c r="B1932" s="9" t="s">
        <v>5260</v>
      </c>
      <c r="C1932" s="9" t="s">
        <v>5261</v>
      </c>
      <c r="D1932" s="159">
        <f>VLOOKUP(A1932:A2021,MVI!A:I,7,FALSE)</f>
        <v>691.40192914285717</v>
      </c>
      <c r="E1932" s="79">
        <f>VLOOKUP(A1932:A2021,MVI!A:I,8,FALSE)</f>
        <v>0</v>
      </c>
      <c r="F1932" s="157">
        <f t="shared" si="36"/>
        <v>0</v>
      </c>
    </row>
    <row r="1933" spans="1:6" x14ac:dyDescent="0.25">
      <c r="A1933" s="9" t="s">
        <v>5263</v>
      </c>
      <c r="B1933" s="9" t="s">
        <v>5264</v>
      </c>
      <c r="C1933" s="9" t="s">
        <v>5265</v>
      </c>
      <c r="D1933" s="159">
        <f>VLOOKUP(A1933:A2022,MVI!A:I,7,FALSE)</f>
        <v>604.90353722400005</v>
      </c>
      <c r="E1933" s="79">
        <f>VLOOKUP(A1933:A2022,MVI!A:I,8,FALSE)</f>
        <v>0</v>
      </c>
      <c r="F1933" s="157">
        <f t="shared" si="36"/>
        <v>0</v>
      </c>
    </row>
    <row r="1934" spans="1:6" x14ac:dyDescent="0.25">
      <c r="A1934" s="9" t="s">
        <v>5266</v>
      </c>
      <c r="B1934" s="9" t="s">
        <v>5267</v>
      </c>
      <c r="C1934" s="9" t="s">
        <v>5268</v>
      </c>
      <c r="D1934" s="159">
        <f>VLOOKUP(A1934:A2023,MVI!A:I,7,FALSE)</f>
        <v>770.83717586400007</v>
      </c>
      <c r="E1934" s="79">
        <f>VLOOKUP(A1934:A2023,MVI!A:I,8,FALSE)</f>
        <v>0</v>
      </c>
      <c r="F1934" s="157">
        <f t="shared" si="36"/>
        <v>0</v>
      </c>
    </row>
    <row r="1935" spans="1:6" x14ac:dyDescent="0.25">
      <c r="A1935" s="9" t="s">
        <v>5270</v>
      </c>
      <c r="B1935" s="9" t="s">
        <v>5271</v>
      </c>
      <c r="C1935" s="9" t="s">
        <v>5272</v>
      </c>
      <c r="D1935" s="159">
        <f>VLOOKUP(A1935:A2024,MVI!A:I,7,FALSE)</f>
        <v>557.5200292978426</v>
      </c>
      <c r="E1935" s="79">
        <f>VLOOKUP(A1935:A2024,MVI!A:I,8,FALSE)</f>
        <v>0</v>
      </c>
      <c r="F1935" s="157">
        <f t="shared" si="36"/>
        <v>0</v>
      </c>
    </row>
    <row r="1936" spans="1:6" x14ac:dyDescent="0.25">
      <c r="A1936" s="9" t="s">
        <v>5273</v>
      </c>
      <c r="B1936" s="9" t="s">
        <v>5274</v>
      </c>
      <c r="C1936" s="9" t="s">
        <v>5275</v>
      </c>
      <c r="D1936" s="159">
        <f>VLOOKUP(A1936:A2024,MVI!A:I,7,FALSE)</f>
        <v>700.84939422857155</v>
      </c>
      <c r="E1936" s="79">
        <f>VLOOKUP(A1936:A2024,MVI!A:I,8,FALSE)</f>
        <v>0</v>
      </c>
      <c r="F1936" s="157">
        <f t="shared" ref="F1936:F1955" si="37">D1936*E1936</f>
        <v>0</v>
      </c>
    </row>
    <row r="1937" spans="1:6" x14ac:dyDescent="0.25">
      <c r="A1937" s="9" t="s">
        <v>5277</v>
      </c>
      <c r="B1937" s="9" t="s">
        <v>5278</v>
      </c>
      <c r="C1937" s="9" t="s">
        <v>5279</v>
      </c>
      <c r="D1937" s="159">
        <f>VLOOKUP(A1937:A2025,MVI!A:I,7,FALSE)</f>
        <v>566.59507128000018</v>
      </c>
      <c r="E1937" s="79">
        <f>VLOOKUP(A1937:A2025,MVI!A:I,8,FALSE)</f>
        <v>0</v>
      </c>
      <c r="F1937" s="157">
        <f t="shared" si="37"/>
        <v>0</v>
      </c>
    </row>
    <row r="1938" spans="1:6" x14ac:dyDescent="0.25">
      <c r="A1938" s="9" t="s">
        <v>5280</v>
      </c>
      <c r="B1938" s="9" t="s">
        <v>5281</v>
      </c>
      <c r="C1938" s="9" t="s">
        <v>5282</v>
      </c>
      <c r="D1938" s="159">
        <f>VLOOKUP(A1938:A2026,MVI!A:I,7,FALSE)</f>
        <v>730.86225382800012</v>
      </c>
      <c r="E1938" s="79">
        <f>VLOOKUP(A1938:A2026,MVI!A:I,8,FALSE)</f>
        <v>0</v>
      </c>
      <c r="F1938" s="157">
        <f t="shared" si="37"/>
        <v>0</v>
      </c>
    </row>
    <row r="1939" spans="1:6" x14ac:dyDescent="0.25">
      <c r="A1939" s="9" t="s">
        <v>5284</v>
      </c>
      <c r="B1939" s="9" t="s">
        <v>5285</v>
      </c>
      <c r="C1939" s="9" t="s">
        <v>5286</v>
      </c>
      <c r="D1939" s="159">
        <f>VLOOKUP(A1939:A2027,MVI!A:I,7,FALSE)</f>
        <v>1116.1210157999999</v>
      </c>
      <c r="E1939" s="79">
        <f>VLOOKUP(A1939:A2027,MVI!A:I,8,FALSE)</f>
        <v>0</v>
      </c>
      <c r="F1939" s="157">
        <f t="shared" si="37"/>
        <v>0</v>
      </c>
    </row>
    <row r="1940" spans="1:6" x14ac:dyDescent="0.25">
      <c r="A1940" s="9" t="s">
        <v>5287</v>
      </c>
      <c r="B1940" s="9" t="s">
        <v>5288</v>
      </c>
      <c r="C1940" s="9" t="s">
        <v>5289</v>
      </c>
      <c r="D1940" s="159">
        <f>VLOOKUP(A1940:A2027,MVI!A:I,7,FALSE)</f>
        <v>1589.5895927940001</v>
      </c>
      <c r="E1940" s="79">
        <f>VLOOKUP(A1940:A2027,MVI!A:I,8,FALSE)</f>
        <v>0</v>
      </c>
      <c r="F1940" s="157">
        <f t="shared" si="37"/>
        <v>0</v>
      </c>
    </row>
    <row r="1941" spans="1:6" x14ac:dyDescent="0.25">
      <c r="A1941" s="9" t="s">
        <v>5290</v>
      </c>
      <c r="B1941" s="9" t="s">
        <v>5291</v>
      </c>
      <c r="C1941" s="9" t="s">
        <v>5292</v>
      </c>
      <c r="D1941" s="159">
        <f>VLOOKUP(A1941:A2034,MVI!A:I,7,FALSE)</f>
        <v>1804.6494143999998</v>
      </c>
      <c r="E1941" s="79">
        <f>VLOOKUP(A1941:A2034,MVI!A:I,8,FALSE)</f>
        <v>0</v>
      </c>
      <c r="F1941" s="157">
        <f t="shared" si="37"/>
        <v>0</v>
      </c>
    </row>
    <row r="1942" spans="1:6" x14ac:dyDescent="0.25">
      <c r="A1942" s="9" t="s">
        <v>5293</v>
      </c>
      <c r="B1942" s="9" t="s">
        <v>5294</v>
      </c>
      <c r="C1942" s="9" t="s">
        <v>5295</v>
      </c>
      <c r="D1942" s="159">
        <f>VLOOKUP(A1942:A2034,MVI!A:I,7,FALSE)</f>
        <v>1054.2460181399999</v>
      </c>
      <c r="E1942" s="79">
        <f>VLOOKUP(A1942:A2034,MVI!A:I,8,FALSE)</f>
        <v>0</v>
      </c>
      <c r="F1942" s="157">
        <f t="shared" si="37"/>
        <v>0</v>
      </c>
    </row>
    <row r="1943" spans="1:6" x14ac:dyDescent="0.25">
      <c r="A1943" s="9" t="s">
        <v>5296</v>
      </c>
      <c r="B1943" s="9" t="s">
        <v>5297</v>
      </c>
      <c r="C1943" s="9" t="s">
        <v>5298</v>
      </c>
      <c r="D1943" s="159">
        <f>VLOOKUP(A1943:A2035,MVI!A:I,7,FALSE)</f>
        <v>1520.7936105600002</v>
      </c>
      <c r="E1943" s="79">
        <f>VLOOKUP(A1943:A2035,MVI!A:I,8,FALSE)</f>
        <v>0</v>
      </c>
      <c r="F1943" s="157">
        <f t="shared" si="37"/>
        <v>0</v>
      </c>
    </row>
    <row r="1944" spans="1:6" x14ac:dyDescent="0.25">
      <c r="A1944" s="9" t="s">
        <v>5299</v>
      </c>
      <c r="B1944" s="9" t="s">
        <v>5300</v>
      </c>
      <c r="C1944" s="9" t="s">
        <v>5301</v>
      </c>
      <c r="D1944" s="159">
        <f>VLOOKUP(A1944:A2036,MVI!A:I,7,FALSE)</f>
        <v>1841.3236548</v>
      </c>
      <c r="E1944" s="79">
        <f>VLOOKUP(A1944:A2036,MVI!A:I,8,FALSE)</f>
        <v>0</v>
      </c>
      <c r="F1944" s="157">
        <f t="shared" si="37"/>
        <v>0</v>
      </c>
    </row>
    <row r="1945" spans="1:6" x14ac:dyDescent="0.25">
      <c r="A1945" s="9" t="s">
        <v>5303</v>
      </c>
      <c r="B1945" s="9" t="s">
        <v>5304</v>
      </c>
      <c r="C1945" s="9" t="s">
        <v>5305</v>
      </c>
      <c r="D1945" s="159">
        <f>VLOOKUP(A1945:A2037,MVI!A:I,7,FALSE)</f>
        <v>1142.4371868000001</v>
      </c>
      <c r="E1945" s="79">
        <f>VLOOKUP(A1945:A2037,MVI!A:I,8,FALSE)</f>
        <v>0</v>
      </c>
      <c r="F1945" s="157">
        <f t="shared" si="37"/>
        <v>0</v>
      </c>
    </row>
    <row r="1946" spans="1:6" x14ac:dyDescent="0.25">
      <c r="A1946" s="9" t="s">
        <v>5307</v>
      </c>
      <c r="B1946" s="9" t="s">
        <v>5308</v>
      </c>
      <c r="C1946" s="9" t="s">
        <v>5309</v>
      </c>
      <c r="D1946" s="159">
        <f>VLOOKUP(A1946:A2037,MVI!A:I,7,FALSE)</f>
        <v>81.444492360000027</v>
      </c>
      <c r="E1946" s="79">
        <f>VLOOKUP(A1946:A2037,MVI!A:I,8,FALSE)</f>
        <v>0</v>
      </c>
      <c r="F1946" s="157">
        <f t="shared" si="37"/>
        <v>0</v>
      </c>
    </row>
    <row r="1947" spans="1:6" x14ac:dyDescent="0.25">
      <c r="A1947" s="9" t="s">
        <v>5311</v>
      </c>
      <c r="B1947" s="9" t="s">
        <v>5312</v>
      </c>
      <c r="C1947" s="9" t="s">
        <v>5313</v>
      </c>
      <c r="D1947" s="159">
        <f>VLOOKUP(A1947:A2038,MVI!A:I,7,FALSE)</f>
        <v>523.30854208499989</v>
      </c>
      <c r="E1947" s="79">
        <f>VLOOKUP(A1947:A2038,MVI!A:I,8,FALSE)</f>
        <v>0</v>
      </c>
      <c r="F1947" s="157">
        <f t="shared" si="37"/>
        <v>0</v>
      </c>
    </row>
    <row r="1948" spans="1:6" x14ac:dyDescent="0.25">
      <c r="A1948" s="9" t="s">
        <v>5315</v>
      </c>
      <c r="B1948" s="9" t="s">
        <v>5316</v>
      </c>
      <c r="C1948" s="9" t="s">
        <v>5317</v>
      </c>
      <c r="D1948" s="159">
        <f>VLOOKUP(A1948:A2039,MVI!A:I,7,FALSE)</f>
        <v>739.44470376000004</v>
      </c>
      <c r="E1948" s="79">
        <f>VLOOKUP(A1948:A2039,MVI!A:I,8,FALSE)</f>
        <v>0</v>
      </c>
      <c r="F1948" s="157">
        <f t="shared" si="37"/>
        <v>0</v>
      </c>
    </row>
    <row r="1949" spans="1:6" x14ac:dyDescent="0.25">
      <c r="A1949" s="9" t="s">
        <v>5318</v>
      </c>
      <c r="B1949" s="9" t="s">
        <v>5319</v>
      </c>
      <c r="C1949" s="9" t="s">
        <v>5320</v>
      </c>
      <c r="D1949" s="159">
        <f>VLOOKUP(A1949:A2040,MVI!A:I,7,FALSE)</f>
        <v>702.54776844000003</v>
      </c>
      <c r="E1949" s="79">
        <f>VLOOKUP(A1949:A2040,MVI!A:I,8,FALSE)</f>
        <v>0</v>
      </c>
      <c r="F1949" s="157">
        <f t="shared" si="37"/>
        <v>0</v>
      </c>
    </row>
    <row r="1950" spans="1:6" x14ac:dyDescent="0.25">
      <c r="A1950" s="9" t="s">
        <v>5322</v>
      </c>
      <c r="B1950" s="9" t="s">
        <v>5323</v>
      </c>
      <c r="C1950" s="9" t="s">
        <v>5324</v>
      </c>
      <c r="D1950" s="159">
        <f>VLOOKUP(A1950:A2040,MVI!A:I,7,FALSE)</f>
        <v>2074.44543264</v>
      </c>
      <c r="E1950" s="79">
        <f>VLOOKUP(A1950:A2040,MVI!A:I,8,FALSE)</f>
        <v>0</v>
      </c>
      <c r="F1950" s="157">
        <f t="shared" si="37"/>
        <v>0</v>
      </c>
    </row>
    <row r="1951" spans="1:6" x14ac:dyDescent="0.25">
      <c r="A1951" s="9" t="s">
        <v>5326</v>
      </c>
      <c r="B1951" s="9" t="s">
        <v>5327</v>
      </c>
      <c r="C1951" s="9" t="s">
        <v>5328</v>
      </c>
      <c r="D1951" s="159">
        <f>VLOOKUP(A1951:A2041,MVI!A:I,7,FALSE)</f>
        <v>385.41512809799997</v>
      </c>
      <c r="E1951" s="79">
        <f>VLOOKUP(A1951:A2041,MVI!A:I,8,FALSE)</f>
        <v>0</v>
      </c>
      <c r="F1951" s="157">
        <f t="shared" si="37"/>
        <v>0</v>
      </c>
    </row>
    <row r="1952" spans="1:6" x14ac:dyDescent="0.25">
      <c r="A1952" s="9" t="s">
        <v>5329</v>
      </c>
      <c r="B1952" s="9" t="s">
        <v>5330</v>
      </c>
      <c r="C1952" s="9" t="s">
        <v>5331</v>
      </c>
      <c r="D1952" s="159">
        <f>VLOOKUP(A1952:A2042,MVI!A:I,7,FALSE)</f>
        <v>385.41512809799997</v>
      </c>
      <c r="E1952" s="79">
        <f>VLOOKUP(A1952:A2042,MVI!A:I,8,FALSE)</f>
        <v>0</v>
      </c>
      <c r="F1952" s="157">
        <f t="shared" si="37"/>
        <v>0</v>
      </c>
    </row>
    <row r="1953" spans="1:6" x14ac:dyDescent="0.25">
      <c r="A1953" s="9" t="s">
        <v>5332</v>
      </c>
      <c r="B1953" s="9" t="s">
        <v>5333</v>
      </c>
      <c r="C1953" s="9" t="s">
        <v>5334</v>
      </c>
      <c r="D1953" s="159">
        <f>VLOOKUP(A1953:A2043,MVI!A:I,7,FALSE)</f>
        <v>385.41512809799997</v>
      </c>
      <c r="E1953" s="79">
        <f>VLOOKUP(A1953:A2043,MVI!A:I,8,FALSE)</f>
        <v>0</v>
      </c>
      <c r="F1953" s="157">
        <f t="shared" si="37"/>
        <v>0</v>
      </c>
    </row>
    <row r="1954" spans="1:6" x14ac:dyDescent="0.25">
      <c r="A1954" s="9" t="s">
        <v>5335</v>
      </c>
      <c r="B1954" s="9" t="s">
        <v>5336</v>
      </c>
      <c r="C1954" s="9" t="s">
        <v>5337</v>
      </c>
      <c r="D1954" s="159">
        <f>VLOOKUP(A1954:A2044,MVI!A:I,7,FALSE)</f>
        <v>385.41512809799997</v>
      </c>
      <c r="E1954" s="79">
        <f>VLOOKUP(A1954:A2044,MVI!A:I,8,FALSE)</f>
        <v>0</v>
      </c>
      <c r="F1954" s="157">
        <f t="shared" si="37"/>
        <v>0</v>
      </c>
    </row>
    <row r="1955" spans="1:6" x14ac:dyDescent="0.25">
      <c r="A1955" s="9" t="s">
        <v>5338</v>
      </c>
      <c r="B1955" s="9" t="s">
        <v>5339</v>
      </c>
      <c r="C1955" s="9" t="s">
        <v>5340</v>
      </c>
      <c r="D1955" s="159">
        <f>VLOOKUP(A1955:A2045,MVI!A:I,7,FALSE)</f>
        <v>385.41512809799997</v>
      </c>
      <c r="E1955" s="79">
        <f>VLOOKUP(A1955:A2045,MVI!A:I,8,FALSE)</f>
        <v>0</v>
      </c>
      <c r="F1955" s="157">
        <f t="shared" si="37"/>
        <v>0</v>
      </c>
    </row>
    <row r="1956" spans="1:6" x14ac:dyDescent="0.25">
      <c r="A1956" s="9" t="s">
        <v>10454</v>
      </c>
      <c r="B1956" s="9" t="s">
        <v>10442</v>
      </c>
      <c r="C1956" s="9" t="s">
        <v>10436</v>
      </c>
      <c r="D1956" s="159">
        <f>VLOOKUP(A1956:A2046,MVI!A:I,7,FALSE)</f>
        <v>378.16114215600015</v>
      </c>
      <c r="E1956" s="79">
        <f>VLOOKUP(A1956:A2046,MVI!A:I,8,FALSE)</f>
        <v>0</v>
      </c>
      <c r="F1956" s="157">
        <f t="shared" ref="F1956:F1967" si="38">D1956*E1956</f>
        <v>0</v>
      </c>
    </row>
    <row r="1957" spans="1:6" x14ac:dyDescent="0.25">
      <c r="A1957" s="9" t="s">
        <v>10455</v>
      </c>
      <c r="B1957" s="9" t="s">
        <v>10443</v>
      </c>
      <c r="C1957" s="9" t="s">
        <v>10437</v>
      </c>
      <c r="D1957" s="159">
        <f>VLOOKUP(A1957:A2047,MVI!A:I,7,FALSE)</f>
        <v>532.79063234208002</v>
      </c>
      <c r="E1957" s="79">
        <f>VLOOKUP(A1957:A2047,MVI!A:I,8,FALSE)</f>
        <v>0</v>
      </c>
      <c r="F1957" s="157">
        <f t="shared" si="38"/>
        <v>0</v>
      </c>
    </row>
    <row r="1958" spans="1:6" x14ac:dyDescent="0.25">
      <c r="A1958" s="9" t="s">
        <v>10456</v>
      </c>
      <c r="B1958" s="9" t="s">
        <v>10444</v>
      </c>
      <c r="C1958" s="9" t="s">
        <v>10438</v>
      </c>
      <c r="D1958" s="159">
        <f>VLOOKUP(A1958:A2048,MVI!A:I,7,FALSE)</f>
        <v>899.85896209440011</v>
      </c>
      <c r="E1958" s="79">
        <f>VLOOKUP(A1958:A2048,MVI!A:I,8,FALSE)</f>
        <v>0</v>
      </c>
      <c r="F1958" s="157">
        <f t="shared" si="38"/>
        <v>0</v>
      </c>
    </row>
    <row r="1959" spans="1:6" x14ac:dyDescent="0.25">
      <c r="A1959" s="9" t="s">
        <v>10457</v>
      </c>
      <c r="B1959" s="9" t="s">
        <v>10445</v>
      </c>
      <c r="C1959" s="9" t="s">
        <v>10439</v>
      </c>
      <c r="D1959" s="159">
        <f>VLOOKUP(A1959:A2049,MVI!A:I,7,FALSE)</f>
        <v>1408.79140014312</v>
      </c>
      <c r="E1959" s="79">
        <f>VLOOKUP(A1959:A2049,MVI!A:I,8,FALSE)</f>
        <v>0</v>
      </c>
      <c r="F1959" s="157">
        <f t="shared" si="38"/>
        <v>0</v>
      </c>
    </row>
    <row r="1960" spans="1:6" x14ac:dyDescent="0.25">
      <c r="A1960" s="9" t="s">
        <v>10458</v>
      </c>
      <c r="B1960" s="9" t="s">
        <v>10446</v>
      </c>
      <c r="C1960" s="9" t="s">
        <v>10440</v>
      </c>
      <c r="D1960" s="159">
        <f>VLOOKUP(A1960:A2050,MVI!A:I,7,FALSE)</f>
        <v>2185.3335654863999</v>
      </c>
      <c r="E1960" s="79">
        <f>VLOOKUP(A1960:A2050,MVI!A:I,8,FALSE)</f>
        <v>0</v>
      </c>
      <c r="F1960" s="157">
        <f t="shared" si="38"/>
        <v>0</v>
      </c>
    </row>
    <row r="1961" spans="1:6" x14ac:dyDescent="0.25">
      <c r="A1961" s="9" t="s">
        <v>10459</v>
      </c>
      <c r="B1961" s="9" t="s">
        <v>10447</v>
      </c>
      <c r="C1961" s="9" t="s">
        <v>10441</v>
      </c>
      <c r="D1961" s="159">
        <f>VLOOKUP(A1961:A2051,MVI!A:I,7,FALSE)</f>
        <v>3339.4317768000001</v>
      </c>
      <c r="E1961" s="79">
        <f>VLOOKUP(A1961:A2051,MVI!A:I,8,FALSE)</f>
        <v>0</v>
      </c>
      <c r="F1961" s="157">
        <f t="shared" si="38"/>
        <v>0</v>
      </c>
    </row>
    <row r="1962" spans="1:6" x14ac:dyDescent="0.25">
      <c r="A1962" s="9" t="s">
        <v>10465</v>
      </c>
      <c r="B1962" s="9" t="s">
        <v>10463</v>
      </c>
      <c r="C1962" s="9" t="s">
        <v>10461</v>
      </c>
      <c r="D1962" s="159">
        <f>VLOOKUP(A1962:A2052,MVI!A:I,7,FALSE)</f>
        <v>374.76432000000011</v>
      </c>
      <c r="E1962" s="79">
        <f>VLOOKUP(A1962:A2052,MVI!A:I,8,FALSE)</f>
        <v>0</v>
      </c>
      <c r="F1962" s="157">
        <f t="shared" si="38"/>
        <v>0</v>
      </c>
    </row>
    <row r="1963" spans="1:6" x14ac:dyDescent="0.25">
      <c r="A1963" s="9" t="s">
        <v>10466</v>
      </c>
      <c r="B1963" s="9" t="s">
        <v>10464</v>
      </c>
      <c r="C1963" s="9" t="s">
        <v>10462</v>
      </c>
      <c r="D1963" s="159">
        <f>VLOOKUP(A1963:A2053,MVI!A:I,7,FALSE)</f>
        <v>528.29450886240011</v>
      </c>
      <c r="E1963" s="79">
        <f>VLOOKUP(A1963:A2053,MVI!A:I,8,FALSE)</f>
        <v>0</v>
      </c>
      <c r="F1963" s="157">
        <f t="shared" si="38"/>
        <v>0</v>
      </c>
    </row>
    <row r="1964" spans="1:6" x14ac:dyDescent="0.25">
      <c r="A1964" s="9" t="s">
        <v>10472</v>
      </c>
      <c r="B1964" s="9" t="s">
        <v>10470</v>
      </c>
      <c r="C1964" s="9" t="s">
        <v>10468</v>
      </c>
      <c r="D1964" s="159">
        <f>VLOOKUP(A1964:A2054,MVI!A:I,7,FALSE)</f>
        <v>406.79029077120003</v>
      </c>
      <c r="E1964" s="79">
        <f>VLOOKUP(A1964:A2054,MVI!A:I,8,FALSE)</f>
        <v>0</v>
      </c>
      <c r="F1964" s="157">
        <f t="shared" si="38"/>
        <v>0</v>
      </c>
    </row>
    <row r="1965" spans="1:6" x14ac:dyDescent="0.25">
      <c r="A1965" s="9" t="s">
        <v>10473</v>
      </c>
      <c r="B1965" s="9" t="s">
        <v>10471</v>
      </c>
      <c r="C1965" s="9" t="s">
        <v>10469</v>
      </c>
      <c r="D1965" s="159">
        <f>VLOOKUP(A1965:A2055,MVI!A:I,7,FALSE)</f>
        <v>571.00768191936004</v>
      </c>
      <c r="E1965" s="79">
        <f>VLOOKUP(A1965:A2055,MVI!A:I,8,FALSE)</f>
        <v>0</v>
      </c>
      <c r="F1965" s="157">
        <f t="shared" si="38"/>
        <v>0</v>
      </c>
    </row>
    <row r="1966" spans="1:6" x14ac:dyDescent="0.25">
      <c r="A1966" s="9" t="s">
        <v>10479</v>
      </c>
      <c r="B1966" s="9" t="s">
        <v>10477</v>
      </c>
      <c r="C1966" s="9" t="s">
        <v>10475</v>
      </c>
      <c r="D1966" s="159">
        <f>VLOOKUP(A1966:A2056,MVI!A:I,7,FALSE)</f>
        <v>399.08069470080005</v>
      </c>
      <c r="E1966" s="79">
        <f>VLOOKUP(A1966:A2056,MVI!A:I,8,FALSE)</f>
        <v>0</v>
      </c>
      <c r="F1966" s="157">
        <f t="shared" si="38"/>
        <v>0</v>
      </c>
    </row>
    <row r="1967" spans="1:6" x14ac:dyDescent="0.25">
      <c r="A1967" s="9" t="s">
        <v>10480</v>
      </c>
      <c r="B1967" s="9" t="s">
        <v>10478</v>
      </c>
      <c r="C1967" s="9" t="s">
        <v>10476</v>
      </c>
      <c r="D1967" s="159">
        <f>VLOOKUP(A1967:A2057,MVI!A:I,7,FALSE)</f>
        <v>561.94291683936012</v>
      </c>
      <c r="E1967" s="79">
        <f>VLOOKUP(A1967:A2057,MVI!A:I,8,FALSE)</f>
        <v>0</v>
      </c>
      <c r="F1967" s="157">
        <f t="shared" si="38"/>
        <v>0</v>
      </c>
    </row>
    <row r="1968" spans="1:6" x14ac:dyDescent="0.25">
      <c r="A1968" s="9" t="s">
        <v>5344</v>
      </c>
      <c r="B1968" s="9" t="s">
        <v>5345</v>
      </c>
      <c r="C1968" s="9" t="s">
        <v>5346</v>
      </c>
      <c r="D1968" s="159">
        <f>VLOOKUP(A1968:A2034,Коллекторы!A:I,7,FALSE)</f>
        <v>11950.551763094692</v>
      </c>
      <c r="E1968" s="79">
        <f>VLOOKUP(A1968:A2034,Коллекторы!A:I,8,FALSE)</f>
        <v>0</v>
      </c>
      <c r="F1968" s="157">
        <f>D1968*E1968</f>
        <v>0</v>
      </c>
    </row>
    <row r="1969" spans="1:6" x14ac:dyDescent="0.25">
      <c r="A1969" s="9" t="s">
        <v>5347</v>
      </c>
      <c r="B1969" s="9" t="s">
        <v>5348</v>
      </c>
      <c r="C1969" s="9" t="s">
        <v>5349</v>
      </c>
      <c r="D1969" s="159">
        <f>VLOOKUP(A1969:A2034,Коллекторы!A:I,7,FALSE)</f>
        <v>13032.796146275454</v>
      </c>
      <c r="E1969" s="79">
        <f>VLOOKUP(A1969:A2034,Коллекторы!A:I,8,FALSE)</f>
        <v>0</v>
      </c>
      <c r="F1969" s="157">
        <f t="shared" ref="F1969:F2034" si="39">D1969*E1969</f>
        <v>0</v>
      </c>
    </row>
    <row r="1970" spans="1:6" x14ac:dyDescent="0.25">
      <c r="A1970" s="9" t="s">
        <v>5350</v>
      </c>
      <c r="B1970" s="9" t="s">
        <v>5351</v>
      </c>
      <c r="C1970" s="9" t="s">
        <v>5352</v>
      </c>
      <c r="D1970" s="159">
        <f>VLOOKUP(A1970:A2035,Коллекторы!A:I,7,FALSE)</f>
        <v>14012.932966169345</v>
      </c>
      <c r="E1970" s="79">
        <f>VLOOKUP(A1970:A2035,Коллекторы!A:I,8,FALSE)</f>
        <v>0</v>
      </c>
      <c r="F1970" s="157">
        <f t="shared" si="39"/>
        <v>0</v>
      </c>
    </row>
    <row r="1971" spans="1:6" x14ac:dyDescent="0.25">
      <c r="A1971" s="9" t="s">
        <v>5353</v>
      </c>
      <c r="B1971" s="9" t="s">
        <v>5354</v>
      </c>
      <c r="C1971" s="9" t="s">
        <v>5355</v>
      </c>
      <c r="D1971" s="159">
        <f>VLOOKUP(A1971:A2036,Коллекторы!A:I,7,FALSE)</f>
        <v>2987.1853967408338</v>
      </c>
      <c r="E1971" s="79">
        <f>VLOOKUP(A1971:A2036,Коллекторы!A:I,8,FALSE)</f>
        <v>0</v>
      </c>
      <c r="F1971" s="157">
        <f t="shared" si="39"/>
        <v>0</v>
      </c>
    </row>
    <row r="1972" spans="1:6" x14ac:dyDescent="0.25">
      <c r="A1972" s="9" t="s">
        <v>5356</v>
      </c>
      <c r="B1972" s="9" t="s">
        <v>5357</v>
      </c>
      <c r="C1972" s="9" t="s">
        <v>5358</v>
      </c>
      <c r="D1972" s="159">
        <f>VLOOKUP(A1972:A2037,Коллекторы!A:I,7,FALSE)</f>
        <v>3976.4273857423946</v>
      </c>
      <c r="E1972" s="79">
        <f>VLOOKUP(A1972:A2037,Коллекторы!A:I,8,FALSE)</f>
        <v>0</v>
      </c>
      <c r="F1972" s="157">
        <f t="shared" si="39"/>
        <v>0</v>
      </c>
    </row>
    <row r="1973" spans="1:6" x14ac:dyDescent="0.25">
      <c r="A1973" s="9" t="s">
        <v>5359</v>
      </c>
      <c r="B1973" s="9" t="s">
        <v>5360</v>
      </c>
      <c r="C1973" s="9" t="s">
        <v>5361</v>
      </c>
      <c r="D1973" s="159">
        <f>VLOOKUP(A1973:A2037,Коллекторы!A:I,7,FALSE)</f>
        <v>5124.3135466721087</v>
      </c>
      <c r="E1973" s="79">
        <f>VLOOKUP(A1973:A2037,Коллекторы!A:I,8,FALSE)</f>
        <v>0</v>
      </c>
      <c r="F1973" s="157">
        <f t="shared" si="39"/>
        <v>0</v>
      </c>
    </row>
    <row r="1974" spans="1:6" x14ac:dyDescent="0.25">
      <c r="A1974" s="9" t="s">
        <v>5362</v>
      </c>
      <c r="B1974" s="9" t="s">
        <v>5363</v>
      </c>
      <c r="C1974" s="9" t="s">
        <v>5364</v>
      </c>
      <c r="D1974" s="159">
        <f>VLOOKUP(A1974:A2038,Коллекторы!A:I,7,FALSE)</f>
        <v>6269.8589767490475</v>
      </c>
      <c r="E1974" s="79">
        <f>VLOOKUP(A1974:A2038,Коллекторы!A:I,8,FALSE)</f>
        <v>0</v>
      </c>
      <c r="F1974" s="157">
        <f t="shared" si="39"/>
        <v>0</v>
      </c>
    </row>
    <row r="1975" spans="1:6" x14ac:dyDescent="0.25">
      <c r="A1975" s="9" t="s">
        <v>5365</v>
      </c>
      <c r="B1975" s="9" t="s">
        <v>5366</v>
      </c>
      <c r="C1975" s="9" t="s">
        <v>5367</v>
      </c>
      <c r="D1975" s="159">
        <f>VLOOKUP(A1975:A2039,Коллекторы!A:I,7,FALSE)</f>
        <v>7433.0062903752778</v>
      </c>
      <c r="E1975" s="79">
        <f>VLOOKUP(A1975:A2039,Коллекторы!A:I,8,FALSE)</f>
        <v>0</v>
      </c>
      <c r="F1975" s="157">
        <f t="shared" si="39"/>
        <v>0</v>
      </c>
    </row>
    <row r="1976" spans="1:6" x14ac:dyDescent="0.25">
      <c r="A1976" s="9" t="s">
        <v>5368</v>
      </c>
      <c r="B1976" s="9" t="s">
        <v>5369</v>
      </c>
      <c r="C1976" s="9" t="s">
        <v>5370</v>
      </c>
      <c r="D1976" s="159">
        <f>VLOOKUP(A1976:A2040,Коллекторы!A:I,7,FALSE)</f>
        <v>8567.9720294612525</v>
      </c>
      <c r="E1976" s="79">
        <f>VLOOKUP(A1976:A2040,Коллекторы!A:I,8,FALSE)</f>
        <v>0</v>
      </c>
      <c r="F1976" s="157">
        <f t="shared" si="39"/>
        <v>0</v>
      </c>
    </row>
    <row r="1977" spans="1:6" x14ac:dyDescent="0.25">
      <c r="A1977" s="9" t="s">
        <v>5371</v>
      </c>
      <c r="B1977" s="9" t="s">
        <v>5372</v>
      </c>
      <c r="C1977" s="9" t="s">
        <v>5373</v>
      </c>
      <c r="D1977" s="159">
        <f>VLOOKUP(A1977:A2040,Коллекторы!A:I,7,FALSE)</f>
        <v>9697.4313796688948</v>
      </c>
      <c r="E1977" s="79">
        <f>VLOOKUP(A1977:A2040,Коллекторы!A:I,8,FALSE)</f>
        <v>0</v>
      </c>
      <c r="F1977" s="157">
        <f t="shared" si="39"/>
        <v>0</v>
      </c>
    </row>
    <row r="1978" spans="1:6" x14ac:dyDescent="0.25">
      <c r="A1978" s="9" t="s">
        <v>5374</v>
      </c>
      <c r="B1978" s="9" t="s">
        <v>5375</v>
      </c>
      <c r="C1978" s="9" t="s">
        <v>5376</v>
      </c>
      <c r="D1978" s="159">
        <f>VLOOKUP(A1978:A2041,Коллекторы!A:I,7,FALSE)</f>
        <v>10981.014056020829</v>
      </c>
      <c r="E1978" s="79">
        <f>VLOOKUP(A1978:A2041,Коллекторы!A:I,8,FALSE)</f>
        <v>0</v>
      </c>
      <c r="F1978" s="157">
        <f t="shared" si="39"/>
        <v>0</v>
      </c>
    </row>
    <row r="1979" spans="1:6" x14ac:dyDescent="0.25">
      <c r="A1979" s="9" t="s">
        <v>5378</v>
      </c>
      <c r="B1979" s="9" t="s">
        <v>5379</v>
      </c>
      <c r="C1979" s="9" t="s">
        <v>5380</v>
      </c>
      <c r="D1979" s="159">
        <f>VLOOKUP(A1979:A2042,Коллекторы!A:I,7,FALSE)</f>
        <v>14251.954413133419</v>
      </c>
      <c r="E1979" s="79">
        <f>VLOOKUP(A1979:A2042,Коллекторы!A:I,8,FALSE)</f>
        <v>0</v>
      </c>
      <c r="F1979" s="157">
        <f t="shared" si="39"/>
        <v>0</v>
      </c>
    </row>
    <row r="1980" spans="1:6" x14ac:dyDescent="0.25">
      <c r="A1980" s="9" t="s">
        <v>5381</v>
      </c>
      <c r="B1980" s="9" t="s">
        <v>5382</v>
      </c>
      <c r="C1980" s="9" t="s">
        <v>5383</v>
      </c>
      <c r="D1980" s="159">
        <f>VLOOKUP(A1980:A2043,Коллекторы!A:I,7,FALSE)</f>
        <v>15882.49985655821</v>
      </c>
      <c r="E1980" s="79">
        <f>VLOOKUP(A1980:A2043,Коллекторы!A:I,8,FALSE)</f>
        <v>0</v>
      </c>
      <c r="F1980" s="157">
        <f t="shared" si="39"/>
        <v>0</v>
      </c>
    </row>
    <row r="1981" spans="1:6" x14ac:dyDescent="0.25">
      <c r="A1981" s="9" t="s">
        <v>5384</v>
      </c>
      <c r="B1981" s="9" t="s">
        <v>5385</v>
      </c>
      <c r="C1981" s="9" t="s">
        <v>5386</v>
      </c>
      <c r="D1981" s="159">
        <f>VLOOKUP(A1981:A2044,Коллекторы!A:I,7,FALSE)</f>
        <v>17142.315820432101</v>
      </c>
      <c r="E1981" s="79">
        <f>VLOOKUP(A1981:A2044,Коллекторы!A:I,8,FALSE)</f>
        <v>0</v>
      </c>
      <c r="F1981" s="157">
        <f t="shared" si="39"/>
        <v>0</v>
      </c>
    </row>
    <row r="1982" spans="1:6" x14ac:dyDescent="0.25">
      <c r="A1982" s="9" t="s">
        <v>5387</v>
      </c>
      <c r="B1982" s="9" t="s">
        <v>5388</v>
      </c>
      <c r="C1982" s="9" t="s">
        <v>5389</v>
      </c>
      <c r="D1982" s="159">
        <f>VLOOKUP(A1982:A2045,Коллекторы!A:I,7,FALSE)</f>
        <v>3720.834012844758</v>
      </c>
      <c r="E1982" s="79">
        <f>VLOOKUP(A1982:A2045,Коллекторы!A:I,8,FALSE)</f>
        <v>0</v>
      </c>
      <c r="F1982" s="157">
        <f t="shared" si="39"/>
        <v>0</v>
      </c>
    </row>
    <row r="1983" spans="1:6" x14ac:dyDescent="0.25">
      <c r="A1983" s="9" t="s">
        <v>5390</v>
      </c>
      <c r="B1983" s="9" t="s">
        <v>5391</v>
      </c>
      <c r="C1983" s="9" t="s">
        <v>5392</v>
      </c>
      <c r="D1983" s="159">
        <f>VLOOKUP(A1983:A2046,Коллекторы!A:I,7,FALSE)</f>
        <v>4910.7987598269538</v>
      </c>
      <c r="E1983" s="79">
        <f>VLOOKUP(A1983:A2046,Коллекторы!A:I,8,FALSE)</f>
        <v>0</v>
      </c>
      <c r="F1983" s="157">
        <f t="shared" si="39"/>
        <v>0</v>
      </c>
    </row>
    <row r="1984" spans="1:6" x14ac:dyDescent="0.25">
      <c r="A1984" s="9" t="s">
        <v>5393</v>
      </c>
      <c r="B1984" s="9" t="s">
        <v>5394</v>
      </c>
      <c r="C1984" s="9" t="s">
        <v>5395</v>
      </c>
      <c r="D1984" s="159">
        <f>VLOOKUP(A1984:A2046,Коллекторы!A:I,7,FALSE)</f>
        <v>6071.8764552807543</v>
      </c>
      <c r="E1984" s="79">
        <f>VLOOKUP(A1984:A2046,Коллекторы!A:I,8,FALSE)</f>
        <v>0</v>
      </c>
      <c r="F1984" s="157">
        <f t="shared" si="39"/>
        <v>0</v>
      </c>
    </row>
    <row r="1985" spans="1:6" x14ac:dyDescent="0.25">
      <c r="A1985" s="9" t="s">
        <v>5396</v>
      </c>
      <c r="B1985" s="9" t="s">
        <v>5397</v>
      </c>
      <c r="C1985" s="9" t="s">
        <v>5398</v>
      </c>
      <c r="D1985" s="159">
        <f>VLOOKUP(A1985:A2047,Коллекторы!A:I,7,FALSE)</f>
        <v>7554.2158329711046</v>
      </c>
      <c r="E1985" s="79">
        <f>VLOOKUP(A1985:A2047,Коллекторы!A:I,8,FALSE)</f>
        <v>0</v>
      </c>
      <c r="F1985" s="157">
        <f t="shared" si="39"/>
        <v>0</v>
      </c>
    </row>
    <row r="1986" spans="1:6" x14ac:dyDescent="0.25">
      <c r="A1986" s="9" t="s">
        <v>5399</v>
      </c>
      <c r="B1986" s="9" t="s">
        <v>5400</v>
      </c>
      <c r="C1986" s="9" t="s">
        <v>5401</v>
      </c>
      <c r="D1986" s="159">
        <f>VLOOKUP(A1986:A2048,Коллекторы!A:I,7,FALSE)</f>
        <v>8781.7622178780348</v>
      </c>
      <c r="E1986" s="79">
        <f>VLOOKUP(A1986:A2048,Коллекторы!A:I,8,FALSE)</f>
        <v>0</v>
      </c>
      <c r="F1986" s="157">
        <f t="shared" si="39"/>
        <v>0</v>
      </c>
    </row>
    <row r="1987" spans="1:6" x14ac:dyDescent="0.25">
      <c r="A1987" s="9" t="s">
        <v>5402</v>
      </c>
      <c r="B1987" s="9" t="s">
        <v>5403</v>
      </c>
      <c r="C1987" s="9" t="s">
        <v>5404</v>
      </c>
      <c r="D1987" s="159">
        <f>VLOOKUP(A1987:A2049,Коллекторы!A:I,7,FALSE)</f>
        <v>10098.349635762426</v>
      </c>
      <c r="E1987" s="79">
        <f>VLOOKUP(A1987:A2049,Коллекторы!A:I,8,FALSE)</f>
        <v>0</v>
      </c>
      <c r="F1987" s="157">
        <f t="shared" si="39"/>
        <v>0</v>
      </c>
    </row>
    <row r="1988" spans="1:6" x14ac:dyDescent="0.25">
      <c r="A1988" s="9" t="s">
        <v>5405</v>
      </c>
      <c r="B1988" s="9" t="s">
        <v>5406</v>
      </c>
      <c r="C1988" s="9" t="s">
        <v>5407</v>
      </c>
      <c r="D1988" s="159">
        <f>VLOOKUP(A1988:A2050,Коллекторы!A:I,7,FALSE)</f>
        <v>11550.367464672592</v>
      </c>
      <c r="E1988" s="79">
        <f>VLOOKUP(A1988:A2050,Коллекторы!A:I,8,FALSE)</f>
        <v>0</v>
      </c>
      <c r="F1988" s="157">
        <f t="shared" si="39"/>
        <v>0</v>
      </c>
    </row>
    <row r="1989" spans="1:6" x14ac:dyDescent="0.25">
      <c r="A1989" s="9" t="s">
        <v>5408</v>
      </c>
      <c r="B1989" s="9" t="s">
        <v>5409</v>
      </c>
      <c r="C1989" s="9" t="s">
        <v>5410</v>
      </c>
      <c r="D1989" s="159">
        <f>VLOOKUP(A1989:A2051,Коллекторы!A:I,7,FALSE)</f>
        <v>12965.068023589507</v>
      </c>
      <c r="E1989" s="79">
        <f>VLOOKUP(A1989:A2051,Коллекторы!A:I,8,FALSE)</f>
        <v>0</v>
      </c>
      <c r="F1989" s="157">
        <f t="shared" si="39"/>
        <v>0</v>
      </c>
    </row>
    <row r="1990" spans="1:6" x14ac:dyDescent="0.25">
      <c r="A1990" s="9" t="s">
        <v>5412</v>
      </c>
      <c r="B1990" s="9" t="s">
        <v>5413</v>
      </c>
      <c r="C1990" s="9" t="s">
        <v>5414</v>
      </c>
      <c r="D1990" s="159">
        <f>VLOOKUP(A1990:A2052,Коллекторы!A:I,7,FALSE)</f>
        <v>123.86343188571429</v>
      </c>
      <c r="E1990" s="79">
        <f>VLOOKUP(A1990:A2052,Коллекторы!A:I,8,FALSE)</f>
        <v>0</v>
      </c>
      <c r="F1990" s="157">
        <f t="shared" si="39"/>
        <v>0</v>
      </c>
    </row>
    <row r="1991" spans="1:6" x14ac:dyDescent="0.25">
      <c r="A1991" s="9" t="s">
        <v>5415</v>
      </c>
      <c r="B1991" s="9" t="s">
        <v>5416</v>
      </c>
      <c r="C1991" s="9" t="s">
        <v>5417</v>
      </c>
      <c r="D1991" s="159">
        <f>VLOOKUP(A1991:A2053,Коллекторы!A:I,7,FALSE)</f>
        <v>125.69788748571428</v>
      </c>
      <c r="E1991" s="79">
        <f>VLOOKUP(A1991:A2053,Коллекторы!A:I,8,FALSE)</f>
        <v>0</v>
      </c>
      <c r="F1991" s="157">
        <f t="shared" si="39"/>
        <v>0</v>
      </c>
    </row>
    <row r="1992" spans="1:6" x14ac:dyDescent="0.25">
      <c r="A1992" s="9" t="s">
        <v>5418</v>
      </c>
      <c r="B1992" s="9" t="s">
        <v>5419</v>
      </c>
      <c r="C1992" s="9" t="s">
        <v>5420</v>
      </c>
      <c r="D1992" s="159">
        <f>VLOOKUP(A1992:A2054,Коллекторы!A:I,7,FALSE)</f>
        <v>149.09060185714281</v>
      </c>
      <c r="E1992" s="79">
        <f>VLOOKUP(A1992:A2054,Коллекторы!A:I,8,FALSE)</f>
        <v>0</v>
      </c>
      <c r="F1992" s="157">
        <f t="shared" si="39"/>
        <v>0</v>
      </c>
    </row>
    <row r="1993" spans="1:6" x14ac:dyDescent="0.25">
      <c r="A1993" s="9" t="s">
        <v>5421</v>
      </c>
      <c r="B1993" s="9" t="s">
        <v>5422</v>
      </c>
      <c r="C1993" s="9" t="s">
        <v>5423</v>
      </c>
      <c r="D1993" s="159">
        <f>VLOOKUP(A1993:A2055,Коллекторы!A:I,7,FALSE)</f>
        <v>289.49631428571428</v>
      </c>
      <c r="E1993" s="79">
        <f>VLOOKUP(A1993:A2055,Коллекторы!A:I,8,FALSE)</f>
        <v>0</v>
      </c>
      <c r="F1993" s="157">
        <f t="shared" si="39"/>
        <v>0</v>
      </c>
    </row>
    <row r="1994" spans="1:6" x14ac:dyDescent="0.25">
      <c r="A1994" s="9" t="s">
        <v>5424</v>
      </c>
      <c r="B1994" s="9" t="s">
        <v>5425</v>
      </c>
      <c r="C1994" s="9" t="s">
        <v>5426</v>
      </c>
      <c r="D1994" s="159">
        <f>VLOOKUP(A1994:A2055,Коллекторы!A:I,7,FALSE)</f>
        <v>1036.7629714285717</v>
      </c>
      <c r="E1994" s="79">
        <f>VLOOKUP(A1994:A2055,Коллекторы!A:I,8,FALSE)</f>
        <v>0</v>
      </c>
      <c r="F1994" s="157">
        <f t="shared" si="39"/>
        <v>0</v>
      </c>
    </row>
    <row r="1995" spans="1:6" x14ac:dyDescent="0.25">
      <c r="A1995" s="9" t="s">
        <v>5427</v>
      </c>
      <c r="B1995" s="9" t="s">
        <v>5428</v>
      </c>
      <c r="C1995" s="9" t="s">
        <v>5429</v>
      </c>
      <c r="D1995" s="159">
        <f>VLOOKUP(A1995:A2056,Коллекторы!A:I,7,FALSE)</f>
        <v>2439.2677006285717</v>
      </c>
      <c r="E1995" s="79">
        <f>VLOOKUP(A1995:A2056,Коллекторы!A:I,8,FALSE)</f>
        <v>0</v>
      </c>
      <c r="F1995" s="157">
        <f t="shared" si="39"/>
        <v>0</v>
      </c>
    </row>
    <row r="1996" spans="1:6" x14ac:dyDescent="0.25">
      <c r="A1996" s="9" t="s">
        <v>5430</v>
      </c>
      <c r="B1996" s="9" t="s">
        <v>5431</v>
      </c>
      <c r="C1996" s="9" t="s">
        <v>5432</v>
      </c>
      <c r="D1996" s="159">
        <f>VLOOKUP(A1996:A2057,Коллекторы!A:I,7,FALSE)</f>
        <v>3629.0834305714284</v>
      </c>
      <c r="E1996" s="79">
        <f>VLOOKUP(A1996:A2057,Коллекторы!A:I,8,FALSE)</f>
        <v>0</v>
      </c>
      <c r="F1996" s="157">
        <f t="shared" si="39"/>
        <v>0</v>
      </c>
    </row>
    <row r="1997" spans="1:6" x14ac:dyDescent="0.25">
      <c r="A1997" s="9" t="s">
        <v>5434</v>
      </c>
      <c r="B1997" s="164">
        <v>5010112</v>
      </c>
      <c r="C1997" s="9" t="s">
        <v>5435</v>
      </c>
      <c r="D1997" s="159">
        <f>VLOOKUP(A1997:A2058,Коллекторы!A:I,7,FALSE)</f>
        <v>913.73413799999992</v>
      </c>
      <c r="E1997" s="79">
        <f>VLOOKUP(A1997:A2058,Коллекторы!A:I,8,FALSE)</f>
        <v>0</v>
      </c>
      <c r="F1997" s="157">
        <f t="shared" si="39"/>
        <v>0</v>
      </c>
    </row>
    <row r="1998" spans="1:6" x14ac:dyDescent="0.25">
      <c r="A1998" s="9" t="s">
        <v>5436</v>
      </c>
      <c r="B1998" s="164">
        <v>5010122</v>
      </c>
      <c r="C1998" s="9" t="s">
        <v>5437</v>
      </c>
      <c r="D1998" s="159">
        <f>VLOOKUP(A1998:A2058,Коллекторы!A:I,7,FALSE)</f>
        <v>774.6059929999999</v>
      </c>
      <c r="E1998" s="79">
        <f>VLOOKUP(A1998:A2058,Коллекторы!A:I,8,FALSE)</f>
        <v>0</v>
      </c>
      <c r="F1998" s="157">
        <f t="shared" si="39"/>
        <v>0</v>
      </c>
    </row>
    <row r="1999" spans="1:6" x14ac:dyDescent="0.25">
      <c r="A1999" s="9" t="s">
        <v>5438</v>
      </c>
      <c r="B1999" s="164">
        <v>5010113</v>
      </c>
      <c r="C1999" s="9" t="s">
        <v>5439</v>
      </c>
      <c r="D1999" s="159">
        <f>VLOOKUP(A1999:A2059,Коллекторы!A:I,7,FALSE)</f>
        <v>1195.4039809999999</v>
      </c>
      <c r="E1999" s="79">
        <f>VLOOKUP(A1999:A2059,Коллекторы!A:I,8,FALSE)</f>
        <v>0</v>
      </c>
      <c r="F1999" s="157">
        <f t="shared" si="39"/>
        <v>0</v>
      </c>
    </row>
    <row r="2000" spans="1:6" x14ac:dyDescent="0.25">
      <c r="A2000" s="9" t="s">
        <v>5440</v>
      </c>
      <c r="B2000" s="164">
        <v>5010123</v>
      </c>
      <c r="C2000" s="9" t="s">
        <v>5441</v>
      </c>
      <c r="D2000" s="159">
        <f>VLOOKUP(A2000:A2060,Коллекторы!A:I,7,FALSE)</f>
        <v>985.8723</v>
      </c>
      <c r="E2000" s="79">
        <f>VLOOKUP(A2000:A2060,Коллекторы!A:I,8,FALSE)</f>
        <v>0</v>
      </c>
      <c r="F2000" s="157">
        <f t="shared" si="39"/>
        <v>0</v>
      </c>
    </row>
    <row r="2001" spans="1:6" x14ac:dyDescent="0.25">
      <c r="A2001" s="9" t="s">
        <v>5442</v>
      </c>
      <c r="B2001" s="164">
        <v>5010114</v>
      </c>
      <c r="C2001" s="9" t="s">
        <v>5443</v>
      </c>
      <c r="D2001" s="159">
        <f>VLOOKUP(A2001:A2061,Коллекторы!A:I,7,FALSE)</f>
        <v>1483.9566289999998</v>
      </c>
      <c r="E2001" s="79">
        <f>VLOOKUP(A2001:A2061,Коллекторы!A:I,8,FALSE)</f>
        <v>0</v>
      </c>
      <c r="F2001" s="157">
        <f t="shared" si="39"/>
        <v>0</v>
      </c>
    </row>
    <row r="2002" spans="1:6" x14ac:dyDescent="0.25">
      <c r="A2002" s="9" t="s">
        <v>5444</v>
      </c>
      <c r="B2002" s="164">
        <v>5010124</v>
      </c>
      <c r="C2002" s="9" t="s">
        <v>5445</v>
      </c>
      <c r="D2002" s="159">
        <f>VLOOKUP(A2002:A2061,Коллекторы!A:I,7,FALSE)</f>
        <v>1197.1306499999998</v>
      </c>
      <c r="E2002" s="79">
        <f>VLOOKUP(A2002:A2061,Коллекторы!A:I,8,FALSE)</f>
        <v>0</v>
      </c>
      <c r="F2002" s="157">
        <f t="shared" si="39"/>
        <v>0</v>
      </c>
    </row>
    <row r="2003" spans="1:6" x14ac:dyDescent="0.25">
      <c r="A2003" s="9" t="s">
        <v>5446</v>
      </c>
      <c r="B2003" s="164">
        <v>5010302</v>
      </c>
      <c r="C2003" s="9" t="s">
        <v>5447</v>
      </c>
      <c r="D2003" s="159">
        <f>VLOOKUP(A2003:A2062,Коллекторы!A:I,7,FALSE)</f>
        <v>913.73413799999992</v>
      </c>
      <c r="E2003" s="79">
        <f>VLOOKUP(A2003:A2062,Коллекторы!A:I,8,FALSE)</f>
        <v>0</v>
      </c>
      <c r="F2003" s="157">
        <f t="shared" si="39"/>
        <v>0</v>
      </c>
    </row>
    <row r="2004" spans="1:6" x14ac:dyDescent="0.25">
      <c r="A2004" s="9" t="s">
        <v>5448</v>
      </c>
      <c r="B2004" s="164">
        <v>5010303</v>
      </c>
      <c r="C2004" s="9" t="s">
        <v>5449</v>
      </c>
      <c r="D2004" s="159">
        <f>VLOOKUP(A2004:A2063,Коллекторы!A:I,7,FALSE)</f>
        <v>1224.6141279999999</v>
      </c>
      <c r="E2004" s="79">
        <f>VLOOKUP(A2004:A2063,Коллекторы!A:I,8,FALSE)</f>
        <v>0</v>
      </c>
      <c r="F2004" s="157">
        <f t="shared" si="39"/>
        <v>0</v>
      </c>
    </row>
    <row r="2005" spans="1:6" x14ac:dyDescent="0.25">
      <c r="A2005" s="9" t="s">
        <v>5450</v>
      </c>
      <c r="B2005" s="164">
        <v>5010304</v>
      </c>
      <c r="C2005" s="9" t="s">
        <v>5451</v>
      </c>
      <c r="D2005" s="159">
        <f>VLOOKUP(A2005:A2064,Коллекторы!A:I,7,FALSE)</f>
        <v>1549.2278999999999</v>
      </c>
      <c r="E2005" s="79">
        <f>VLOOKUP(A2005:A2064,Коллекторы!A:I,8,FALSE)</f>
        <v>0</v>
      </c>
      <c r="F2005" s="157">
        <f t="shared" si="39"/>
        <v>0</v>
      </c>
    </row>
    <row r="2006" spans="1:6" x14ac:dyDescent="0.25">
      <c r="A2006" s="9" t="s">
        <v>5452</v>
      </c>
      <c r="B2006" s="164">
        <v>5010222</v>
      </c>
      <c r="C2006" s="9" t="s">
        <v>5453</v>
      </c>
      <c r="D2006" s="159">
        <f>VLOOKUP(A2006:A2065,Коллекторы!A:I,7,FALSE)</f>
        <v>566.79302399999995</v>
      </c>
      <c r="E2006" s="79">
        <f>VLOOKUP(A2006:A2065,Коллекторы!A:I,8,FALSE)</f>
        <v>0</v>
      </c>
      <c r="F2006" s="157">
        <f t="shared" si="39"/>
        <v>0</v>
      </c>
    </row>
    <row r="2007" spans="1:6" x14ac:dyDescent="0.25">
      <c r="A2007" s="9" t="s">
        <v>5454</v>
      </c>
      <c r="B2007" s="164">
        <v>5010213</v>
      </c>
      <c r="C2007" s="9" t="s">
        <v>5455</v>
      </c>
      <c r="D2007" s="159">
        <f>VLOOKUP(A2007:A2066,Коллекторы!A:I,7,FALSE)</f>
        <v>944.64708299999995</v>
      </c>
      <c r="E2007" s="79">
        <f>VLOOKUP(A2007:A2066,Коллекторы!A:I,8,FALSE)</f>
        <v>0</v>
      </c>
      <c r="F2007" s="157">
        <f t="shared" si="39"/>
        <v>0</v>
      </c>
    </row>
    <row r="2008" spans="1:6" x14ac:dyDescent="0.25">
      <c r="A2008" s="9" t="s">
        <v>5456</v>
      </c>
      <c r="B2008" s="164">
        <v>5010223</v>
      </c>
      <c r="C2008" s="9" t="s">
        <v>5457</v>
      </c>
      <c r="D2008" s="159">
        <f>VLOOKUP(A2008:A2067,Коллекторы!A:I,7,FALSE)</f>
        <v>779.76212899999996</v>
      </c>
      <c r="E2008" s="79">
        <f>VLOOKUP(A2008:A2067,Коллекторы!A:I,8,FALSE)</f>
        <v>0</v>
      </c>
      <c r="F2008" s="157">
        <f t="shared" si="39"/>
        <v>0</v>
      </c>
    </row>
    <row r="2009" spans="1:6" x14ac:dyDescent="0.25">
      <c r="A2009" s="9" t="s">
        <v>5458</v>
      </c>
      <c r="B2009" s="164">
        <v>5010214</v>
      </c>
      <c r="C2009" s="9" t="s">
        <v>5459</v>
      </c>
      <c r="D2009" s="159">
        <f>VLOOKUP(A2009:A2067,Коллекторы!A:I,7,FALSE)</f>
        <v>1195.4039809999999</v>
      </c>
      <c r="E2009" s="79">
        <f>VLOOKUP(A2009:A2067,Коллекторы!A:I,8,FALSE)</f>
        <v>0</v>
      </c>
      <c r="F2009" s="157">
        <f t="shared" si="39"/>
        <v>0</v>
      </c>
    </row>
    <row r="2010" spans="1:6" x14ac:dyDescent="0.25">
      <c r="A2010" s="9" t="s">
        <v>5460</v>
      </c>
      <c r="B2010" s="164">
        <v>5010224</v>
      </c>
      <c r="C2010" s="9" t="s">
        <v>5461</v>
      </c>
      <c r="D2010" s="159">
        <f>VLOOKUP(A2010:A2068,Коллекторы!A:I,7,FALSE)</f>
        <v>963.5370009999998</v>
      </c>
      <c r="E2010" s="79">
        <f>VLOOKUP(A2010:A2068,Коллекторы!A:I,8,FALSE)</f>
        <v>0</v>
      </c>
      <c r="F2010" s="157">
        <f t="shared" si="39"/>
        <v>0</v>
      </c>
    </row>
    <row r="2011" spans="1:6" x14ac:dyDescent="0.25">
      <c r="A2011" s="9" t="s">
        <v>5463</v>
      </c>
      <c r="B2011" s="164">
        <v>5020202</v>
      </c>
      <c r="C2011" s="9" t="s">
        <v>5464</v>
      </c>
      <c r="D2011" s="159">
        <f>VLOOKUP(A2011:A2069,Коллекторы!A:I,7,FALSE)</f>
        <v>980.71616399999994</v>
      </c>
      <c r="E2011" s="79">
        <f>VLOOKUP(A2011:A2069,Коллекторы!A:I,8,FALSE)</f>
        <v>0</v>
      </c>
      <c r="F2011" s="157">
        <f t="shared" si="39"/>
        <v>0</v>
      </c>
    </row>
    <row r="2012" spans="1:6" x14ac:dyDescent="0.25">
      <c r="A2012" s="9" t="s">
        <v>5465</v>
      </c>
      <c r="B2012" s="164">
        <v>5020203</v>
      </c>
      <c r="C2012" s="9" t="s">
        <v>5466</v>
      </c>
      <c r="D2012" s="159">
        <f>VLOOKUP(A2012:A2070,Коллекторы!A:I,7,FALSE)</f>
        <v>1399.8033969999997</v>
      </c>
      <c r="E2012" s="79">
        <f>VLOOKUP(A2012:A2070,Коллекторы!A:I,8,FALSE)</f>
        <v>0</v>
      </c>
      <c r="F2012" s="157">
        <f t="shared" si="39"/>
        <v>0</v>
      </c>
    </row>
    <row r="2013" spans="1:6" x14ac:dyDescent="0.25">
      <c r="A2013" s="9" t="s">
        <v>5467</v>
      </c>
      <c r="B2013" s="164">
        <v>5020204</v>
      </c>
      <c r="C2013" s="9" t="s">
        <v>5468</v>
      </c>
      <c r="D2013" s="159">
        <f>VLOOKUP(A2013:A2071,Коллекторы!A:I,7,FALSE)</f>
        <v>1873.841672</v>
      </c>
      <c r="E2013" s="79">
        <f>VLOOKUP(A2013:A2071,Коллекторы!A:I,8,FALSE)</f>
        <v>0</v>
      </c>
      <c r="F2013" s="157">
        <f t="shared" si="39"/>
        <v>0</v>
      </c>
    </row>
    <row r="2014" spans="1:6" x14ac:dyDescent="0.25">
      <c r="A2014" s="9" t="s">
        <v>5469</v>
      </c>
      <c r="B2014" s="164">
        <v>5020102</v>
      </c>
      <c r="C2014" s="9" t="s">
        <v>5470</v>
      </c>
      <c r="D2014" s="159">
        <f>VLOOKUP(A2014:A2072,Коллекторы!A:I,7,FALSE)</f>
        <v>1203.997541</v>
      </c>
      <c r="E2014" s="79">
        <f>VLOOKUP(A2014:A2072,Коллекторы!A:I,8,FALSE)</f>
        <v>0</v>
      </c>
      <c r="F2014" s="157">
        <f t="shared" si="39"/>
        <v>0</v>
      </c>
    </row>
    <row r="2015" spans="1:6" x14ac:dyDescent="0.25">
      <c r="A2015" s="9" t="s">
        <v>5471</v>
      </c>
      <c r="B2015" s="164">
        <v>5020103</v>
      </c>
      <c r="C2015" s="9" t="s">
        <v>5472</v>
      </c>
      <c r="D2015" s="159">
        <f>VLOOKUP(A2015:A2073,Коллекторы!A:I,7,FALSE)</f>
        <v>1705.5192939999999</v>
      </c>
      <c r="E2015" s="79">
        <f>VLOOKUP(A2015:A2073,Коллекторы!A:I,8,FALSE)</f>
        <v>0</v>
      </c>
      <c r="F2015" s="157">
        <f t="shared" si="39"/>
        <v>0</v>
      </c>
    </row>
    <row r="2016" spans="1:6" x14ac:dyDescent="0.25">
      <c r="A2016" s="9" t="s">
        <v>5473</v>
      </c>
      <c r="B2016" s="162" t="s">
        <v>8093</v>
      </c>
      <c r="C2016" s="9" t="s">
        <v>5474</v>
      </c>
      <c r="D2016" s="159">
        <f>VLOOKUP(A2016:A2073,Коллекторы!A:I,7,FALSE)</f>
        <v>2184.7216619999999</v>
      </c>
      <c r="E2016" s="79">
        <f>VLOOKUP(A2016:A2073,Коллекторы!A:I,8,FALSE)</f>
        <v>0</v>
      </c>
      <c r="F2016" s="157">
        <f t="shared" si="39"/>
        <v>0</v>
      </c>
    </row>
    <row r="2017" spans="1:6" x14ac:dyDescent="0.25">
      <c r="A2017" s="9" t="s">
        <v>5476</v>
      </c>
      <c r="B2017" s="164" t="s">
        <v>5477</v>
      </c>
      <c r="C2017" s="9" t="s">
        <v>5478</v>
      </c>
      <c r="D2017" s="159">
        <f>VLOOKUP(A2017:A2074,Коллекторы!A:I,7,FALSE)</f>
        <v>1342.5050399999998</v>
      </c>
      <c r="E2017" s="79">
        <f>VLOOKUP(A2017:A2074,Коллекторы!A:I,8,FALSE)</f>
        <v>0</v>
      </c>
      <c r="F2017" s="157">
        <f t="shared" si="39"/>
        <v>0</v>
      </c>
    </row>
    <row r="2018" spans="1:6" x14ac:dyDescent="0.25">
      <c r="A2018" s="9" t="s">
        <v>5479</v>
      </c>
      <c r="B2018" s="164">
        <v>5010403</v>
      </c>
      <c r="C2018" s="9" t="s">
        <v>5480</v>
      </c>
      <c r="D2018" s="159">
        <f>VLOOKUP(A2018:A2075,Коллекторы!A:I,7,FALSE)</f>
        <v>1540.7696089999999</v>
      </c>
      <c r="E2018" s="79">
        <f>VLOOKUP(A2018:A2075,Коллекторы!A:I,8,FALSE)</f>
        <v>0</v>
      </c>
      <c r="F2018" s="157">
        <f t="shared" si="39"/>
        <v>0</v>
      </c>
    </row>
    <row r="2019" spans="1:6" x14ac:dyDescent="0.25">
      <c r="A2019" s="9" t="s">
        <v>5481</v>
      </c>
      <c r="B2019" s="164">
        <v>5010501</v>
      </c>
      <c r="C2019" s="9" t="s">
        <v>5482</v>
      </c>
      <c r="D2019" s="159">
        <f>VLOOKUP(A2019:A2076,Коллекторы!A:I,7,FALSE)</f>
        <v>1811.0529849999998</v>
      </c>
      <c r="E2019" s="79">
        <f>VLOOKUP(A2019:A2076,Коллекторы!A:I,8,FALSE)</f>
        <v>0</v>
      </c>
      <c r="F2019" s="157">
        <f t="shared" si="39"/>
        <v>0</v>
      </c>
    </row>
    <row r="2020" spans="1:6" x14ac:dyDescent="0.25">
      <c r="A2020" s="9" t="s">
        <v>5483</v>
      </c>
      <c r="B2020" s="164" t="s">
        <v>5484</v>
      </c>
      <c r="C2020" s="9" t="s">
        <v>5485</v>
      </c>
      <c r="D2020" s="159">
        <f>VLOOKUP(A2020:A2076,Коллекторы!A:I,7,FALSE)</f>
        <v>2033.5864039999999</v>
      </c>
      <c r="E2020" s="79">
        <f>VLOOKUP(A2020:A2076,Коллекторы!A:I,8,FALSE)</f>
        <v>0</v>
      </c>
      <c r="F2020" s="157">
        <f t="shared" si="39"/>
        <v>0</v>
      </c>
    </row>
    <row r="2021" spans="1:6" x14ac:dyDescent="0.25">
      <c r="A2021" s="9" t="s">
        <v>5486</v>
      </c>
      <c r="B2021" s="164">
        <v>5010503</v>
      </c>
      <c r="C2021" s="9" t="s">
        <v>5487</v>
      </c>
      <c r="D2021" s="159">
        <f>VLOOKUP(A2021:A2077,Коллекторы!A:I,7,FALSE)</f>
        <v>2262.5968210000001</v>
      </c>
      <c r="E2021" s="79">
        <f>VLOOKUP(A2021:A2077,Коллекторы!A:I,8,FALSE)</f>
        <v>0</v>
      </c>
      <c r="F2021" s="157">
        <f t="shared" si="39"/>
        <v>0</v>
      </c>
    </row>
    <row r="2022" spans="1:6" x14ac:dyDescent="0.25">
      <c r="A2022" s="9" t="s">
        <v>5489</v>
      </c>
      <c r="B2022" s="164">
        <v>5010511</v>
      </c>
      <c r="C2022" s="9" t="s">
        <v>5490</v>
      </c>
      <c r="D2022" s="159">
        <f>VLOOKUP(A2022:A2078,Коллекторы!A:I,7,FALSE)</f>
        <v>1811.0529849999998</v>
      </c>
      <c r="E2022" s="79">
        <f>VLOOKUP(A2022:A2078,Коллекторы!A:I,8,FALSE)</f>
        <v>0</v>
      </c>
      <c r="F2022" s="157">
        <f t="shared" si="39"/>
        <v>0</v>
      </c>
    </row>
    <row r="2023" spans="1:6" x14ac:dyDescent="0.25">
      <c r="A2023" s="9" t="s">
        <v>5491</v>
      </c>
      <c r="B2023" s="164">
        <v>5010512</v>
      </c>
      <c r="C2023" s="9" t="s">
        <v>5492</v>
      </c>
      <c r="D2023" s="159">
        <f>VLOOKUP(A2023:A2079,Коллекторы!A:I,7,FALSE)</f>
        <v>2057.8632109999999</v>
      </c>
      <c r="E2023" s="79">
        <f>VLOOKUP(A2023:A2079,Коллекторы!A:I,8,FALSE)</f>
        <v>0</v>
      </c>
      <c r="F2023" s="157">
        <f t="shared" si="39"/>
        <v>0</v>
      </c>
    </row>
    <row r="2024" spans="1:6" x14ac:dyDescent="0.25">
      <c r="A2024" s="9" t="s">
        <v>5493</v>
      </c>
      <c r="B2024" s="164">
        <v>5010613</v>
      </c>
      <c r="C2024" s="9" t="s">
        <v>5494</v>
      </c>
      <c r="D2024" s="159">
        <f>VLOOKUP(A2024:A2079,Коллекторы!A:I,7,FALSE)</f>
        <v>2313.5773199999999</v>
      </c>
      <c r="E2024" s="79">
        <f>VLOOKUP(A2024:A2079,Коллекторы!A:I,8,FALSE)</f>
        <v>0</v>
      </c>
      <c r="F2024" s="157">
        <f t="shared" si="39"/>
        <v>0</v>
      </c>
    </row>
    <row r="2025" spans="1:6" x14ac:dyDescent="0.25">
      <c r="A2025" s="9" t="s">
        <v>5496</v>
      </c>
      <c r="B2025" s="164">
        <v>5080101</v>
      </c>
      <c r="C2025" s="9" t="s">
        <v>5497</v>
      </c>
      <c r="D2025" s="159">
        <f>VLOOKUP(A2025:A2080,Коллекторы!A:I,7,FALSE)</f>
        <v>14420.423357999998</v>
      </c>
      <c r="E2025" s="79">
        <f>VLOOKUP(A2025:A2080,Коллекторы!A:I,8,FALSE)</f>
        <v>0</v>
      </c>
      <c r="F2025" s="157">
        <f t="shared" si="39"/>
        <v>0</v>
      </c>
    </row>
    <row r="2026" spans="1:6" x14ac:dyDescent="0.25">
      <c r="A2026" s="9" t="s">
        <v>5498</v>
      </c>
      <c r="B2026" s="164">
        <v>5080102</v>
      </c>
      <c r="C2026" s="9" t="s">
        <v>5499</v>
      </c>
      <c r="D2026" s="159">
        <f>VLOOKUP(A2026:A2081,Коллекторы!A:I,7,FALSE)</f>
        <v>14420.423357999998</v>
      </c>
      <c r="E2026" s="79">
        <f>VLOOKUP(A2026:A2081,Коллекторы!A:I,8,FALSE)</f>
        <v>0</v>
      </c>
      <c r="F2026" s="157">
        <f t="shared" si="39"/>
        <v>0</v>
      </c>
    </row>
    <row r="2027" spans="1:6" x14ac:dyDescent="0.25">
      <c r="A2027" s="9" t="s">
        <v>5500</v>
      </c>
      <c r="B2027" s="164">
        <v>5080103</v>
      </c>
      <c r="C2027" s="9" t="s">
        <v>5501</v>
      </c>
      <c r="D2027" s="159">
        <f>VLOOKUP(A2027:A2082,Коллекторы!A:I,7,FALSE)</f>
        <v>13797.318644999999</v>
      </c>
      <c r="E2027" s="79">
        <f>VLOOKUP(A2027:A2082,Коллекторы!A:I,8,FALSE)</f>
        <v>0</v>
      </c>
      <c r="F2027" s="157">
        <f t="shared" si="39"/>
        <v>0</v>
      </c>
    </row>
    <row r="2028" spans="1:6" x14ac:dyDescent="0.25">
      <c r="A2028" s="74" t="s">
        <v>10206</v>
      </c>
      <c r="B2028" s="86" t="s">
        <v>10195</v>
      </c>
      <c r="C2028" s="45" t="s">
        <v>10194</v>
      </c>
      <c r="D2028" s="159">
        <f>VLOOKUP(A2028:A2083,Коллекторы!A:I,7,FALSE)</f>
        <v>758.27819999999997</v>
      </c>
      <c r="E2028" s="79">
        <f>VLOOKUP(A2028:A2083,Коллекторы!A:I,8,FALSE)</f>
        <v>0</v>
      </c>
      <c r="F2028" s="157">
        <f t="shared" si="39"/>
        <v>0</v>
      </c>
    </row>
    <row r="2029" spans="1:6" x14ac:dyDescent="0.25">
      <c r="A2029" s="74" t="s">
        <v>10207</v>
      </c>
      <c r="B2029" s="86" t="s">
        <v>10197</v>
      </c>
      <c r="C2029" s="45" t="s">
        <v>10196</v>
      </c>
      <c r="D2029" s="159">
        <f>VLOOKUP(A2029:A2084,Коллекторы!A:I,7,FALSE)</f>
        <v>1051.8240000000001</v>
      </c>
      <c r="E2029" s="79">
        <f>VLOOKUP(A2029:A2084,Коллекторы!A:I,8,FALSE)</f>
        <v>0</v>
      </c>
      <c r="F2029" s="157">
        <f t="shared" si="39"/>
        <v>0</v>
      </c>
    </row>
    <row r="2030" spans="1:6" x14ac:dyDescent="0.25">
      <c r="A2030" s="74" t="s">
        <v>10208</v>
      </c>
      <c r="B2030" s="86" t="s">
        <v>10199</v>
      </c>
      <c r="C2030" s="45" t="s">
        <v>10198</v>
      </c>
      <c r="D2030" s="159">
        <f>VLOOKUP(A2030:A2085,Коллекторы!A:I,7,FALSE)</f>
        <v>1341.81</v>
      </c>
      <c r="E2030" s="79">
        <f>VLOOKUP(A2030:A2085,Коллекторы!A:I,8,FALSE)</f>
        <v>0</v>
      </c>
      <c r="F2030" s="157">
        <f t="shared" si="39"/>
        <v>0</v>
      </c>
    </row>
    <row r="2031" spans="1:6" x14ac:dyDescent="0.25">
      <c r="A2031" s="74" t="s">
        <v>10209</v>
      </c>
      <c r="B2031" s="86" t="s">
        <v>10201</v>
      </c>
      <c r="C2031" s="45" t="s">
        <v>10200</v>
      </c>
      <c r="D2031" s="159">
        <f>VLOOKUP(A2031:A2086,Коллекторы!A:I,7,FALSE)</f>
        <v>531.41999999999996</v>
      </c>
      <c r="E2031" s="79">
        <f>VLOOKUP(A2031:A2086,Коллекторы!A:I,8,FALSE)</f>
        <v>0</v>
      </c>
      <c r="F2031" s="157">
        <f t="shared" si="39"/>
        <v>0</v>
      </c>
    </row>
    <row r="2032" spans="1:6" x14ac:dyDescent="0.25">
      <c r="A2032" s="74" t="s">
        <v>10210</v>
      </c>
      <c r="B2032" s="86" t="s">
        <v>10203</v>
      </c>
      <c r="C2032" s="45" t="s">
        <v>10202</v>
      </c>
      <c r="D2032" s="159">
        <f>VLOOKUP(A2032:A2087,Коллекторы!A:I,7,FALSE)</f>
        <v>747.46619999999996</v>
      </c>
      <c r="E2032" s="79">
        <f>VLOOKUP(A2032:A2087,Коллекторы!A:I,8,FALSE)</f>
        <v>0</v>
      </c>
      <c r="F2032" s="157">
        <f t="shared" si="39"/>
        <v>0</v>
      </c>
    </row>
    <row r="2033" spans="1:6" x14ac:dyDescent="0.25">
      <c r="A2033" s="74" t="s">
        <v>10211</v>
      </c>
      <c r="B2033" s="86" t="s">
        <v>10205</v>
      </c>
      <c r="C2033" s="45" t="s">
        <v>10204</v>
      </c>
      <c r="D2033" s="159">
        <f>VLOOKUP(A2033:A2088,Коллекторы!A:I,7,FALSE)</f>
        <v>967.98</v>
      </c>
      <c r="E2033" s="79">
        <f>VLOOKUP(A2033:A2088,Коллекторы!A:I,8,FALSE)</f>
        <v>0</v>
      </c>
      <c r="F2033" s="157">
        <f t="shared" si="39"/>
        <v>0</v>
      </c>
    </row>
    <row r="2034" spans="1:6" x14ac:dyDescent="0.25">
      <c r="A2034" s="9" t="s">
        <v>5502</v>
      </c>
      <c r="B2034" s="9" t="s">
        <v>5503</v>
      </c>
      <c r="C2034" s="9" t="s">
        <v>5504</v>
      </c>
      <c r="D2034" s="159">
        <f>VLOOKUP(A2034:A2083,Коллекторы!A:I,7,FALSE)</f>
        <v>234.6</v>
      </c>
      <c r="E2034" s="79">
        <f>VLOOKUP(A2034:A2083,Коллекторы!A:I,8,FALSE)</f>
        <v>0</v>
      </c>
      <c r="F2034" s="157">
        <f t="shared" si="39"/>
        <v>0</v>
      </c>
    </row>
    <row r="2035" spans="1:6" x14ac:dyDescent="0.25">
      <c r="A2035" s="9" t="s">
        <v>5511</v>
      </c>
      <c r="B2035" s="9" t="s">
        <v>5512</v>
      </c>
      <c r="C2035" s="9" t="s">
        <v>5513</v>
      </c>
      <c r="D2035" s="159">
        <f>VLOOKUP(A2035:A2128,'Краны шаровые ЭКО'!A:I,7,FALSE)</f>
        <v>131.31720000000001</v>
      </c>
      <c r="E2035" s="79">
        <f>VLOOKUP(A2035:A2128,'Краны шаровые ЭКО'!A:I,8,FALSE)</f>
        <v>0</v>
      </c>
      <c r="F2035" s="157">
        <f>D2035*E2035</f>
        <v>0</v>
      </c>
    </row>
    <row r="2036" spans="1:6" x14ac:dyDescent="0.25">
      <c r="A2036" s="9" t="s">
        <v>5514</v>
      </c>
      <c r="B2036" s="9" t="s">
        <v>5515</v>
      </c>
      <c r="C2036" s="9" t="s">
        <v>5516</v>
      </c>
      <c r="D2036" s="159">
        <f>VLOOKUP(A2036:A2128,'Краны шаровые ЭКО'!A:I,7,FALSE)</f>
        <v>178.9452</v>
      </c>
      <c r="E2036" s="79">
        <f>VLOOKUP(A2036:A2128,'Краны шаровые ЭКО'!A:I,8,FALSE)</f>
        <v>0</v>
      </c>
      <c r="F2036" s="157">
        <f t="shared" ref="F2036:F2099" si="40">D2036*E2036</f>
        <v>0</v>
      </c>
    </row>
    <row r="2037" spans="1:6" x14ac:dyDescent="0.25">
      <c r="A2037" s="9" t="s">
        <v>5517</v>
      </c>
      <c r="B2037" s="9" t="s">
        <v>5518</v>
      </c>
      <c r="C2037" s="9" t="s">
        <v>5519</v>
      </c>
      <c r="D2037" s="159">
        <f>VLOOKUP(A2037:A2129,'Краны шаровые ЭКО'!A:I,7,FALSE)</f>
        <v>323.19000000000005</v>
      </c>
      <c r="E2037" s="79">
        <f>VLOOKUP(A2037:A2129,'Краны шаровые ЭКО'!A:I,8,FALSE)</f>
        <v>0</v>
      </c>
      <c r="F2037" s="157">
        <f t="shared" si="40"/>
        <v>0</v>
      </c>
    </row>
    <row r="2038" spans="1:6" x14ac:dyDescent="0.25">
      <c r="A2038" s="9" t="s">
        <v>5521</v>
      </c>
      <c r="B2038" s="9" t="s">
        <v>5522</v>
      </c>
      <c r="C2038" s="9" t="s">
        <v>4381</v>
      </c>
      <c r="D2038" s="159">
        <f>VLOOKUP(A2038:A2130,'Краны шаровые ЭКО'!A:I,7,FALSE)</f>
        <v>176.2236</v>
      </c>
      <c r="E2038" s="79">
        <f>VLOOKUP(A2038:A2130,'Краны шаровые ЭКО'!A:I,8,FALSE)</f>
        <v>0</v>
      </c>
      <c r="F2038" s="157">
        <f t="shared" si="40"/>
        <v>0</v>
      </c>
    </row>
    <row r="2039" spans="1:6" x14ac:dyDescent="0.25">
      <c r="A2039" s="9" t="s">
        <v>5523</v>
      </c>
      <c r="B2039" s="9" t="s">
        <v>5524</v>
      </c>
      <c r="C2039" s="9" t="s">
        <v>4383</v>
      </c>
      <c r="D2039" s="159">
        <f>VLOOKUP(A2039:A2131,'Краны шаровые ЭКО'!A:I,7,FALSE)</f>
        <v>248.346</v>
      </c>
      <c r="E2039" s="79">
        <f>VLOOKUP(A2039:A2131,'Краны шаровые ЭКО'!A:I,8,FALSE)</f>
        <v>0</v>
      </c>
      <c r="F2039" s="157">
        <f t="shared" si="40"/>
        <v>0</v>
      </c>
    </row>
    <row r="2040" spans="1:6" x14ac:dyDescent="0.25">
      <c r="A2040" s="9" t="s">
        <v>5525</v>
      </c>
      <c r="B2040" s="9" t="s">
        <v>5526</v>
      </c>
      <c r="C2040" s="9" t="s">
        <v>4385</v>
      </c>
      <c r="D2040" s="159">
        <f>VLOOKUP(A2040:A2132,'Краны шаровые ЭКО'!A:I,7,FALSE)</f>
        <v>457.22880000000004</v>
      </c>
      <c r="E2040" s="79">
        <f>VLOOKUP(A2040:A2132,'Краны шаровые ЭКО'!A:I,8,FALSE)</f>
        <v>0</v>
      </c>
      <c r="F2040" s="157">
        <f t="shared" si="40"/>
        <v>0</v>
      </c>
    </row>
    <row r="2041" spans="1:6" x14ac:dyDescent="0.25">
      <c r="A2041" s="9" t="s">
        <v>5528</v>
      </c>
      <c r="B2041" s="9" t="s">
        <v>5529</v>
      </c>
      <c r="C2041" s="9" t="s">
        <v>5530</v>
      </c>
      <c r="D2041" s="159">
        <f>VLOOKUP(A2041:A2133,'Краны шаровые ЭКО'!A:I,7,FALSE)</f>
        <v>143.56440000000001</v>
      </c>
      <c r="E2041" s="79">
        <f>VLOOKUP(A2041:A2133,'Краны шаровые ЭКО'!A:I,8,FALSE)</f>
        <v>0</v>
      </c>
      <c r="F2041" s="157">
        <f t="shared" si="40"/>
        <v>0</v>
      </c>
    </row>
    <row r="2042" spans="1:6" x14ac:dyDescent="0.25">
      <c r="A2042" s="9" t="s">
        <v>5531</v>
      </c>
      <c r="B2042" s="9" t="s">
        <v>5532</v>
      </c>
      <c r="C2042" s="9" t="s">
        <v>5533</v>
      </c>
      <c r="D2042" s="159">
        <f>VLOOKUP(A2042:A2134,'Краны шаровые ЭКО'!A:I,7,FALSE)</f>
        <v>181.66680000000002</v>
      </c>
      <c r="E2042" s="79">
        <f>VLOOKUP(A2042:A2134,'Краны шаровые ЭКО'!A:I,8,FALSE)</f>
        <v>0</v>
      </c>
      <c r="F2042" s="157">
        <f t="shared" si="40"/>
        <v>0</v>
      </c>
    </row>
    <row r="2043" spans="1:6" x14ac:dyDescent="0.25">
      <c r="A2043" s="9" t="s">
        <v>5534</v>
      </c>
      <c r="B2043" s="9" t="s">
        <v>5535</v>
      </c>
      <c r="C2043" s="9" t="s">
        <v>5536</v>
      </c>
      <c r="D2043" s="159">
        <f>VLOOKUP(A2043:A2135,'Краны шаровые ЭКО'!A:I,7,FALSE)</f>
        <v>319.10760000000005</v>
      </c>
      <c r="E2043" s="79">
        <f>VLOOKUP(A2043:A2135,'Краны шаровые ЭКО'!A:I,8,FALSE)</f>
        <v>0</v>
      </c>
      <c r="F2043" s="157">
        <f t="shared" si="40"/>
        <v>0</v>
      </c>
    </row>
    <row r="2044" spans="1:6" x14ac:dyDescent="0.25">
      <c r="A2044" s="9" t="s">
        <v>5537</v>
      </c>
      <c r="B2044" s="9" t="s">
        <v>5538</v>
      </c>
      <c r="C2044" s="9" t="s">
        <v>5539</v>
      </c>
      <c r="D2044" s="159">
        <f>VLOOKUP(A2044:A2136,'Краны шаровые ЭКО'!A:I,7,FALSE)</f>
        <v>517.10400000000004</v>
      </c>
      <c r="E2044" s="79">
        <f>VLOOKUP(A2044:A2136,'Краны шаровые ЭКО'!A:I,8,FALSE)</f>
        <v>0</v>
      </c>
      <c r="F2044" s="157">
        <f t="shared" si="40"/>
        <v>0</v>
      </c>
    </row>
    <row r="2045" spans="1:6" x14ac:dyDescent="0.25">
      <c r="A2045" s="9" t="s">
        <v>5540</v>
      </c>
      <c r="B2045" s="9" t="s">
        <v>5541</v>
      </c>
      <c r="C2045" s="9" t="s">
        <v>5542</v>
      </c>
      <c r="D2045" s="159">
        <f>VLOOKUP(A2045:A2137,'Краны шаровые ЭКО'!A:I,7,FALSE)</f>
        <v>866.14920000000006</v>
      </c>
      <c r="E2045" s="79">
        <f>VLOOKUP(A2045:A2137,'Краны шаровые ЭКО'!A:I,8,FALSE)</f>
        <v>0</v>
      </c>
      <c r="F2045" s="157">
        <f t="shared" si="40"/>
        <v>0</v>
      </c>
    </row>
    <row r="2046" spans="1:6" x14ac:dyDescent="0.25">
      <c r="A2046" s="9" t="s">
        <v>5543</v>
      </c>
      <c r="B2046" s="9" t="s">
        <v>5544</v>
      </c>
      <c r="C2046" s="9" t="s">
        <v>5545</v>
      </c>
      <c r="D2046" s="159">
        <f>VLOOKUP(A2046:A2138,'Краны шаровые ЭКО'!A:I,7,FALSE)</f>
        <v>1364.2020000000002</v>
      </c>
      <c r="E2046" s="79">
        <f>VLOOKUP(A2046:A2138,'Краны шаровые ЭКО'!A:I,8,FALSE)</f>
        <v>0</v>
      </c>
      <c r="F2046" s="157">
        <f t="shared" si="40"/>
        <v>0</v>
      </c>
    </row>
    <row r="2047" spans="1:6" x14ac:dyDescent="0.25">
      <c r="A2047" s="9" t="s">
        <v>5547</v>
      </c>
      <c r="B2047" s="9" t="s">
        <v>5548</v>
      </c>
      <c r="C2047" s="9" t="s">
        <v>5549</v>
      </c>
      <c r="D2047" s="159">
        <f>VLOOKUP(A2047:A2139,'Краны шаровые ЭКО'!A:I,7,FALSE)</f>
        <v>179.62560000000002</v>
      </c>
      <c r="E2047" s="79">
        <f>VLOOKUP(A2047:A2139,'Краны шаровые ЭКО'!A:I,8,FALSE)</f>
        <v>0</v>
      </c>
      <c r="F2047" s="157">
        <f t="shared" si="40"/>
        <v>0</v>
      </c>
    </row>
    <row r="2048" spans="1:6" x14ac:dyDescent="0.25">
      <c r="A2048" s="9" t="s">
        <v>5550</v>
      </c>
      <c r="B2048" s="9" t="s">
        <v>5551</v>
      </c>
      <c r="C2048" s="9" t="s">
        <v>5552</v>
      </c>
      <c r="D2048" s="159">
        <f>VLOOKUP(A2048:A2140,'Краны шаровые ЭКО'!A:I,7,FALSE)</f>
        <v>248.346</v>
      </c>
      <c r="E2048" s="79">
        <f>VLOOKUP(A2048:A2140,'Краны шаровые ЭКО'!A:I,8,FALSE)</f>
        <v>0</v>
      </c>
      <c r="F2048" s="157">
        <f t="shared" si="40"/>
        <v>0</v>
      </c>
    </row>
    <row r="2049" spans="1:6" x14ac:dyDescent="0.25">
      <c r="A2049" s="9" t="s">
        <v>5553</v>
      </c>
      <c r="B2049" s="9" t="s">
        <v>5554</v>
      </c>
      <c r="C2049" s="9" t="s">
        <v>5555</v>
      </c>
      <c r="D2049" s="159">
        <f>VLOOKUP(A2049:A2141,'Краны шаровые ЭКО'!A:I,7,FALSE)</f>
        <v>459.27000000000004</v>
      </c>
      <c r="E2049" s="79">
        <f>VLOOKUP(A2049:A2141,'Краны шаровые ЭКО'!A:I,8,FALSE)</f>
        <v>0</v>
      </c>
      <c r="F2049" s="157">
        <f t="shared" si="40"/>
        <v>0</v>
      </c>
    </row>
    <row r="2050" spans="1:6" x14ac:dyDescent="0.25">
      <c r="A2050" s="9" t="s">
        <v>5556</v>
      </c>
      <c r="B2050" s="9" t="s">
        <v>5557</v>
      </c>
      <c r="C2050" s="9" t="s">
        <v>5558</v>
      </c>
      <c r="D2050" s="159">
        <f>VLOOKUP(A2050:A2142,'Краны шаровые ЭКО'!A:I,7,FALSE)</f>
        <v>718.50240000000008</v>
      </c>
      <c r="E2050" s="79">
        <f>VLOOKUP(A2050:A2142,'Краны шаровые ЭКО'!A:I,8,FALSE)</f>
        <v>0</v>
      </c>
      <c r="F2050" s="157">
        <f t="shared" si="40"/>
        <v>0</v>
      </c>
    </row>
    <row r="2051" spans="1:6" x14ac:dyDescent="0.25">
      <c r="A2051" s="9" t="s">
        <v>5559</v>
      </c>
      <c r="B2051" s="9" t="s">
        <v>5560</v>
      </c>
      <c r="C2051" s="9" t="s">
        <v>5561</v>
      </c>
      <c r="D2051" s="159">
        <f>VLOOKUP(A2051:A2143,'Краны шаровые ЭКО'!A:I,7,FALSE)</f>
        <v>1010.3940000000001</v>
      </c>
      <c r="E2051" s="79">
        <f>VLOOKUP(A2051:A2143,'Краны шаровые ЭКО'!A:I,8,FALSE)</f>
        <v>0</v>
      </c>
      <c r="F2051" s="157">
        <f t="shared" si="40"/>
        <v>0</v>
      </c>
    </row>
    <row r="2052" spans="1:6" x14ac:dyDescent="0.25">
      <c r="A2052" s="9" t="s">
        <v>5562</v>
      </c>
      <c r="B2052" s="9" t="s">
        <v>5563</v>
      </c>
      <c r="C2052" s="9" t="s">
        <v>4397</v>
      </c>
      <c r="D2052" s="159">
        <f>VLOOKUP(A2052:A2144,'Краны шаровые ЭКО'!A:I,7,FALSE)</f>
        <v>1616.6304000000002</v>
      </c>
      <c r="E2052" s="79">
        <f>VLOOKUP(A2052:A2144,'Краны шаровые ЭКО'!A:I,8,FALSE)</f>
        <v>0</v>
      </c>
      <c r="F2052" s="157">
        <f t="shared" si="40"/>
        <v>0</v>
      </c>
    </row>
    <row r="2053" spans="1:6" x14ac:dyDescent="0.25">
      <c r="A2053" s="9" t="s">
        <v>5564</v>
      </c>
      <c r="B2053" s="9" t="s">
        <v>5565</v>
      </c>
      <c r="C2053" s="9" t="s">
        <v>5785</v>
      </c>
      <c r="D2053" s="159">
        <f>VLOOKUP(A2053:A2145,'Краны шаровые ЭКО'!A:I,7,FALSE)</f>
        <v>2925.7200000000003</v>
      </c>
      <c r="E2053" s="79">
        <f>VLOOKUP(A2053:A2145,'Краны шаровые ЭКО'!A:I,8,FALSE)</f>
        <v>0</v>
      </c>
      <c r="F2053" s="157">
        <f t="shared" si="40"/>
        <v>0</v>
      </c>
    </row>
    <row r="2054" spans="1:6" x14ac:dyDescent="0.25">
      <c r="A2054" s="9" t="s">
        <v>5566</v>
      </c>
      <c r="B2054" s="9" t="s">
        <v>5567</v>
      </c>
      <c r="C2054" s="9" t="s">
        <v>5784</v>
      </c>
      <c r="D2054" s="159">
        <f>VLOOKUP(A2054:A2146,'Краны шаровые ЭКО'!A:I,7,FALSE)</f>
        <v>4262.0256000000008</v>
      </c>
      <c r="E2054" s="79">
        <f>VLOOKUP(A2054:A2146,'Краны шаровые ЭКО'!A:I,8,FALSE)</f>
        <v>0</v>
      </c>
      <c r="F2054" s="157">
        <f t="shared" si="40"/>
        <v>0</v>
      </c>
    </row>
    <row r="2055" spans="1:6" x14ac:dyDescent="0.25">
      <c r="A2055" s="9" t="s">
        <v>5568</v>
      </c>
      <c r="B2055" s="9" t="s">
        <v>5569</v>
      </c>
      <c r="C2055" s="9" t="s">
        <v>5783</v>
      </c>
      <c r="D2055" s="159">
        <f>VLOOKUP(A2055:A2146,'Краны шаровые ЭКО'!A:I,7,FALSE)</f>
        <v>6925.1112000000003</v>
      </c>
      <c r="E2055" s="79">
        <f>VLOOKUP(A2055:A2146,'Краны шаровые ЭКО'!A:I,8,FALSE)</f>
        <v>0</v>
      </c>
      <c r="F2055" s="157">
        <f t="shared" si="40"/>
        <v>0</v>
      </c>
    </row>
    <row r="2056" spans="1:6" x14ac:dyDescent="0.25">
      <c r="A2056" s="9" t="s">
        <v>5574</v>
      </c>
      <c r="B2056" s="9" t="s">
        <v>5575</v>
      </c>
      <c r="C2056" s="9" t="s">
        <v>5576</v>
      </c>
      <c r="D2056" s="159">
        <f>VLOOKUP(A2056:A2147,'Краны шаровые ЭКО'!A:I,7,FALSE)</f>
        <v>134.7192</v>
      </c>
      <c r="E2056" s="79">
        <f>VLOOKUP(A2056:A2147,'Краны шаровые ЭКО'!A:I,8,FALSE)</f>
        <v>0</v>
      </c>
      <c r="F2056" s="157">
        <f t="shared" si="40"/>
        <v>0</v>
      </c>
    </row>
    <row r="2057" spans="1:6" x14ac:dyDescent="0.25">
      <c r="A2057" s="9" t="s">
        <v>5579</v>
      </c>
      <c r="B2057" s="9" t="s">
        <v>5580</v>
      </c>
      <c r="C2057" s="9" t="s">
        <v>5581</v>
      </c>
      <c r="D2057" s="159">
        <f>VLOOKUP(A2057:A2148,'Краны шаровые ЭКО'!A:I,7,FALSE)</f>
        <v>195.27480000000003</v>
      </c>
      <c r="E2057" s="79">
        <f>VLOOKUP(A2057:A2148,'Краны шаровые ЭКО'!A:I,8,FALSE)</f>
        <v>0</v>
      </c>
      <c r="F2057" s="157">
        <f t="shared" si="40"/>
        <v>0</v>
      </c>
    </row>
    <row r="2058" spans="1:6" x14ac:dyDescent="0.25">
      <c r="A2058" s="9" t="s">
        <v>5584</v>
      </c>
      <c r="B2058" s="9" t="s">
        <v>5585</v>
      </c>
      <c r="C2058" s="9" t="s">
        <v>5586</v>
      </c>
      <c r="D2058" s="159">
        <f>VLOOKUP(A2058:A2148,'Краны шаровые ЭКО'!A:I,7,FALSE)</f>
        <v>346.3236</v>
      </c>
      <c r="E2058" s="79">
        <f>VLOOKUP(A2058:A2148,'Краны шаровые ЭКО'!A:I,8,FALSE)</f>
        <v>0</v>
      </c>
      <c r="F2058" s="157">
        <f t="shared" si="40"/>
        <v>0</v>
      </c>
    </row>
    <row r="2059" spans="1:6" x14ac:dyDescent="0.25">
      <c r="A2059" s="9" t="s">
        <v>5572</v>
      </c>
      <c r="B2059" s="9" t="s">
        <v>5573</v>
      </c>
      <c r="C2059" s="9" t="s">
        <v>4399</v>
      </c>
      <c r="D2059" s="159">
        <f>VLOOKUP(A2059:A2149,'Краны шаровые ЭКО'!A:I,7,FALSE)</f>
        <v>185.06880000000004</v>
      </c>
      <c r="E2059" s="79">
        <f>VLOOKUP(A2059:A2149,'Краны шаровые ЭКО'!A:I,8,FALSE)</f>
        <v>0</v>
      </c>
      <c r="F2059" s="157">
        <f t="shared" si="40"/>
        <v>0</v>
      </c>
    </row>
    <row r="2060" spans="1:6" x14ac:dyDescent="0.25">
      <c r="A2060" s="9" t="s">
        <v>5577</v>
      </c>
      <c r="B2060" s="9" t="s">
        <v>5578</v>
      </c>
      <c r="C2060" s="9" t="s">
        <v>4401</v>
      </c>
      <c r="D2060" s="159">
        <f>VLOOKUP(A2060:A2150,'Краны шаровые ЭКО'!A:I,7,FALSE)</f>
        <v>263.99520000000001</v>
      </c>
      <c r="E2060" s="79">
        <f>VLOOKUP(A2060:A2150,'Краны шаровые ЭКО'!A:I,8,FALSE)</f>
        <v>0</v>
      </c>
      <c r="F2060" s="157">
        <f t="shared" si="40"/>
        <v>0</v>
      </c>
    </row>
    <row r="2061" spans="1:6" x14ac:dyDescent="0.25">
      <c r="A2061" s="9" t="s">
        <v>5582</v>
      </c>
      <c r="B2061" s="9" t="s">
        <v>5583</v>
      </c>
      <c r="C2061" s="9" t="s">
        <v>4403</v>
      </c>
      <c r="D2061" s="159">
        <f>VLOOKUP(A2061:A2150,'Краны шаровые ЭКО'!A:I,7,FALSE)</f>
        <v>468.79560000000004</v>
      </c>
      <c r="E2061" s="79">
        <f>VLOOKUP(A2061:A2150,'Краны шаровые ЭКО'!A:I,8,FALSE)</f>
        <v>0</v>
      </c>
      <c r="F2061" s="157">
        <f t="shared" si="40"/>
        <v>0</v>
      </c>
    </row>
    <row r="2062" spans="1:6" x14ac:dyDescent="0.25">
      <c r="A2062" s="9" t="s">
        <v>5589</v>
      </c>
      <c r="B2062" s="9" t="s">
        <v>5590</v>
      </c>
      <c r="C2062" s="9" t="s">
        <v>5591</v>
      </c>
      <c r="D2062" s="159">
        <f>VLOOKUP(A2062:A2151,'Краны шаровые ЭКО'!A:I,7,FALSE)</f>
        <v>147.64680000000001</v>
      </c>
      <c r="E2062" s="79">
        <f>VLOOKUP(A2062:A2151,'Краны шаровые ЭКО'!A:I,8,FALSE)</f>
        <v>0</v>
      </c>
      <c r="F2062" s="157">
        <f t="shared" si="40"/>
        <v>0</v>
      </c>
    </row>
    <row r="2063" spans="1:6" x14ac:dyDescent="0.25">
      <c r="A2063" s="9" t="s">
        <v>5592</v>
      </c>
      <c r="B2063" s="9" t="s">
        <v>5593</v>
      </c>
      <c r="C2063" s="9" t="s">
        <v>5594</v>
      </c>
      <c r="D2063" s="159">
        <f>VLOOKUP(A2063:A2152,'Краны шаровые ЭКО'!A:I,7,FALSE)</f>
        <v>195.95520000000002</v>
      </c>
      <c r="E2063" s="79">
        <f>VLOOKUP(A2063:A2152,'Краны шаровые ЭКО'!A:I,8,FALSE)</f>
        <v>0</v>
      </c>
      <c r="F2063" s="157">
        <f t="shared" si="40"/>
        <v>0</v>
      </c>
    </row>
    <row r="2064" spans="1:6" x14ac:dyDescent="0.25">
      <c r="A2064" s="9" t="s">
        <v>5595</v>
      </c>
      <c r="B2064" s="9" t="s">
        <v>5596</v>
      </c>
      <c r="C2064" s="9" t="s">
        <v>5597</v>
      </c>
      <c r="D2064" s="159">
        <f>VLOOKUP(A2064:A2153,'Краны шаровые ЭКО'!A:I,7,FALSE)</f>
        <v>353.80800000000005</v>
      </c>
      <c r="E2064" s="79">
        <f>VLOOKUP(A2064:A2153,'Краны шаровые ЭКО'!A:I,8,FALSE)</f>
        <v>0</v>
      </c>
      <c r="F2064" s="157">
        <f t="shared" si="40"/>
        <v>0</v>
      </c>
    </row>
    <row r="2065" spans="1:6" x14ac:dyDescent="0.25">
      <c r="A2065" s="9" t="s">
        <v>5598</v>
      </c>
      <c r="B2065" s="9" t="s">
        <v>5599</v>
      </c>
      <c r="C2065" s="9" t="s">
        <v>5600</v>
      </c>
      <c r="D2065" s="159">
        <f>VLOOKUP(A2065:A2153,'Краны шаровые ЭКО'!A:I,7,FALSE)</f>
        <v>631.41120000000001</v>
      </c>
      <c r="E2065" s="79">
        <f>VLOOKUP(A2065:A2153,'Краны шаровые ЭКО'!A:I,8,FALSE)</f>
        <v>0</v>
      </c>
      <c r="F2065" s="157">
        <f t="shared" si="40"/>
        <v>0</v>
      </c>
    </row>
    <row r="2066" spans="1:6" x14ac:dyDescent="0.25">
      <c r="A2066" s="9" t="s">
        <v>5601</v>
      </c>
      <c r="B2066" s="9" t="s">
        <v>5602</v>
      </c>
      <c r="C2066" s="9" t="s">
        <v>5603</v>
      </c>
      <c r="D2066" s="159">
        <f>VLOOKUP(A2066:A2154,'Краны шаровые ЭКО'!A:I,7,FALSE)</f>
        <v>914.45760000000007</v>
      </c>
      <c r="E2066" s="79">
        <f>VLOOKUP(A2066:A2154,'Краны шаровые ЭКО'!A:I,8,FALSE)</f>
        <v>0</v>
      </c>
      <c r="F2066" s="157">
        <f t="shared" si="40"/>
        <v>0</v>
      </c>
    </row>
    <row r="2067" spans="1:6" x14ac:dyDescent="0.25">
      <c r="A2067" s="9" t="s">
        <v>5604</v>
      </c>
      <c r="B2067" s="9" t="s">
        <v>5605</v>
      </c>
      <c r="C2067" s="9" t="s">
        <v>5606</v>
      </c>
      <c r="D2067" s="159">
        <f>VLOOKUP(A2067:A2155,'Краны шаровые ЭКО'!A:I,7,FALSE)</f>
        <v>1472.3856000000001</v>
      </c>
      <c r="E2067" s="79">
        <f>VLOOKUP(A2067:A2155,'Краны шаровые ЭКО'!A:I,8,FALSE)</f>
        <v>0</v>
      </c>
      <c r="F2067" s="157">
        <f t="shared" si="40"/>
        <v>0</v>
      </c>
    </row>
    <row r="2068" spans="1:6" x14ac:dyDescent="0.25">
      <c r="A2068" s="9" t="s">
        <v>5607</v>
      </c>
      <c r="B2068" s="9" t="s">
        <v>5608</v>
      </c>
      <c r="C2068" s="9" t="s">
        <v>5609</v>
      </c>
      <c r="D2068" s="159">
        <f>VLOOKUP(A2068:A2156,'Краны шаровые ЭКО'!A:I,7,FALSE)</f>
        <v>191.87280000000001</v>
      </c>
      <c r="E2068" s="79">
        <f>VLOOKUP(A2068:A2156,'Краны шаровые ЭКО'!A:I,8,FALSE)</f>
        <v>0</v>
      </c>
      <c r="F2068" s="157">
        <f t="shared" si="40"/>
        <v>0</v>
      </c>
    </row>
    <row r="2069" spans="1:6" x14ac:dyDescent="0.25">
      <c r="A2069" s="9" t="s">
        <v>5610</v>
      </c>
      <c r="B2069" s="9" t="s">
        <v>5611</v>
      </c>
      <c r="C2069" s="9" t="s">
        <v>5612</v>
      </c>
      <c r="D2069" s="159">
        <f>VLOOKUP(A2069:A2157,'Краны шаровые ЭКО'!A:I,7,FALSE)</f>
        <v>266.71680000000003</v>
      </c>
      <c r="E2069" s="79">
        <f>VLOOKUP(A2069:A2157,'Краны шаровые ЭКО'!A:I,8,FALSE)</f>
        <v>0</v>
      </c>
      <c r="F2069" s="157">
        <f t="shared" si="40"/>
        <v>0</v>
      </c>
    </row>
    <row r="2070" spans="1:6" x14ac:dyDescent="0.25">
      <c r="A2070" s="9" t="s">
        <v>5613</v>
      </c>
      <c r="B2070" s="9" t="s">
        <v>5614</v>
      </c>
      <c r="C2070" s="9" t="s">
        <v>5615</v>
      </c>
      <c r="D2070" s="159">
        <f>VLOOKUP(A2070:A2158,'Краны шаровые ЭКО'!A:I,7,FALSE)</f>
        <v>470.83680000000004</v>
      </c>
      <c r="E2070" s="79">
        <f>VLOOKUP(A2070:A2158,'Краны шаровые ЭКО'!A:I,8,FALSE)</f>
        <v>0</v>
      </c>
      <c r="F2070" s="157">
        <f t="shared" si="40"/>
        <v>0</v>
      </c>
    </row>
    <row r="2071" spans="1:6" x14ac:dyDescent="0.25">
      <c r="A2071" s="9" t="s">
        <v>5616</v>
      </c>
      <c r="B2071" s="9" t="s">
        <v>5617</v>
      </c>
      <c r="C2071" s="9" t="s">
        <v>5618</v>
      </c>
      <c r="D2071" s="159">
        <f>VLOOKUP(A2071:A2159,'Краны шаровые ЭКО'!A:I,7,FALSE)</f>
        <v>767.49120000000005</v>
      </c>
      <c r="E2071" s="79">
        <f>VLOOKUP(A2071:A2159,'Краны шаровые ЭКО'!A:I,8,FALSE)</f>
        <v>0</v>
      </c>
      <c r="F2071" s="157">
        <f t="shared" si="40"/>
        <v>0</v>
      </c>
    </row>
    <row r="2072" spans="1:6" x14ac:dyDescent="0.25">
      <c r="A2072" s="9" t="s">
        <v>5619</v>
      </c>
      <c r="B2072" s="9" t="s">
        <v>5620</v>
      </c>
      <c r="C2072" s="9" t="s">
        <v>5621</v>
      </c>
      <c r="D2072" s="159">
        <f>VLOOKUP(A2072:A2160,'Краны шаровые ЭКО'!A:I,7,FALSE)</f>
        <v>1056.6612</v>
      </c>
      <c r="E2072" s="79">
        <f>VLOOKUP(A2072:A2160,'Краны шаровые ЭКО'!A:I,8,FALSE)</f>
        <v>0</v>
      </c>
      <c r="F2072" s="157">
        <f t="shared" si="40"/>
        <v>0</v>
      </c>
    </row>
    <row r="2073" spans="1:6" x14ac:dyDescent="0.25">
      <c r="A2073" s="9" t="s">
        <v>5622</v>
      </c>
      <c r="B2073" s="9" t="s">
        <v>5623</v>
      </c>
      <c r="C2073" s="9" t="s">
        <v>5624</v>
      </c>
      <c r="D2073" s="159">
        <f>VLOOKUP(A2073:A2161,'Краны шаровые ЭКО'!A:I,7,FALSE)</f>
        <v>1682.6292000000001</v>
      </c>
      <c r="E2073" s="79">
        <f>VLOOKUP(A2073:A2161,'Краны шаровые ЭКО'!A:I,8,FALSE)</f>
        <v>0</v>
      </c>
      <c r="F2073" s="157">
        <f t="shared" si="40"/>
        <v>0</v>
      </c>
    </row>
    <row r="2074" spans="1:6" x14ac:dyDescent="0.25">
      <c r="A2074" s="9" t="s">
        <v>5626</v>
      </c>
      <c r="B2074" s="9" t="s">
        <v>5627</v>
      </c>
      <c r="C2074" s="9" t="s">
        <v>5628</v>
      </c>
      <c r="D2074" s="159">
        <f>VLOOKUP(A2074:A2162,'Краны шаровые ЭКО'!A:I,7,FALSE)</f>
        <v>193.2336</v>
      </c>
      <c r="E2074" s="79">
        <f>VLOOKUP(A2074:A2162,'Краны шаровые ЭКО'!A:I,8,FALSE)</f>
        <v>0</v>
      </c>
      <c r="F2074" s="157">
        <f t="shared" si="40"/>
        <v>0</v>
      </c>
    </row>
    <row r="2075" spans="1:6" x14ac:dyDescent="0.25">
      <c r="A2075" s="9" t="s">
        <v>5629</v>
      </c>
      <c r="B2075" s="9" t="s">
        <v>5630</v>
      </c>
      <c r="C2075" s="9" t="s">
        <v>5631</v>
      </c>
      <c r="D2075" s="159">
        <f>VLOOKUP(A2075:A2163,'Краны шаровые ЭКО'!A:I,7,FALSE)</f>
        <v>272.84039999999999</v>
      </c>
      <c r="E2075" s="79">
        <f>VLOOKUP(A2075:A2163,'Краны шаровые ЭКО'!A:I,8,FALSE)</f>
        <v>0</v>
      </c>
      <c r="F2075" s="157">
        <f t="shared" si="40"/>
        <v>0</v>
      </c>
    </row>
    <row r="2076" spans="1:6" x14ac:dyDescent="0.25">
      <c r="A2076" s="9" t="s">
        <v>5632</v>
      </c>
      <c r="B2076" s="9" t="s">
        <v>5633</v>
      </c>
      <c r="C2076" s="9" t="s">
        <v>5634</v>
      </c>
      <c r="D2076" s="159">
        <f>VLOOKUP(A2076:A2164,'Краны шаровые ЭКО'!A:I,7,FALSE)</f>
        <v>506.89800000000008</v>
      </c>
      <c r="E2076" s="79">
        <f>VLOOKUP(A2076:A2164,'Краны шаровые ЭКО'!A:I,8,FALSE)</f>
        <v>0</v>
      </c>
      <c r="F2076" s="157">
        <f t="shared" si="40"/>
        <v>0</v>
      </c>
    </row>
    <row r="2077" spans="1:6" x14ac:dyDescent="0.25">
      <c r="A2077" s="9" t="s">
        <v>5636</v>
      </c>
      <c r="B2077" s="9" t="s">
        <v>5637</v>
      </c>
      <c r="C2077" s="9" t="s">
        <v>5638</v>
      </c>
      <c r="D2077" s="159">
        <f>VLOOKUP(A2077:A2165,'Краны шаровые ЭКО'!A:I,7,FALSE)</f>
        <v>193.91400000000002</v>
      </c>
      <c r="E2077" s="79">
        <f>VLOOKUP(A2077:A2165,'Краны шаровые ЭКО'!A:I,8,FALSE)</f>
        <v>0</v>
      </c>
      <c r="F2077" s="157">
        <f t="shared" si="40"/>
        <v>0</v>
      </c>
    </row>
    <row r="2078" spans="1:6" x14ac:dyDescent="0.25">
      <c r="A2078" s="9" t="s">
        <v>5639</v>
      </c>
      <c r="B2078" s="9" t="s">
        <v>5640</v>
      </c>
      <c r="C2078" s="9" t="s">
        <v>5641</v>
      </c>
      <c r="D2078" s="159">
        <f>VLOOKUP(A2078:A2165,'Краны шаровые ЭКО'!A:I,7,FALSE)</f>
        <v>275.56200000000001</v>
      </c>
      <c r="E2078" s="79">
        <f>VLOOKUP(A2078:A2165,'Краны шаровые ЭКО'!A:I,8,FALSE)</f>
        <v>0</v>
      </c>
      <c r="F2078" s="157">
        <f t="shared" si="40"/>
        <v>0</v>
      </c>
    </row>
    <row r="2079" spans="1:6" x14ac:dyDescent="0.25">
      <c r="A2079" s="9" t="s">
        <v>5642</v>
      </c>
      <c r="B2079" s="9" t="s">
        <v>5643</v>
      </c>
      <c r="C2079" s="9" t="s">
        <v>5786</v>
      </c>
      <c r="D2079" s="159">
        <f>VLOOKUP(A2079:A2166,'Краны шаровые ЭКО'!A:I,7,FALSE)</f>
        <v>502.81560000000002</v>
      </c>
      <c r="E2079" s="79">
        <f>VLOOKUP(A2079:A2166,'Краны шаровые ЭКО'!A:I,8,FALSE)</f>
        <v>0</v>
      </c>
      <c r="F2079" s="157">
        <f t="shared" si="40"/>
        <v>0</v>
      </c>
    </row>
    <row r="2080" spans="1:6" x14ac:dyDescent="0.25">
      <c r="A2080" s="9" t="s">
        <v>5645</v>
      </c>
      <c r="B2080" s="9" t="s">
        <v>5646</v>
      </c>
      <c r="C2080" s="9" t="s">
        <v>5647</v>
      </c>
      <c r="D2080" s="159">
        <f>VLOOKUP(A2080:A2167,'Краны шаровые ЭКО'!A:I,7,FALSE)</f>
        <v>208.8828</v>
      </c>
      <c r="E2080" s="79">
        <f>VLOOKUP(A2080:A2167,'Краны шаровые ЭКО'!A:I,8,FALSE)</f>
        <v>0</v>
      </c>
      <c r="F2080" s="157">
        <f t="shared" si="40"/>
        <v>0</v>
      </c>
    </row>
    <row r="2081" spans="1:6" x14ac:dyDescent="0.25">
      <c r="A2081" s="9" t="s">
        <v>5648</v>
      </c>
      <c r="B2081" s="9" t="s">
        <v>5649</v>
      </c>
      <c r="C2081" s="9" t="s">
        <v>5650</v>
      </c>
      <c r="D2081" s="159">
        <f>VLOOKUP(A2081:A2168,'Краны шаровые ЭКО'!A:I,7,FALSE)</f>
        <v>300.05640000000005</v>
      </c>
      <c r="E2081" s="79">
        <f>VLOOKUP(A2081:A2168,'Краны шаровые ЭКО'!A:I,8,FALSE)</f>
        <v>0</v>
      </c>
      <c r="F2081" s="157">
        <f t="shared" si="40"/>
        <v>0</v>
      </c>
    </row>
    <row r="2082" spans="1:6" x14ac:dyDescent="0.25">
      <c r="A2082" s="9" t="s">
        <v>5651</v>
      </c>
      <c r="B2082" s="9" t="s">
        <v>5652</v>
      </c>
      <c r="C2082" s="9" t="s">
        <v>5653</v>
      </c>
      <c r="D2082" s="159">
        <f>VLOOKUP(A2082:A2169,'Краны шаровые ЭКО'!A:I,7,FALSE)</f>
        <v>566.77320000000009</v>
      </c>
      <c r="E2082" s="79">
        <f>VLOOKUP(A2082:A2169,'Краны шаровые ЭКО'!A:I,8,FALSE)</f>
        <v>0</v>
      </c>
      <c r="F2082" s="157">
        <f t="shared" si="40"/>
        <v>0</v>
      </c>
    </row>
    <row r="2083" spans="1:6" x14ac:dyDescent="0.25">
      <c r="A2083" s="9" t="s">
        <v>5654</v>
      </c>
      <c r="B2083" s="9" t="s">
        <v>5655</v>
      </c>
      <c r="C2083" s="9" t="s">
        <v>5656</v>
      </c>
      <c r="D2083" s="159">
        <f>VLOOKUP(A2083:A2170,'Краны шаровые ЭКО'!A:I,7,FALSE)</f>
        <v>958.68360000000007</v>
      </c>
      <c r="E2083" s="79">
        <f>VLOOKUP(A2083:A2170,'Краны шаровые ЭКО'!A:I,8,FALSE)</f>
        <v>0</v>
      </c>
      <c r="F2083" s="157">
        <f t="shared" si="40"/>
        <v>0</v>
      </c>
    </row>
    <row r="2084" spans="1:6" x14ac:dyDescent="0.25">
      <c r="A2084" s="9" t="s">
        <v>5657</v>
      </c>
      <c r="B2084" s="9" t="s">
        <v>5658</v>
      </c>
      <c r="C2084" s="9" t="s">
        <v>5659</v>
      </c>
      <c r="D2084" s="159">
        <f>VLOOKUP(A2084:A2170,'Краны шаровые ЭКО'!A:I,7,FALSE)</f>
        <v>247.66560000000004</v>
      </c>
      <c r="E2084" s="79">
        <f>VLOOKUP(A2084:A2170,'Краны шаровые ЭКО'!A:I,8,FALSE)</f>
        <v>0</v>
      </c>
      <c r="F2084" s="157">
        <f t="shared" si="40"/>
        <v>0</v>
      </c>
    </row>
    <row r="2085" spans="1:6" x14ac:dyDescent="0.25">
      <c r="A2085" s="9" t="s">
        <v>5660</v>
      </c>
      <c r="B2085" s="9" t="s">
        <v>5661</v>
      </c>
      <c r="C2085" s="9" t="s">
        <v>5662</v>
      </c>
      <c r="D2085" s="159">
        <f>VLOOKUP(A2085:A2171,'Краны шаровые ЭКО'!A:I,7,FALSE)</f>
        <v>376.94160000000005</v>
      </c>
      <c r="E2085" s="79">
        <f>VLOOKUP(A2085:A2171,'Краны шаровые ЭКО'!A:I,8,FALSE)</f>
        <v>0</v>
      </c>
      <c r="F2085" s="157">
        <f t="shared" si="40"/>
        <v>0</v>
      </c>
    </row>
    <row r="2086" spans="1:6" x14ac:dyDescent="0.25">
      <c r="A2086" s="9" t="s">
        <v>5663</v>
      </c>
      <c r="B2086" s="9" t="s">
        <v>5664</v>
      </c>
      <c r="C2086" s="9" t="s">
        <v>5665</v>
      </c>
      <c r="D2086" s="159">
        <f>VLOOKUP(A2086:A2172,'Краны шаровые ЭКО'!A:I,7,FALSE)</f>
        <v>679.03920000000005</v>
      </c>
      <c r="E2086" s="79">
        <f>VLOOKUP(A2086:A2172,'Краны шаровые ЭКО'!A:I,8,FALSE)</f>
        <v>0</v>
      </c>
      <c r="F2086" s="157">
        <f t="shared" si="40"/>
        <v>0</v>
      </c>
    </row>
    <row r="2087" spans="1:6" x14ac:dyDescent="0.25">
      <c r="A2087" s="9" t="s">
        <v>5666</v>
      </c>
      <c r="B2087" s="9" t="s">
        <v>5667</v>
      </c>
      <c r="C2087" s="9" t="s">
        <v>5668</v>
      </c>
      <c r="D2087" s="159">
        <f>VLOOKUP(A2087:A2173,'Краны шаровые ЭКО'!A:I,7,FALSE)</f>
        <v>1174.3704000000002</v>
      </c>
      <c r="E2087" s="79">
        <f>VLOOKUP(A2087:A2173,'Краны шаровые ЭКО'!A:I,8,FALSE)</f>
        <v>0</v>
      </c>
      <c r="F2087" s="157">
        <f t="shared" si="40"/>
        <v>0</v>
      </c>
    </row>
    <row r="2088" spans="1:6" x14ac:dyDescent="0.25">
      <c r="A2088" s="9" t="s">
        <v>5669</v>
      </c>
      <c r="B2088" s="9" t="s">
        <v>5670</v>
      </c>
      <c r="C2088" s="9" t="s">
        <v>5671</v>
      </c>
      <c r="D2088" s="159">
        <f>VLOOKUP(A2088:A2174,'Краны шаровые ЭКО'!A:I,7,FALSE)</f>
        <v>268.75800000000004</v>
      </c>
      <c r="E2088" s="79">
        <f>VLOOKUP(A2088:A2174,'Краны шаровые ЭКО'!A:I,8,FALSE)</f>
        <v>0</v>
      </c>
      <c r="F2088" s="157">
        <f t="shared" si="40"/>
        <v>0</v>
      </c>
    </row>
    <row r="2089" spans="1:6" x14ac:dyDescent="0.25">
      <c r="A2089" s="9" t="s">
        <v>5672</v>
      </c>
      <c r="B2089" s="9" t="s">
        <v>5673</v>
      </c>
      <c r="C2089" s="9" t="s">
        <v>5674</v>
      </c>
      <c r="D2089" s="159">
        <f>VLOOKUP(A2089:A2175,'Краны шаровые ЭКО'!A:I,7,FALSE)</f>
        <v>406.19880000000001</v>
      </c>
      <c r="E2089" s="79">
        <f>VLOOKUP(A2089:A2175,'Краны шаровые ЭКО'!A:I,8,FALSE)</f>
        <v>0</v>
      </c>
      <c r="F2089" s="157">
        <f t="shared" si="40"/>
        <v>0</v>
      </c>
    </row>
    <row r="2090" spans="1:6" x14ac:dyDescent="0.25">
      <c r="A2090" s="9" t="s">
        <v>5675</v>
      </c>
      <c r="B2090" s="9" t="s">
        <v>5676</v>
      </c>
      <c r="C2090" s="9" t="s">
        <v>5677</v>
      </c>
      <c r="D2090" s="159">
        <f>VLOOKUP(A2090:A2176,'Краны шаровые ЭКО'!A:I,7,FALSE)</f>
        <v>735.51240000000007</v>
      </c>
      <c r="E2090" s="79">
        <f>VLOOKUP(A2090:A2176,'Краны шаровые ЭКО'!A:I,8,FALSE)</f>
        <v>0</v>
      </c>
      <c r="F2090" s="157">
        <f t="shared" si="40"/>
        <v>0</v>
      </c>
    </row>
    <row r="2091" spans="1:6" x14ac:dyDescent="0.25">
      <c r="A2091" s="9" t="s">
        <v>5678</v>
      </c>
      <c r="B2091" s="9" t="s">
        <v>5679</v>
      </c>
      <c r="C2091" s="9" t="s">
        <v>5680</v>
      </c>
      <c r="D2091" s="159">
        <f>VLOOKUP(A2091:A2177,'Краны шаровые ЭКО'!A:I,7,FALSE)</f>
        <v>1390.7376000000002</v>
      </c>
      <c r="E2091" s="79">
        <f>VLOOKUP(A2091:A2177,'Краны шаровые ЭКО'!A:I,8,FALSE)</f>
        <v>0</v>
      </c>
      <c r="F2091" s="157">
        <f t="shared" si="40"/>
        <v>0</v>
      </c>
    </row>
    <row r="2092" spans="1:6" x14ac:dyDescent="0.25">
      <c r="A2092" s="9" t="s">
        <v>5713</v>
      </c>
      <c r="B2092" s="9" t="s">
        <v>5714</v>
      </c>
      <c r="C2092" s="9" t="s">
        <v>5787</v>
      </c>
      <c r="D2092" s="159">
        <f>VLOOKUP(A2092:A2178,'Краны шаровые ЭКО'!A:I,7,FALSE)</f>
        <v>314.34480000000002</v>
      </c>
      <c r="E2092" s="79">
        <f>VLOOKUP(A2092:A2178,'Краны шаровые ЭКО'!A:I,8,FALSE)</f>
        <v>0</v>
      </c>
      <c r="F2092" s="157">
        <f t="shared" si="40"/>
        <v>0</v>
      </c>
    </row>
    <row r="2093" spans="1:6" x14ac:dyDescent="0.25">
      <c r="A2093" s="9" t="s">
        <v>5715</v>
      </c>
      <c r="B2093" s="9" t="s">
        <v>5716</v>
      </c>
      <c r="C2093" s="9" t="s">
        <v>5788</v>
      </c>
      <c r="D2093" s="159">
        <f>VLOOKUP(A2093:A2179,'Краны шаровые ЭКО'!A:I,7,FALSE)</f>
        <v>510.30000000000007</v>
      </c>
      <c r="E2093" s="79">
        <f>VLOOKUP(A2093:A2179,'Краны шаровые ЭКО'!A:I,8,FALSE)</f>
        <v>0</v>
      </c>
      <c r="F2093" s="157">
        <f t="shared" si="40"/>
        <v>0</v>
      </c>
    </row>
    <row r="2094" spans="1:6" x14ac:dyDescent="0.25">
      <c r="A2094" s="9" t="s">
        <v>5683</v>
      </c>
      <c r="B2094" s="9" t="s">
        <v>5684</v>
      </c>
      <c r="C2094" s="9" t="s">
        <v>4415</v>
      </c>
      <c r="D2094" s="159">
        <f>VLOOKUP(A2094:A2180,'Краны шаровые ЭКО'!A:I,7,FALSE)</f>
        <v>208.20240000000001</v>
      </c>
      <c r="E2094" s="79">
        <f>VLOOKUP(A2094:A2180,'Краны шаровые ЭКО'!A:I,8,FALSE)</f>
        <v>0</v>
      </c>
      <c r="F2094" s="157">
        <f t="shared" si="40"/>
        <v>0</v>
      </c>
    </row>
    <row r="2095" spans="1:6" x14ac:dyDescent="0.25">
      <c r="A2095" s="9" t="s">
        <v>5685</v>
      </c>
      <c r="B2095" s="9" t="s">
        <v>5686</v>
      </c>
      <c r="C2095" s="9" t="s">
        <v>4417</v>
      </c>
      <c r="D2095" s="159">
        <f>VLOOKUP(A2095:A2181,'Краны шаровые ЭКО'!A:I,7,FALSE)</f>
        <v>193.2336</v>
      </c>
      <c r="E2095" s="79">
        <f>VLOOKUP(A2095:A2181,'Краны шаровые ЭКО'!A:I,8,FALSE)</f>
        <v>0</v>
      </c>
      <c r="F2095" s="157">
        <f t="shared" si="40"/>
        <v>0</v>
      </c>
    </row>
    <row r="2096" spans="1:6" x14ac:dyDescent="0.25">
      <c r="A2096" s="9" t="s">
        <v>5687</v>
      </c>
      <c r="B2096" s="9" t="s">
        <v>5688</v>
      </c>
      <c r="C2096" s="9" t="s">
        <v>5689</v>
      </c>
      <c r="D2096" s="159">
        <f>VLOOKUP(A2096:A2182,'Краны шаровые ЭКО'!A:I,7,FALSE)</f>
        <v>232.01640000000003</v>
      </c>
      <c r="E2096" s="79">
        <f>VLOOKUP(A2096:A2182,'Краны шаровые ЭКО'!A:I,8,FALSE)</f>
        <v>0</v>
      </c>
      <c r="F2096" s="157">
        <f t="shared" si="40"/>
        <v>0</v>
      </c>
    </row>
    <row r="2097" spans="1:6" x14ac:dyDescent="0.25">
      <c r="A2097" s="9" t="s">
        <v>5691</v>
      </c>
      <c r="B2097" s="9" t="s">
        <v>5692</v>
      </c>
      <c r="C2097" s="9" t="s">
        <v>5693</v>
      </c>
      <c r="D2097" s="159">
        <f>VLOOKUP(A2097:A2183,'Краны шаровые ЭКО'!A:I,7,FALSE)</f>
        <v>246.98520000000002</v>
      </c>
      <c r="E2097" s="79">
        <f>VLOOKUP(A2097:A2183,'Краны шаровые ЭКО'!A:I,8,FALSE)</f>
        <v>0</v>
      </c>
      <c r="F2097" s="157">
        <f t="shared" si="40"/>
        <v>0</v>
      </c>
    </row>
    <row r="2098" spans="1:6" x14ac:dyDescent="0.25">
      <c r="A2098" s="9" t="s">
        <v>5694</v>
      </c>
      <c r="B2098" s="9" t="s">
        <v>5695</v>
      </c>
      <c r="C2098" s="9" t="s">
        <v>5696</v>
      </c>
      <c r="D2098" s="159">
        <f>VLOOKUP(A2098:A2184,'Краны шаровые ЭКО'!A:I,7,FALSE)</f>
        <v>238.14000000000001</v>
      </c>
      <c r="E2098" s="79">
        <f>VLOOKUP(A2098:A2184,'Краны шаровые ЭКО'!A:I,8,FALSE)</f>
        <v>0</v>
      </c>
      <c r="F2098" s="157">
        <f t="shared" si="40"/>
        <v>0</v>
      </c>
    </row>
    <row r="2099" spans="1:6" x14ac:dyDescent="0.25">
      <c r="A2099" s="9" t="s">
        <v>5697</v>
      </c>
      <c r="B2099" s="9" t="s">
        <v>5698</v>
      </c>
      <c r="C2099" s="9" t="s">
        <v>5699</v>
      </c>
      <c r="D2099" s="159">
        <f>VLOOKUP(A2099:A2184,'Краны шаровые ЭКО'!A:I,7,FALSE)</f>
        <v>332.03520000000003</v>
      </c>
      <c r="E2099" s="79">
        <f>VLOOKUP(A2099:A2184,'Краны шаровые ЭКО'!A:I,8,FALSE)</f>
        <v>0</v>
      </c>
      <c r="F2099" s="157">
        <f t="shared" si="40"/>
        <v>0</v>
      </c>
    </row>
    <row r="2100" spans="1:6" x14ac:dyDescent="0.25">
      <c r="A2100" s="9" t="s">
        <v>5700</v>
      </c>
      <c r="B2100" s="9" t="s">
        <v>5701</v>
      </c>
      <c r="C2100" s="9" t="s">
        <v>5702</v>
      </c>
      <c r="D2100" s="159">
        <f>VLOOKUP(A2100:A2185,'Краны шаровые ЭКО'!A:I,7,FALSE)</f>
        <v>335.43720000000002</v>
      </c>
      <c r="E2100" s="79">
        <f>VLOOKUP(A2100:A2185,'Краны шаровые ЭКО'!A:I,8,FALSE)</f>
        <v>0</v>
      </c>
      <c r="F2100" s="157">
        <f t="shared" ref="F2100:F2128" si="41">D2100*E2100</f>
        <v>0</v>
      </c>
    </row>
    <row r="2101" spans="1:6" x14ac:dyDescent="0.25">
      <c r="A2101" s="9" t="s">
        <v>5704</v>
      </c>
      <c r="B2101" s="9" t="s">
        <v>5705</v>
      </c>
      <c r="C2101" s="9" t="s">
        <v>5706</v>
      </c>
      <c r="D2101" s="159">
        <f>VLOOKUP(A2101:A2186,'Краны шаровые ЭКО'!A:I,7,FALSE)</f>
        <v>312.98399999999998</v>
      </c>
      <c r="E2101" s="79">
        <f>VLOOKUP(A2101:A2186,'Краны шаровые ЭКО'!A:I,8,FALSE)</f>
        <v>0</v>
      </c>
      <c r="F2101" s="157">
        <f t="shared" si="41"/>
        <v>0</v>
      </c>
    </row>
    <row r="2102" spans="1:6" x14ac:dyDescent="0.25">
      <c r="A2102" s="9" t="s">
        <v>5708</v>
      </c>
      <c r="B2102" s="9" t="s">
        <v>5709</v>
      </c>
      <c r="C2102" s="9" t="s">
        <v>5789</v>
      </c>
      <c r="D2102" s="159">
        <f>VLOOKUP(A2102:A2186,'Краны шаровые ЭКО'!A:I,7,FALSE)</f>
        <v>219.76920000000001</v>
      </c>
      <c r="E2102" s="79">
        <f>VLOOKUP(A2102:A2186,'Краны шаровые ЭКО'!A:I,8,FALSE)</f>
        <v>0</v>
      </c>
      <c r="F2102" s="157">
        <f t="shared" si="41"/>
        <v>0</v>
      </c>
    </row>
    <row r="2103" spans="1:6" x14ac:dyDescent="0.25">
      <c r="A2103" s="9" t="s">
        <v>5710</v>
      </c>
      <c r="B2103" s="9" t="s">
        <v>5711</v>
      </c>
      <c r="C2103" s="9" t="s">
        <v>5790</v>
      </c>
      <c r="D2103" s="159">
        <f>VLOOKUP(A2103:A2187,'Краны шаровые ЭКО'!A:I,7,FALSE)</f>
        <v>219.76920000000001</v>
      </c>
      <c r="E2103" s="79">
        <f>VLOOKUP(A2103:A2187,'Краны шаровые ЭКО'!A:I,8,FALSE)</f>
        <v>0</v>
      </c>
      <c r="F2103" s="157">
        <f t="shared" si="41"/>
        <v>0</v>
      </c>
    </row>
    <row r="2104" spans="1:6" x14ac:dyDescent="0.25">
      <c r="A2104" s="9" t="s">
        <v>10426</v>
      </c>
      <c r="B2104" s="9" t="s">
        <v>10432</v>
      </c>
      <c r="C2104" s="9" t="s">
        <v>10427</v>
      </c>
      <c r="D2104" s="159">
        <f>VLOOKUP(A2104:A2188,'Краны шаровые ЭКО'!A:I,7,FALSE)</f>
        <v>482.18460000000005</v>
      </c>
      <c r="E2104" s="79">
        <f>VLOOKUP(A2104:A2188,'Краны шаровые ЭКО'!A:I,8,FALSE)</f>
        <v>0</v>
      </c>
      <c r="F2104" s="157">
        <f t="shared" si="41"/>
        <v>0</v>
      </c>
    </row>
    <row r="2105" spans="1:6" x14ac:dyDescent="0.25">
      <c r="A2105" s="9" t="s">
        <v>10428</v>
      </c>
      <c r="B2105" s="9" t="s">
        <v>10433</v>
      </c>
      <c r="C2105" s="9" t="s">
        <v>10429</v>
      </c>
      <c r="D2105" s="159">
        <f>VLOOKUP(A2105:A2189,'Краны шаровые ЭКО'!A:I,7,FALSE)</f>
        <v>344.83139999999997</v>
      </c>
      <c r="E2105" s="79">
        <f>VLOOKUP(A2105:A2189,'Краны шаровые ЭКО'!A:I,8,FALSE)</f>
        <v>0</v>
      </c>
      <c r="F2105" s="157">
        <f t="shared" si="41"/>
        <v>0</v>
      </c>
    </row>
    <row r="2106" spans="1:6" x14ac:dyDescent="0.25">
      <c r="A2106" s="9" t="s">
        <v>10430</v>
      </c>
      <c r="B2106" s="9" t="s">
        <v>10434</v>
      </c>
      <c r="C2106" s="9" t="s">
        <v>10431</v>
      </c>
      <c r="D2106" s="159">
        <f>VLOOKUP(A2106:A2190,'Краны шаровые ЭКО'!A:I,7,FALSE)</f>
        <v>467.19059999999996</v>
      </c>
      <c r="E2106" s="79">
        <f>VLOOKUP(A2106:A2190,'Краны шаровые ЭКО'!A:I,8,FALSE)</f>
        <v>0</v>
      </c>
      <c r="F2106" s="157">
        <f t="shared" si="41"/>
        <v>0</v>
      </c>
    </row>
    <row r="2107" spans="1:6" x14ac:dyDescent="0.25">
      <c r="A2107" s="9" t="s">
        <v>5718</v>
      </c>
      <c r="B2107" s="9" t="s">
        <v>5719</v>
      </c>
      <c r="C2107" s="9" t="s">
        <v>5720</v>
      </c>
      <c r="D2107" s="159">
        <f>VLOOKUP(A2107:A2188,'Краны шаровые ЭКО'!A:I,7,FALSE)</f>
        <v>235.41840000000002</v>
      </c>
      <c r="E2107" s="79">
        <f>VLOOKUP(A2107:A2188,'Краны шаровые ЭКО'!A:I,8,FALSE)</f>
        <v>0</v>
      </c>
      <c r="F2107" s="157">
        <f t="shared" si="41"/>
        <v>0</v>
      </c>
    </row>
    <row r="2108" spans="1:6" x14ac:dyDescent="0.25">
      <c r="A2108" s="9" t="s">
        <v>5721</v>
      </c>
      <c r="B2108" s="9" t="s">
        <v>5722</v>
      </c>
      <c r="C2108" s="9" t="s">
        <v>5723</v>
      </c>
      <c r="D2108" s="159">
        <f>VLOOKUP(A2108:A2189,'Краны шаровые ЭКО'!A:I,7,FALSE)</f>
        <v>248.346</v>
      </c>
      <c r="E2108" s="79">
        <f>VLOOKUP(A2108:A2189,'Краны шаровые ЭКО'!A:I,8,FALSE)</f>
        <v>0</v>
      </c>
      <c r="F2108" s="157">
        <f t="shared" si="41"/>
        <v>0</v>
      </c>
    </row>
    <row r="2109" spans="1:6" x14ac:dyDescent="0.25">
      <c r="A2109" s="9" t="s">
        <v>5724</v>
      </c>
      <c r="B2109" s="9" t="s">
        <v>5725</v>
      </c>
      <c r="C2109" s="9" t="s">
        <v>5791</v>
      </c>
      <c r="D2109" s="159">
        <f>VLOOKUP(A2109:A2190,'Краны шаровые ЭКО'!A:I,7,FALSE)</f>
        <v>212.96520000000001</v>
      </c>
      <c r="E2109" s="79">
        <f>VLOOKUP(A2109:A2190,'Краны шаровые ЭКО'!A:I,8,FALSE)</f>
        <v>0</v>
      </c>
      <c r="F2109" s="157">
        <f t="shared" si="41"/>
        <v>0</v>
      </c>
    </row>
    <row r="2110" spans="1:6" x14ac:dyDescent="0.25">
      <c r="A2110" s="9" t="s">
        <v>5727</v>
      </c>
      <c r="B2110" s="9" t="s">
        <v>5728</v>
      </c>
      <c r="C2110" s="9" t="s">
        <v>5729</v>
      </c>
      <c r="D2110" s="159">
        <f>VLOOKUP(A2110:A2191,'Краны шаровые ЭКО'!A:I,7,FALSE)</f>
        <v>189.83160000000001</v>
      </c>
      <c r="E2110" s="79">
        <f>VLOOKUP(A2110:A2191,'Краны шаровые ЭКО'!A:I,8,FALSE)</f>
        <v>0</v>
      </c>
      <c r="F2110" s="157">
        <f t="shared" si="41"/>
        <v>0</v>
      </c>
    </row>
    <row r="2111" spans="1:6" x14ac:dyDescent="0.25">
      <c r="A2111" s="9" t="s">
        <v>5730</v>
      </c>
      <c r="B2111" s="9" t="s">
        <v>5731</v>
      </c>
      <c r="C2111" s="9" t="s">
        <v>5732</v>
      </c>
      <c r="D2111" s="159">
        <f>VLOOKUP(A2111:A2192,'Краны шаровые ЭКО'!A:I,7,FALSE)</f>
        <v>281.0052</v>
      </c>
      <c r="E2111" s="79">
        <f>VLOOKUP(A2111:A2192,'Краны шаровые ЭКО'!A:I,8,FALSE)</f>
        <v>0</v>
      </c>
      <c r="F2111" s="157">
        <f t="shared" si="41"/>
        <v>0</v>
      </c>
    </row>
    <row r="2112" spans="1:6" x14ac:dyDescent="0.25">
      <c r="A2112" s="9" t="s">
        <v>5733</v>
      </c>
      <c r="B2112" s="9" t="s">
        <v>5734</v>
      </c>
      <c r="C2112" s="9" t="s">
        <v>5735</v>
      </c>
      <c r="D2112" s="159">
        <f>VLOOKUP(A2112:A2192,'Краны шаровые ЭКО'!A:I,7,FALSE)</f>
        <v>382.38480000000004</v>
      </c>
      <c r="E2112" s="79">
        <f>VLOOKUP(A2112:A2192,'Краны шаровые ЭКО'!A:I,8,FALSE)</f>
        <v>0</v>
      </c>
      <c r="F2112" s="157">
        <f t="shared" si="41"/>
        <v>0</v>
      </c>
    </row>
    <row r="2113" spans="1:6" x14ac:dyDescent="0.25">
      <c r="A2113" s="9" t="s">
        <v>5736</v>
      </c>
      <c r="B2113" s="9" t="s">
        <v>5737</v>
      </c>
      <c r="C2113" s="9" t="s">
        <v>5738</v>
      </c>
      <c r="D2113" s="159">
        <f>VLOOKUP(A2113:A2193,'Краны шаровые ЭКО'!A:I,7,FALSE)</f>
        <v>607.59720000000004</v>
      </c>
      <c r="E2113" s="79">
        <f>VLOOKUP(A2113:A2193,'Краны шаровые ЭКО'!A:I,8,FALSE)</f>
        <v>0</v>
      </c>
      <c r="F2113" s="157">
        <f t="shared" si="41"/>
        <v>0</v>
      </c>
    </row>
    <row r="2114" spans="1:6" x14ac:dyDescent="0.25">
      <c r="A2114" s="9" t="s">
        <v>5739</v>
      </c>
      <c r="B2114" s="9" t="s">
        <v>5740</v>
      </c>
      <c r="C2114" s="9" t="s">
        <v>5741</v>
      </c>
      <c r="D2114" s="159">
        <f>VLOOKUP(A2114:A2194,'Краны шаровые ЭКО'!A:I,7,FALSE)</f>
        <v>684.4824000000001</v>
      </c>
      <c r="E2114" s="79">
        <f>VLOOKUP(A2114:A2194,'Краны шаровые ЭКО'!A:I,8,FALSE)</f>
        <v>0</v>
      </c>
      <c r="F2114" s="157">
        <f t="shared" si="41"/>
        <v>0</v>
      </c>
    </row>
    <row r="2115" spans="1:6" x14ac:dyDescent="0.25">
      <c r="A2115" s="9" t="s">
        <v>5742</v>
      </c>
      <c r="B2115" s="9" t="s">
        <v>5743</v>
      </c>
      <c r="C2115" s="9" t="s">
        <v>5744</v>
      </c>
      <c r="D2115" s="159">
        <f>VLOOKUP(A2115:A2194,'Краны шаровые ЭКО'!A:I,7,FALSE)</f>
        <v>1035.5688000000002</v>
      </c>
      <c r="E2115" s="79">
        <f>VLOOKUP(A2115:A2194,'Краны шаровые ЭКО'!A:I,8,FALSE)</f>
        <v>0</v>
      </c>
      <c r="F2115" s="157">
        <f t="shared" si="41"/>
        <v>0</v>
      </c>
    </row>
    <row r="2116" spans="1:6" x14ac:dyDescent="0.25">
      <c r="A2116" s="9" t="s">
        <v>5745</v>
      </c>
      <c r="B2116" s="9" t="s">
        <v>5746</v>
      </c>
      <c r="C2116" s="9" t="s">
        <v>5747</v>
      </c>
      <c r="D2116" s="159">
        <f>VLOOKUP(A2116:A2195,'Краны шаровые ЭКО'!A:I,7,FALSE)</f>
        <v>138.12119999999999</v>
      </c>
      <c r="E2116" s="79">
        <f>VLOOKUP(A2116:A2195,'Краны шаровые ЭКО'!A:I,8,FALSE)</f>
        <v>0</v>
      </c>
      <c r="F2116" s="157">
        <f t="shared" si="41"/>
        <v>0</v>
      </c>
    </row>
    <row r="2117" spans="1:6" x14ac:dyDescent="0.25">
      <c r="A2117" s="9" t="s">
        <v>5748</v>
      </c>
      <c r="B2117" s="9" t="s">
        <v>5749</v>
      </c>
      <c r="C2117" s="9" t="s">
        <v>5750</v>
      </c>
      <c r="D2117" s="159">
        <f>VLOOKUP(A2117:A2196,'Краны шаровые ЭКО'!A:I,7,FALSE)</f>
        <v>202.75920000000002</v>
      </c>
      <c r="E2117" s="79">
        <f>VLOOKUP(A2117:A2196,'Краны шаровые ЭКО'!A:I,8,FALSE)</f>
        <v>0</v>
      </c>
      <c r="F2117" s="157">
        <f t="shared" si="41"/>
        <v>0</v>
      </c>
    </row>
    <row r="2118" spans="1:6" x14ac:dyDescent="0.25">
      <c r="A2118" s="9" t="s">
        <v>5751</v>
      </c>
      <c r="B2118" s="9" t="s">
        <v>5752</v>
      </c>
      <c r="C2118" s="9" t="s">
        <v>5753</v>
      </c>
      <c r="D2118" s="159">
        <f>VLOOKUP(A2118:A2197,'Краны шаровые ЭКО'!A:I,7,FALSE)</f>
        <v>260.59320000000002</v>
      </c>
      <c r="E2118" s="79">
        <f>VLOOKUP(A2118:A2197,'Краны шаровые ЭКО'!A:I,8,FALSE)</f>
        <v>0</v>
      </c>
      <c r="F2118" s="157">
        <f t="shared" si="41"/>
        <v>0</v>
      </c>
    </row>
    <row r="2119" spans="1:6" x14ac:dyDescent="0.25">
      <c r="A2119" s="9" t="s">
        <v>5754</v>
      </c>
      <c r="B2119" s="9" t="s">
        <v>5755</v>
      </c>
      <c r="C2119" s="9" t="s">
        <v>5756</v>
      </c>
      <c r="D2119" s="159">
        <f>VLOOKUP(A2119:A2198,'Краны шаровые ЭКО'!A:I,7,FALSE)</f>
        <v>591.26760000000002</v>
      </c>
      <c r="E2119" s="79">
        <f>VLOOKUP(A2119:A2198,'Краны шаровые ЭКО'!A:I,8,FALSE)</f>
        <v>0</v>
      </c>
      <c r="F2119" s="157">
        <f t="shared" si="41"/>
        <v>0</v>
      </c>
    </row>
    <row r="2120" spans="1:6" x14ac:dyDescent="0.25">
      <c r="A2120" s="9" t="s">
        <v>5757</v>
      </c>
      <c r="B2120" s="9" t="s">
        <v>5758</v>
      </c>
      <c r="C2120" s="9" t="s">
        <v>5759</v>
      </c>
      <c r="D2120" s="159">
        <f>VLOOKUP(A2120:A2199,'Краны шаровые ЭКО'!A:I,7,FALSE)</f>
        <v>458.58960000000008</v>
      </c>
      <c r="E2120" s="79">
        <f>VLOOKUP(A2120:A2199,'Краны шаровые ЭКО'!A:I,8,FALSE)</f>
        <v>0</v>
      </c>
      <c r="F2120" s="157">
        <f t="shared" si="41"/>
        <v>0</v>
      </c>
    </row>
    <row r="2121" spans="1:6" x14ac:dyDescent="0.25">
      <c r="A2121" s="9" t="s">
        <v>5760</v>
      </c>
      <c r="B2121" s="9" t="s">
        <v>5761</v>
      </c>
      <c r="C2121" s="9" t="s">
        <v>5792</v>
      </c>
      <c r="D2121" s="159">
        <f>VLOOKUP(A2121:A2200,'Краны шаровые ЭКО'!A:I,7,FALSE)</f>
        <v>95.936400000000006</v>
      </c>
      <c r="E2121" s="79">
        <f>VLOOKUP(A2121:A2200,'Краны шаровые ЭКО'!A:I,8,FALSE)</f>
        <v>0</v>
      </c>
      <c r="F2121" s="157">
        <f t="shared" si="41"/>
        <v>0</v>
      </c>
    </row>
    <row r="2122" spans="1:6" x14ac:dyDescent="0.25">
      <c r="A2122" s="9" t="s">
        <v>5762</v>
      </c>
      <c r="B2122" s="9" t="s">
        <v>5763</v>
      </c>
      <c r="C2122" s="9" t="s">
        <v>5793</v>
      </c>
      <c r="D2122" s="159">
        <f>VLOOKUP(A2122:A2201,'Краны шаровые ЭКО'!A:I,7,FALSE)</f>
        <v>140.84280000000001</v>
      </c>
      <c r="E2122" s="79">
        <f>VLOOKUP(A2122:A2201,'Краны шаровые ЭКО'!A:I,8,FALSE)</f>
        <v>0</v>
      </c>
      <c r="F2122" s="157">
        <f t="shared" si="41"/>
        <v>0</v>
      </c>
    </row>
    <row r="2123" spans="1:6" x14ac:dyDescent="0.25">
      <c r="A2123" s="9" t="s">
        <v>5764</v>
      </c>
      <c r="B2123" s="9" t="s">
        <v>5765</v>
      </c>
      <c r="C2123" s="9" t="s">
        <v>4455</v>
      </c>
      <c r="D2123" s="159">
        <f>VLOOKUP(A2123:A2202,'Краны шаровые ЭКО'!A:I,7,FALSE)</f>
        <v>151.72920000000002</v>
      </c>
      <c r="E2123" s="79">
        <f>VLOOKUP(A2123:A2202,'Краны шаровые ЭКО'!A:I,8,FALSE)</f>
        <v>0</v>
      </c>
      <c r="F2123" s="157">
        <f t="shared" si="41"/>
        <v>0</v>
      </c>
    </row>
    <row r="2124" spans="1:6" x14ac:dyDescent="0.25">
      <c r="A2124" s="9" t="s">
        <v>5766</v>
      </c>
      <c r="B2124" s="9" t="s">
        <v>5767</v>
      </c>
      <c r="C2124" s="9" t="s">
        <v>5779</v>
      </c>
      <c r="D2124" s="159">
        <f>VLOOKUP(A2124:A2202,'Краны шаровые ЭКО'!A:I,7,FALSE)</f>
        <v>229.29480000000004</v>
      </c>
      <c r="E2124" s="79">
        <f>VLOOKUP(A2124:A2202,'Краны шаровые ЭКО'!A:I,8,FALSE)</f>
        <v>0</v>
      </c>
      <c r="F2124" s="157">
        <f t="shared" si="41"/>
        <v>0</v>
      </c>
    </row>
    <row r="2125" spans="1:6" x14ac:dyDescent="0.25">
      <c r="A2125" s="9" t="s">
        <v>5768</v>
      </c>
      <c r="B2125" s="9" t="s">
        <v>5769</v>
      </c>
      <c r="C2125" s="9" t="s">
        <v>4461</v>
      </c>
      <c r="D2125" s="159">
        <f>VLOOKUP(A2125:A2203,'Краны шаровые ЭКО'!A:I,7,FALSE)</f>
        <v>357.21000000000004</v>
      </c>
      <c r="E2125" s="79">
        <f>VLOOKUP(A2125:A2203,'Краны шаровые ЭКО'!A:I,8,FALSE)</f>
        <v>0</v>
      </c>
      <c r="F2125" s="157">
        <f t="shared" si="41"/>
        <v>0</v>
      </c>
    </row>
    <row r="2126" spans="1:6" x14ac:dyDescent="0.25">
      <c r="A2126" s="9" t="s">
        <v>5770</v>
      </c>
      <c r="B2126" s="9" t="s">
        <v>5771</v>
      </c>
      <c r="C2126" s="9" t="s">
        <v>5772</v>
      </c>
      <c r="D2126" s="159">
        <f>VLOOKUP(A2126:A2204,'Краны шаровые ЭКО'!A:I,7,FALSE)</f>
        <v>873.63360000000011</v>
      </c>
      <c r="E2126" s="79">
        <f>VLOOKUP(A2126:A2204,'Краны шаровые ЭКО'!A:I,8,FALSE)</f>
        <v>0</v>
      </c>
      <c r="F2126" s="157">
        <f t="shared" si="41"/>
        <v>0</v>
      </c>
    </row>
    <row r="2127" spans="1:6" x14ac:dyDescent="0.25">
      <c r="A2127" s="9" t="s">
        <v>5773</v>
      </c>
      <c r="B2127" s="9" t="s">
        <v>5774</v>
      </c>
      <c r="C2127" s="9" t="s">
        <v>5775</v>
      </c>
      <c r="D2127" s="159">
        <f>VLOOKUP(A2127:A2204,'Краны шаровые ЭКО'!A:I,7,FALSE)</f>
        <v>737.55360000000007</v>
      </c>
      <c r="E2127" s="79">
        <f>VLOOKUP(A2127:A2204,'Краны шаровые ЭКО'!A:I,8,FALSE)</f>
        <v>0</v>
      </c>
      <c r="F2127" s="157">
        <f t="shared" si="41"/>
        <v>0</v>
      </c>
    </row>
    <row r="2128" spans="1:6" x14ac:dyDescent="0.25">
      <c r="A2128" s="9" t="s">
        <v>5776</v>
      </c>
      <c r="B2128" s="9" t="s">
        <v>5777</v>
      </c>
      <c r="C2128" s="9" t="s">
        <v>5778</v>
      </c>
      <c r="D2128" s="159">
        <f>VLOOKUP(A2128:A2205,'Краны шаровые ЭКО'!A:I,7,FALSE)</f>
        <v>1385.2944</v>
      </c>
      <c r="E2128" s="79">
        <f>VLOOKUP(A2128:A2205,'Краны шаровые ЭКО'!A:I,8,FALSE)</f>
        <v>0</v>
      </c>
      <c r="F2128" s="157">
        <f t="shared" si="41"/>
        <v>0</v>
      </c>
    </row>
    <row r="2129" spans="1:6" x14ac:dyDescent="0.25">
      <c r="A2129" s="9" t="s">
        <v>6010</v>
      </c>
      <c r="B2129" s="9" t="s">
        <v>5795</v>
      </c>
      <c r="C2129" s="9" t="s">
        <v>5796</v>
      </c>
      <c r="D2129" s="159">
        <f>VLOOKUP(A2129:A2206,'Вн. канализация Flextron'!A:G,5,FALSE)</f>
        <v>24.991416666666666</v>
      </c>
      <c r="E2129" s="79">
        <f>VLOOKUP(A2129:A2206,'Вн. канализация Flextron'!A:G,6,FALSE)</f>
        <v>0</v>
      </c>
      <c r="F2129" s="157">
        <f>D2129*E2129</f>
        <v>0</v>
      </c>
    </row>
    <row r="2130" spans="1:6" x14ac:dyDescent="0.25">
      <c r="A2130" s="9" t="s">
        <v>6011</v>
      </c>
      <c r="B2130" s="9" t="s">
        <v>5797</v>
      </c>
      <c r="C2130" s="9" t="s">
        <v>5798</v>
      </c>
      <c r="D2130" s="159">
        <f>VLOOKUP(A2130:A2206,'Вн. канализация Flextron'!A:G,5,FALSE)</f>
        <v>34.603499999999997</v>
      </c>
      <c r="E2130" s="79">
        <f>VLOOKUP(A2130:A2206,'Вн. канализация Flextron'!A:G,6,FALSE)</f>
        <v>0</v>
      </c>
      <c r="F2130" s="157">
        <f t="shared" ref="F2130:F2193" si="42">D2130*E2130</f>
        <v>0</v>
      </c>
    </row>
    <row r="2131" spans="1:6" x14ac:dyDescent="0.25">
      <c r="A2131" s="9" t="s">
        <v>6012</v>
      </c>
      <c r="B2131" s="9" t="s">
        <v>5799</v>
      </c>
      <c r="C2131" s="9" t="s">
        <v>5800</v>
      </c>
      <c r="D2131" s="159">
        <f>VLOOKUP(A2131:A2207,'Вн. канализация Flextron'!A:G,5,FALSE)</f>
        <v>49.982833333333332</v>
      </c>
      <c r="E2131" s="79">
        <f>VLOOKUP(A2131:A2207,'Вн. канализация Flextron'!A:G,6,FALSE)</f>
        <v>0</v>
      </c>
      <c r="F2131" s="157">
        <f t="shared" si="42"/>
        <v>0</v>
      </c>
    </row>
    <row r="2132" spans="1:6" x14ac:dyDescent="0.25">
      <c r="A2132" s="9" t="s">
        <v>6013</v>
      </c>
      <c r="B2132" s="9" t="s">
        <v>5801</v>
      </c>
      <c r="C2132" s="9" t="s">
        <v>5802</v>
      </c>
      <c r="D2132" s="159">
        <f>VLOOKUP(A2132:A2208,'Вн. канализация Flextron'!A:G,5,FALSE)</f>
        <v>79.535916666666665</v>
      </c>
      <c r="E2132" s="79">
        <f>VLOOKUP(A2132:A2208,'Вн. канализация Flextron'!A:G,6,FALSE)</f>
        <v>0</v>
      </c>
      <c r="F2132" s="157">
        <f t="shared" si="42"/>
        <v>0</v>
      </c>
    </row>
    <row r="2133" spans="1:6" x14ac:dyDescent="0.25">
      <c r="A2133" s="9" t="s">
        <v>6014</v>
      </c>
      <c r="B2133" s="9" t="s">
        <v>5803</v>
      </c>
      <c r="C2133" s="9" t="s">
        <v>5804</v>
      </c>
      <c r="D2133" s="159">
        <f>VLOOKUP(A2133:A2209,'Вн. канализация Flextron'!A:G,5,FALSE)</f>
        <v>98.043249999999986</v>
      </c>
      <c r="E2133" s="79">
        <f>VLOOKUP(A2133:A2209,'Вн. канализация Flextron'!A:G,6,FALSE)</f>
        <v>0</v>
      </c>
      <c r="F2133" s="157">
        <f t="shared" si="42"/>
        <v>0</v>
      </c>
    </row>
    <row r="2134" spans="1:6" x14ac:dyDescent="0.25">
      <c r="A2134" s="9" t="s">
        <v>6015</v>
      </c>
      <c r="B2134" s="9" t="s">
        <v>5805</v>
      </c>
      <c r="C2134" s="9" t="s">
        <v>5806</v>
      </c>
      <c r="D2134" s="159">
        <f>VLOOKUP(A2134:A2210,'Вн. канализация Flextron'!A:G,5,FALSE)</f>
        <v>144.18125000000001</v>
      </c>
      <c r="E2134" s="79">
        <f>VLOOKUP(A2134:A2210,'Вн. канализация Flextron'!A:G,6,FALSE)</f>
        <v>0</v>
      </c>
      <c r="F2134" s="157">
        <f t="shared" si="42"/>
        <v>0</v>
      </c>
    </row>
    <row r="2135" spans="1:6" x14ac:dyDescent="0.25">
      <c r="A2135" s="9" t="s">
        <v>6022</v>
      </c>
      <c r="B2135" s="9" t="s">
        <v>5807</v>
      </c>
      <c r="C2135" s="9" t="s">
        <v>5808</v>
      </c>
      <c r="D2135" s="159">
        <f>VLOOKUP(A2135:A2211,'Вн. канализация Flextron'!A:G,5,FALSE)</f>
        <v>49.982833333333332</v>
      </c>
      <c r="E2135" s="79">
        <f>VLOOKUP(A2135:A2211,'Вн. канализация Flextron'!A:G,6,FALSE)</f>
        <v>0</v>
      </c>
      <c r="F2135" s="157">
        <f t="shared" si="42"/>
        <v>0</v>
      </c>
    </row>
    <row r="2136" spans="1:6" x14ac:dyDescent="0.25">
      <c r="A2136" s="9" t="s">
        <v>6023</v>
      </c>
      <c r="B2136" s="9" t="s">
        <v>5809</v>
      </c>
      <c r="C2136" s="9" t="s">
        <v>5810</v>
      </c>
      <c r="D2136" s="159">
        <f>VLOOKUP(A2136:A2212,'Вн. канализация Flextron'!A:G,5,FALSE)</f>
        <v>73.051833333333349</v>
      </c>
      <c r="E2136" s="79">
        <f>VLOOKUP(A2136:A2212,'Вн. канализация Flextron'!A:G,6,FALSE)</f>
        <v>0</v>
      </c>
      <c r="F2136" s="157">
        <f t="shared" si="42"/>
        <v>0</v>
      </c>
    </row>
    <row r="2137" spans="1:6" x14ac:dyDescent="0.25">
      <c r="A2137" s="9" t="s">
        <v>6024</v>
      </c>
      <c r="B2137" s="9" t="s">
        <v>5811</v>
      </c>
      <c r="C2137" s="9" t="s">
        <v>5812</v>
      </c>
      <c r="D2137" s="159">
        <f>VLOOKUP(A2137:A2213,'Вн. канализация Flextron'!A:G,5,FALSE)</f>
        <v>123.03466666666667</v>
      </c>
      <c r="E2137" s="79">
        <f>VLOOKUP(A2137:A2213,'Вн. канализация Flextron'!A:G,6,FALSE)</f>
        <v>0</v>
      </c>
      <c r="F2137" s="157">
        <f t="shared" si="42"/>
        <v>0</v>
      </c>
    </row>
    <row r="2138" spans="1:6" x14ac:dyDescent="0.25">
      <c r="A2138" s="9" t="s">
        <v>6025</v>
      </c>
      <c r="B2138" s="9" t="s">
        <v>5813</v>
      </c>
      <c r="C2138" s="9" t="s">
        <v>5814</v>
      </c>
      <c r="D2138" s="159">
        <f>VLOOKUP(A2138:A2214,'Вн. канализация Flextron'!A:G,5,FALSE)</f>
        <v>188.39683333333335</v>
      </c>
      <c r="E2138" s="79">
        <f>VLOOKUP(A2138:A2214,'Вн. канализация Flextron'!A:G,6,FALSE)</f>
        <v>0</v>
      </c>
      <c r="F2138" s="157">
        <f t="shared" si="42"/>
        <v>0</v>
      </c>
    </row>
    <row r="2139" spans="1:6" x14ac:dyDescent="0.25">
      <c r="A2139" s="9" t="s">
        <v>6026</v>
      </c>
      <c r="B2139" s="9" t="s">
        <v>5815</v>
      </c>
      <c r="C2139" s="9" t="s">
        <v>5816</v>
      </c>
      <c r="D2139" s="159">
        <f>VLOOKUP(A2139:A2215,'Вн. канализация Flextron'!A:G,5,FALSE)</f>
        <v>228.76758333333331</v>
      </c>
      <c r="E2139" s="79">
        <f>VLOOKUP(A2139:A2215,'Вн. канализация Flextron'!A:G,6,FALSE)</f>
        <v>0</v>
      </c>
      <c r="F2139" s="157">
        <f t="shared" si="42"/>
        <v>0</v>
      </c>
    </row>
    <row r="2140" spans="1:6" x14ac:dyDescent="0.25">
      <c r="A2140" s="9" t="s">
        <v>6027</v>
      </c>
      <c r="B2140" s="9" t="s">
        <v>5817</v>
      </c>
      <c r="C2140" s="9" t="s">
        <v>5818</v>
      </c>
      <c r="D2140" s="159">
        <f>VLOOKUP(A2140:A2216,'Вн. канализация Flextron'!A:G,5,FALSE)</f>
        <v>342.19016666666664</v>
      </c>
      <c r="E2140" s="79">
        <f>VLOOKUP(A2140:A2216,'Вн. канализация Flextron'!A:G,6,FALSE)</f>
        <v>0</v>
      </c>
      <c r="F2140" s="157">
        <f t="shared" si="42"/>
        <v>0</v>
      </c>
    </row>
    <row r="2141" spans="1:6" x14ac:dyDescent="0.25">
      <c r="A2141" s="9" t="s">
        <v>6016</v>
      </c>
      <c r="B2141" s="9" t="s">
        <v>5819</v>
      </c>
      <c r="C2141" s="9" t="s">
        <v>5820</v>
      </c>
      <c r="D2141" s="159">
        <f>VLOOKUP(A2141:A2217,'Вн. канализация Flextron'!A:G,5,FALSE)</f>
        <v>69.206999999999994</v>
      </c>
      <c r="E2141" s="79">
        <f>VLOOKUP(A2141:A2217,'Вн. канализация Flextron'!A:G,6,FALSE)</f>
        <v>0</v>
      </c>
      <c r="F2141" s="157">
        <f t="shared" si="42"/>
        <v>0</v>
      </c>
    </row>
    <row r="2142" spans="1:6" x14ac:dyDescent="0.25">
      <c r="A2142" s="9" t="s">
        <v>6017</v>
      </c>
      <c r="B2142" s="9" t="s">
        <v>5821</v>
      </c>
      <c r="C2142" s="9" t="s">
        <v>5822</v>
      </c>
      <c r="D2142" s="159">
        <f>VLOOKUP(A2142:A2218,'Вн. канализация Flextron'!A:G,5,FALSE)</f>
        <v>105.73291666666667</v>
      </c>
      <c r="E2142" s="79">
        <f>VLOOKUP(A2142:A2218,'Вн. канализация Flextron'!A:G,6,FALSE)</f>
        <v>0</v>
      </c>
      <c r="F2142" s="157">
        <f t="shared" si="42"/>
        <v>0</v>
      </c>
    </row>
    <row r="2143" spans="1:6" x14ac:dyDescent="0.25">
      <c r="A2143" s="9" t="s">
        <v>6018</v>
      </c>
      <c r="B2143" s="9" t="s">
        <v>5823</v>
      </c>
      <c r="C2143" s="9" t="s">
        <v>5824</v>
      </c>
      <c r="D2143" s="159">
        <f>VLOOKUP(A2143:A2219,'Вн. канализация Flextron'!A:G,5,FALSE)</f>
        <v>157.63816666666665</v>
      </c>
      <c r="E2143" s="79">
        <f>VLOOKUP(A2143:A2219,'Вн. канализация Flextron'!A:G,6,FALSE)</f>
        <v>0</v>
      </c>
      <c r="F2143" s="157">
        <f t="shared" si="42"/>
        <v>0</v>
      </c>
    </row>
    <row r="2144" spans="1:6" x14ac:dyDescent="0.25">
      <c r="A2144" s="9" t="s">
        <v>6019</v>
      </c>
      <c r="B2144" s="9" t="s">
        <v>5825</v>
      </c>
      <c r="C2144" s="9" t="s">
        <v>5826</v>
      </c>
      <c r="D2144" s="159">
        <f>VLOOKUP(A2144:A2220,'Вн. канализация Flextron'!A:G,5,FALSE)</f>
        <v>246.06933333333333</v>
      </c>
      <c r="E2144" s="79">
        <f>VLOOKUP(A2144:A2220,'Вн. канализация Flextron'!A:G,6,FALSE)</f>
        <v>0</v>
      </c>
      <c r="F2144" s="157">
        <f t="shared" si="42"/>
        <v>0</v>
      </c>
    </row>
    <row r="2145" spans="1:6" x14ac:dyDescent="0.25">
      <c r="A2145" s="9" t="s">
        <v>6020</v>
      </c>
      <c r="B2145" s="9" t="s">
        <v>5827</v>
      </c>
      <c r="C2145" s="9" t="s">
        <v>5828</v>
      </c>
      <c r="D2145" s="159">
        <f>VLOOKUP(A2145:A2221,'Вн. канализация Flextron'!A:G,5,FALSE)</f>
        <v>278.75041666666669</v>
      </c>
      <c r="E2145" s="79">
        <f>VLOOKUP(A2145:A2221,'Вн. канализация Flextron'!A:G,6,FALSE)</f>
        <v>0</v>
      </c>
      <c r="F2145" s="157">
        <f t="shared" si="42"/>
        <v>0</v>
      </c>
    </row>
    <row r="2146" spans="1:6" x14ac:dyDescent="0.25">
      <c r="A2146" s="9" t="s">
        <v>6021</v>
      </c>
      <c r="B2146" s="9" t="s">
        <v>5829</v>
      </c>
      <c r="C2146" s="9" t="s">
        <v>5830</v>
      </c>
      <c r="D2146" s="159">
        <f>VLOOKUP(A2146:A2222,'Вн. канализация Flextron'!A:G,5,FALSE)</f>
        <v>442.15583333333331</v>
      </c>
      <c r="E2146" s="79">
        <f>VLOOKUP(A2146:A2222,'Вн. канализация Flextron'!A:G,6,FALSE)</f>
        <v>0</v>
      </c>
      <c r="F2146" s="157">
        <f t="shared" si="42"/>
        <v>0</v>
      </c>
    </row>
    <row r="2147" spans="1:6" x14ac:dyDescent="0.25">
      <c r="A2147" s="9" t="s">
        <v>5954</v>
      </c>
      <c r="B2147" s="9" t="s">
        <v>5832</v>
      </c>
      <c r="C2147" s="9" t="s">
        <v>5833</v>
      </c>
      <c r="D2147" s="159">
        <f>VLOOKUP(A2147:A2223,'Вн. канализация Flextron'!A:G,5,FALSE)</f>
        <v>49.186666666666667</v>
      </c>
      <c r="E2147" s="79">
        <f>VLOOKUP(A2147:A2223,'Вн. канализация Flextron'!A:G,6,FALSE)</f>
        <v>0</v>
      </c>
      <c r="F2147" s="157">
        <f t="shared" si="42"/>
        <v>0</v>
      </c>
    </row>
    <row r="2148" spans="1:6" x14ac:dyDescent="0.25">
      <c r="A2148" s="9" t="s">
        <v>5955</v>
      </c>
      <c r="B2148" s="9" t="s">
        <v>5834</v>
      </c>
      <c r="C2148" s="9" t="s">
        <v>5835</v>
      </c>
      <c r="D2148" s="159">
        <f>VLOOKUP(A2148:A2224,'Вн. канализация Flextron'!A:G,5,FALSE)</f>
        <v>110.17813333333332</v>
      </c>
      <c r="E2148" s="79">
        <f>VLOOKUP(A2148:A2224,'Вн. канализация Flextron'!A:G,6,FALSE)</f>
        <v>0</v>
      </c>
      <c r="F2148" s="157">
        <f t="shared" si="42"/>
        <v>0</v>
      </c>
    </row>
    <row r="2149" spans="1:6" x14ac:dyDescent="0.25">
      <c r="A2149" s="9" t="s">
        <v>5959</v>
      </c>
      <c r="B2149" s="9" t="s">
        <v>5836</v>
      </c>
      <c r="C2149" s="9" t="s">
        <v>5837</v>
      </c>
      <c r="D2149" s="159">
        <f>VLOOKUP(A2149:A2225,'Вн. канализация Flextron'!A:G,5,FALSE)</f>
        <v>42.103786666666664</v>
      </c>
      <c r="E2149" s="79">
        <f>VLOOKUP(A2149:A2225,'Вн. канализация Flextron'!A:G,6,FALSE)</f>
        <v>0</v>
      </c>
      <c r="F2149" s="157">
        <f t="shared" si="42"/>
        <v>0</v>
      </c>
    </row>
    <row r="2150" spans="1:6" x14ac:dyDescent="0.25">
      <c r="A2150" s="9" t="s">
        <v>5960</v>
      </c>
      <c r="B2150" s="9" t="s">
        <v>5838</v>
      </c>
      <c r="C2150" s="9" t="s">
        <v>5839</v>
      </c>
      <c r="D2150" s="159">
        <f>VLOOKUP(A2150:A2226,'Вн. канализация Flextron'!A:G,5,FALSE)</f>
        <v>56.072799999999994</v>
      </c>
      <c r="E2150" s="79">
        <f>VLOOKUP(A2150:A2226,'Вн. канализация Flextron'!A:G,6,FALSE)</f>
        <v>0</v>
      </c>
      <c r="F2150" s="157">
        <f t="shared" si="42"/>
        <v>0</v>
      </c>
    </row>
    <row r="2151" spans="1:6" x14ac:dyDescent="0.25">
      <c r="A2151" s="9" t="s">
        <v>5956</v>
      </c>
      <c r="B2151" s="9" t="s">
        <v>5841</v>
      </c>
      <c r="C2151" s="9" t="s">
        <v>5842</v>
      </c>
      <c r="D2151" s="159" t="e">
        <f>VLOOKUP(A2151:A2227,'Вн. канализация Flextron'!A:G,5,FALSE)</f>
        <v>#N/A</v>
      </c>
      <c r="E2151" s="79" t="e">
        <f>VLOOKUP(A2151:A2227,'Вн. канализация Flextron'!A:G,6,FALSE)</f>
        <v>#N/A</v>
      </c>
      <c r="F2151" s="157" t="e">
        <f t="shared" si="42"/>
        <v>#N/A</v>
      </c>
    </row>
    <row r="2152" spans="1:6" x14ac:dyDescent="0.25">
      <c r="A2152" s="9" t="s">
        <v>5957</v>
      </c>
      <c r="B2152" s="9" t="s">
        <v>5843</v>
      </c>
      <c r="C2152" s="9" t="s">
        <v>5844</v>
      </c>
      <c r="D2152" s="159">
        <f>VLOOKUP(A2152:A2228,'Вн. канализация Flextron'!A:G,5,FALSE)</f>
        <v>4.8875000000000002</v>
      </c>
      <c r="E2152" s="79">
        <f>VLOOKUP(A2152:A2228,'Вн. канализация Flextron'!A:G,6,FALSE)</f>
        <v>0</v>
      </c>
      <c r="F2152" s="157">
        <f t="shared" si="42"/>
        <v>0</v>
      </c>
    </row>
    <row r="2153" spans="1:6" x14ac:dyDescent="0.25">
      <c r="A2153" s="9" t="s">
        <v>5958</v>
      </c>
      <c r="B2153" s="9" t="s">
        <v>5845</v>
      </c>
      <c r="C2153" s="9" t="s">
        <v>5846</v>
      </c>
      <c r="D2153" s="159">
        <f>VLOOKUP(A2153:A2229,'Вн. канализация Flextron'!A:G,5,FALSE)</f>
        <v>11.404166666666669</v>
      </c>
      <c r="E2153" s="79">
        <f>VLOOKUP(A2153:A2229,'Вн. канализация Flextron'!A:G,6,FALSE)</f>
        <v>0</v>
      </c>
      <c r="F2153" s="157">
        <f t="shared" si="42"/>
        <v>0</v>
      </c>
    </row>
    <row r="2154" spans="1:6" x14ac:dyDescent="0.25">
      <c r="A2154" s="9" t="s">
        <v>5966</v>
      </c>
      <c r="B2154" s="9" t="s">
        <v>5847</v>
      </c>
      <c r="C2154" s="9" t="s">
        <v>5848</v>
      </c>
      <c r="D2154" s="159">
        <f>VLOOKUP(A2154:A2230,'Вн. канализация Flextron'!A:G,5,FALSE)</f>
        <v>141.6678</v>
      </c>
      <c r="E2154" s="79">
        <f>VLOOKUP(A2154:A2230,'Вн. канализация Flextron'!A:G,6,FALSE)</f>
        <v>0</v>
      </c>
      <c r="F2154" s="157">
        <f t="shared" si="42"/>
        <v>0</v>
      </c>
    </row>
    <row r="2155" spans="1:6" x14ac:dyDescent="0.25">
      <c r="A2155" s="9" t="s">
        <v>5967</v>
      </c>
      <c r="B2155" s="9" t="s">
        <v>5849</v>
      </c>
      <c r="C2155" s="9" t="s">
        <v>5850</v>
      </c>
      <c r="D2155" s="159">
        <f>VLOOKUP(A2155:A2231,'Вн. канализация Flextron'!A:G,5,FALSE)</f>
        <v>214.65899999999999</v>
      </c>
      <c r="E2155" s="79">
        <f>VLOOKUP(A2155:A2231,'Вн. канализация Flextron'!A:G,6,FALSE)</f>
        <v>0</v>
      </c>
      <c r="F2155" s="157">
        <f t="shared" si="42"/>
        <v>0</v>
      </c>
    </row>
    <row r="2156" spans="1:6" x14ac:dyDescent="0.25">
      <c r="A2156" s="9" t="s">
        <v>5968</v>
      </c>
      <c r="B2156" s="9" t="s">
        <v>5851</v>
      </c>
      <c r="C2156" s="9" t="s">
        <v>5852</v>
      </c>
      <c r="D2156" s="159">
        <f>VLOOKUP(A2156:A2232,'Вн. канализация Flextron'!A:G,5,FALSE)</f>
        <v>175.00139999999999</v>
      </c>
      <c r="E2156" s="79">
        <f>VLOOKUP(A2156:A2232,'Вн. канализация Flextron'!A:G,6,FALSE)</f>
        <v>0</v>
      </c>
      <c r="F2156" s="157">
        <f t="shared" si="42"/>
        <v>0</v>
      </c>
    </row>
    <row r="2157" spans="1:6" x14ac:dyDescent="0.25">
      <c r="A2157" s="9" t="s">
        <v>5969</v>
      </c>
      <c r="B2157" s="9" t="s">
        <v>5853</v>
      </c>
      <c r="C2157" s="9" t="s">
        <v>5854</v>
      </c>
      <c r="D2157" s="159">
        <f>VLOOKUP(A2157:A2233,'Вн. канализация Flextron'!A:G,5,FALSE)</f>
        <v>175.00139999999999</v>
      </c>
      <c r="E2157" s="79">
        <f>VLOOKUP(A2157:A2233,'Вн. канализация Flextron'!A:G,6,FALSE)</f>
        <v>0</v>
      </c>
      <c r="F2157" s="157">
        <f t="shared" si="42"/>
        <v>0</v>
      </c>
    </row>
    <row r="2158" spans="1:6" x14ac:dyDescent="0.25">
      <c r="A2158" s="9" t="s">
        <v>5970</v>
      </c>
      <c r="B2158" s="9" t="s">
        <v>5855</v>
      </c>
      <c r="C2158" s="9" t="s">
        <v>5856</v>
      </c>
      <c r="D2158" s="159">
        <f>VLOOKUP(A2158:A2234,'Вн. канализация Flextron'!A:G,5,FALSE)</f>
        <v>72.980999999999995</v>
      </c>
      <c r="E2158" s="79">
        <f>VLOOKUP(A2158:A2234,'Вн. канализация Flextron'!A:G,6,FALSE)</f>
        <v>0</v>
      </c>
      <c r="F2158" s="157">
        <f t="shared" si="42"/>
        <v>0</v>
      </c>
    </row>
    <row r="2159" spans="1:6" x14ac:dyDescent="0.25">
      <c r="A2159" s="9" t="s">
        <v>5971</v>
      </c>
      <c r="B2159" s="9" t="s">
        <v>5857</v>
      </c>
      <c r="C2159" s="9" t="s">
        <v>5858</v>
      </c>
      <c r="D2159" s="159">
        <f>VLOOKUP(A2159:A2235,'Вн. канализация Flextron'!A:G,5,FALSE)</f>
        <v>53.080799999999996</v>
      </c>
      <c r="E2159" s="79">
        <f>VLOOKUP(A2159:A2235,'Вн. канализация Flextron'!A:G,6,FALSE)</f>
        <v>0</v>
      </c>
      <c r="F2159" s="157">
        <f t="shared" si="42"/>
        <v>0</v>
      </c>
    </row>
    <row r="2160" spans="1:6" x14ac:dyDescent="0.25">
      <c r="A2160" s="9" t="s">
        <v>5972</v>
      </c>
      <c r="B2160" s="9" t="s">
        <v>5859</v>
      </c>
      <c r="C2160" s="9" t="s">
        <v>5860</v>
      </c>
      <c r="D2160" s="159">
        <f>VLOOKUP(A2160:A2236,'Вн. канализация Flextron'!A:G,5,FALSE)</f>
        <v>53.080799999999996</v>
      </c>
      <c r="E2160" s="79">
        <f>VLOOKUP(A2160:A2236,'Вн. канализация Flextron'!A:G,6,FALSE)</f>
        <v>0</v>
      </c>
      <c r="F2160" s="157">
        <f t="shared" si="42"/>
        <v>0</v>
      </c>
    </row>
    <row r="2161" spans="1:6" x14ac:dyDescent="0.25">
      <c r="A2161" s="9" t="s">
        <v>5973</v>
      </c>
      <c r="B2161" s="9" t="s">
        <v>5861</v>
      </c>
      <c r="C2161" s="9" t="s">
        <v>5862</v>
      </c>
      <c r="D2161" s="159">
        <f>VLOOKUP(A2161:A2236,'Вн. канализация Flextron'!A:G,5,FALSE)</f>
        <v>125.6742</v>
      </c>
      <c r="E2161" s="79">
        <f>VLOOKUP(A2161:A2236,'Вн. канализация Flextron'!A:G,6,FALSE)</f>
        <v>0</v>
      </c>
      <c r="F2161" s="157">
        <f t="shared" si="42"/>
        <v>0</v>
      </c>
    </row>
    <row r="2162" spans="1:6" x14ac:dyDescent="0.25">
      <c r="A2162" s="9" t="s">
        <v>5974</v>
      </c>
      <c r="B2162" s="9" t="s">
        <v>5863</v>
      </c>
      <c r="C2162" s="9" t="s">
        <v>5864</v>
      </c>
      <c r="D2162" s="159">
        <f>VLOOKUP(A2162:A2237,'Вн. канализация Flextron'!A:G,5,FALSE)</f>
        <v>125.6742</v>
      </c>
      <c r="E2162" s="79">
        <f>VLOOKUP(A2162:A2237,'Вн. канализация Flextron'!A:G,6,FALSE)</f>
        <v>0</v>
      </c>
      <c r="F2162" s="157">
        <f t="shared" si="42"/>
        <v>0</v>
      </c>
    </row>
    <row r="2163" spans="1:6" x14ac:dyDescent="0.25">
      <c r="A2163" s="9" t="s">
        <v>5975</v>
      </c>
      <c r="B2163" s="9" t="s">
        <v>5865</v>
      </c>
      <c r="C2163" s="9" t="s">
        <v>5866</v>
      </c>
      <c r="D2163" s="159">
        <f>VLOOKUP(A2163:A2238,'Вн. канализация Flextron'!A:G,5,FALSE)</f>
        <v>139.5258</v>
      </c>
      <c r="E2163" s="79">
        <f>VLOOKUP(A2163:A2238,'Вн. канализация Flextron'!A:G,6,FALSE)</f>
        <v>0</v>
      </c>
      <c r="F2163" s="157">
        <f t="shared" si="42"/>
        <v>0</v>
      </c>
    </row>
    <row r="2164" spans="1:6" x14ac:dyDescent="0.25">
      <c r="A2164" s="9" t="s">
        <v>5976</v>
      </c>
      <c r="B2164" s="9" t="s">
        <v>5867</v>
      </c>
      <c r="C2164" s="9" t="s">
        <v>5868</v>
      </c>
      <c r="D2164" s="159">
        <f>VLOOKUP(A2164:A2238,'Вн. канализация Flextron'!A:G,5,FALSE)</f>
        <v>197.48220000000001</v>
      </c>
      <c r="E2164" s="79">
        <f>VLOOKUP(A2164:A2238,'Вн. канализация Flextron'!A:G,6,FALSE)</f>
        <v>0</v>
      </c>
      <c r="F2164" s="157">
        <f t="shared" si="42"/>
        <v>0</v>
      </c>
    </row>
    <row r="2165" spans="1:6" x14ac:dyDescent="0.25">
      <c r="A2165" s="9" t="s">
        <v>5977</v>
      </c>
      <c r="B2165" s="9" t="s">
        <v>5869</v>
      </c>
      <c r="C2165" s="9" t="s">
        <v>5870</v>
      </c>
      <c r="D2165" s="159">
        <f>VLOOKUP(A2165:A2239,'Вн. канализация Flextron'!A:G,5,FALSE)</f>
        <v>195.34019999999998</v>
      </c>
      <c r="E2165" s="79">
        <f>VLOOKUP(A2165:A2239,'Вн. канализация Flextron'!A:G,6,FALSE)</f>
        <v>0</v>
      </c>
      <c r="F2165" s="157">
        <f t="shared" si="42"/>
        <v>0</v>
      </c>
    </row>
    <row r="2166" spans="1:6" x14ac:dyDescent="0.25">
      <c r="A2166" s="9" t="s">
        <v>5961</v>
      </c>
      <c r="B2166" s="9" t="s">
        <v>5872</v>
      </c>
      <c r="C2166" s="9" t="s">
        <v>5873</v>
      </c>
      <c r="D2166" s="159" t="e">
        <f>VLOOKUP(A2166:A2240,'Вн. канализация Flextron'!A:G,5,FALSE)</f>
        <v>#N/A</v>
      </c>
      <c r="E2166" s="79" t="e">
        <f>VLOOKUP(A2166:A2240,'Вн. канализация Flextron'!A:G,6,FALSE)</f>
        <v>#N/A</v>
      </c>
      <c r="F2166" s="157" t="e">
        <f t="shared" si="42"/>
        <v>#N/A</v>
      </c>
    </row>
    <row r="2167" spans="1:6" x14ac:dyDescent="0.25">
      <c r="A2167" s="9" t="s">
        <v>5962</v>
      </c>
      <c r="B2167" s="9" t="s">
        <v>5874</v>
      </c>
      <c r="C2167" s="9" t="s">
        <v>5875</v>
      </c>
      <c r="D2167" s="159">
        <f>VLOOKUP(A2167:A2240,'Вн. канализация Flextron'!A:G,5,FALSE)</f>
        <v>14.6625</v>
      </c>
      <c r="E2167" s="79">
        <f>VLOOKUP(A2167:A2240,'Вн. канализация Flextron'!A:G,6,FALSE)</f>
        <v>0</v>
      </c>
      <c r="F2167" s="157">
        <f t="shared" si="42"/>
        <v>0</v>
      </c>
    </row>
    <row r="2168" spans="1:6" x14ac:dyDescent="0.25">
      <c r="A2168" s="9" t="s">
        <v>5963</v>
      </c>
      <c r="B2168" s="9" t="s">
        <v>5876</v>
      </c>
      <c r="C2168" s="9" t="s">
        <v>5877</v>
      </c>
      <c r="D2168" s="159">
        <f>VLOOKUP(A2168:A2241,'Вн. канализация Flextron'!A:G,5,FALSE)</f>
        <v>37.470833333333339</v>
      </c>
      <c r="E2168" s="79">
        <f>VLOOKUP(A2168:A2241,'Вн. канализация Flextron'!A:G,6,FALSE)</f>
        <v>0</v>
      </c>
      <c r="F2168" s="157">
        <f t="shared" si="42"/>
        <v>0</v>
      </c>
    </row>
    <row r="2169" spans="1:6" x14ac:dyDescent="0.25">
      <c r="A2169" s="9" t="s">
        <v>5964</v>
      </c>
      <c r="B2169" s="9" t="s">
        <v>5878</v>
      </c>
      <c r="C2169" s="9" t="s">
        <v>5879</v>
      </c>
      <c r="D2169" s="159">
        <f>VLOOKUP(A2169:A2242,'Вн. канализация Flextron'!A:G,5,FALSE)</f>
        <v>14.6625</v>
      </c>
      <c r="E2169" s="79">
        <f>VLOOKUP(A2169:A2242,'Вн. канализация Flextron'!A:G,6,FALSE)</f>
        <v>0</v>
      </c>
      <c r="F2169" s="157">
        <f t="shared" si="42"/>
        <v>0</v>
      </c>
    </row>
    <row r="2170" spans="1:6" x14ac:dyDescent="0.25">
      <c r="A2170" s="9" t="s">
        <v>5965</v>
      </c>
      <c r="B2170" s="9" t="s">
        <v>5880</v>
      </c>
      <c r="C2170" s="9" t="s">
        <v>5881</v>
      </c>
      <c r="D2170" s="159">
        <f>VLOOKUP(A2170:A2243,'Вн. канализация Flextron'!A:G,5,FALSE)</f>
        <v>37.470833333333339</v>
      </c>
      <c r="E2170" s="79">
        <f>VLOOKUP(A2170:A2243,'Вн. канализация Flextron'!A:G,6,FALSE)</f>
        <v>0</v>
      </c>
      <c r="F2170" s="157">
        <f t="shared" si="42"/>
        <v>0</v>
      </c>
    </row>
    <row r="2171" spans="1:6" x14ac:dyDescent="0.25">
      <c r="A2171" s="9" t="s">
        <v>5978</v>
      </c>
      <c r="B2171" s="9" t="s">
        <v>5882</v>
      </c>
      <c r="C2171" s="9" t="s">
        <v>5883</v>
      </c>
      <c r="D2171" s="159">
        <f>VLOOKUP(A2171:A2244,'Вн. канализация Flextron'!A:G,5,FALSE)</f>
        <v>12.218750000000002</v>
      </c>
      <c r="E2171" s="79">
        <f>VLOOKUP(A2171:A2244,'Вн. канализация Flextron'!A:G,6,FALSE)</f>
        <v>0</v>
      </c>
      <c r="F2171" s="157">
        <f t="shared" si="42"/>
        <v>0</v>
      </c>
    </row>
    <row r="2172" spans="1:6" x14ac:dyDescent="0.25">
      <c r="A2172" s="9" t="s">
        <v>5979</v>
      </c>
      <c r="B2172" s="9" t="s">
        <v>5884</v>
      </c>
      <c r="C2172" s="9" t="s">
        <v>5885</v>
      </c>
      <c r="D2172" s="159">
        <f>VLOOKUP(A2172:A2244,'Вн. канализация Flextron'!A:G,5,FALSE)</f>
        <v>12.218750000000002</v>
      </c>
      <c r="E2172" s="79">
        <f>VLOOKUP(A2172:A2244,'Вн. канализация Flextron'!A:G,6,FALSE)</f>
        <v>0</v>
      </c>
      <c r="F2172" s="157">
        <f t="shared" si="42"/>
        <v>0</v>
      </c>
    </row>
    <row r="2173" spans="1:6" x14ac:dyDescent="0.25">
      <c r="A2173" s="9" t="s">
        <v>5980</v>
      </c>
      <c r="B2173" s="9" t="s">
        <v>5886</v>
      </c>
      <c r="C2173" s="9" t="s">
        <v>5887</v>
      </c>
      <c r="D2173" s="159">
        <f>VLOOKUP(A2173:A2245,'Вн. канализация Flextron'!A:G,5,FALSE)</f>
        <v>37.470833333333339</v>
      </c>
      <c r="E2173" s="79">
        <f>VLOOKUP(A2173:A2245,'Вн. канализация Flextron'!A:G,6,FALSE)</f>
        <v>0</v>
      </c>
      <c r="F2173" s="157">
        <f t="shared" si="42"/>
        <v>0</v>
      </c>
    </row>
    <row r="2174" spans="1:6" x14ac:dyDescent="0.25">
      <c r="A2174" s="9" t="s">
        <v>5981</v>
      </c>
      <c r="B2174" s="9" t="s">
        <v>5888</v>
      </c>
      <c r="C2174" s="9" t="s">
        <v>5889</v>
      </c>
      <c r="D2174" s="159">
        <f>VLOOKUP(A2174:A2246,'Вн. канализация Flextron'!A:G,5,FALSE)</f>
        <v>37.470833333333339</v>
      </c>
      <c r="E2174" s="79">
        <f>VLOOKUP(A2174:A2246,'Вн. канализация Flextron'!A:G,6,FALSE)</f>
        <v>0</v>
      </c>
      <c r="F2174" s="157">
        <f t="shared" si="42"/>
        <v>0</v>
      </c>
    </row>
    <row r="2175" spans="1:6" x14ac:dyDescent="0.25">
      <c r="A2175" s="9" t="s">
        <v>5982</v>
      </c>
      <c r="B2175" s="9" t="s">
        <v>5890</v>
      </c>
      <c r="C2175" s="9" t="s">
        <v>5891</v>
      </c>
      <c r="D2175" s="159">
        <f>VLOOKUP(A2175:A2247,'Вн. канализация Flextron'!A:G,5,FALSE)</f>
        <v>37.470833333333339</v>
      </c>
      <c r="E2175" s="79">
        <f>VLOOKUP(A2175:A2247,'Вн. канализация Flextron'!A:G,6,FALSE)</f>
        <v>0</v>
      </c>
      <c r="F2175" s="157">
        <f t="shared" si="42"/>
        <v>0</v>
      </c>
    </row>
    <row r="2176" spans="1:6" x14ac:dyDescent="0.25">
      <c r="A2176" s="9" t="s">
        <v>5983</v>
      </c>
      <c r="B2176" s="9" t="s">
        <v>5892</v>
      </c>
      <c r="C2176" s="9" t="s">
        <v>5893</v>
      </c>
      <c r="D2176" s="159">
        <f>VLOOKUP(A2176:A2248,'Вн. канализация Flextron'!A:G,5,FALSE)</f>
        <v>109.5684</v>
      </c>
      <c r="E2176" s="79">
        <f>VLOOKUP(A2176:A2248,'Вн. канализация Flextron'!A:G,6,FALSE)</f>
        <v>0</v>
      </c>
      <c r="F2176" s="157">
        <f t="shared" si="42"/>
        <v>0</v>
      </c>
    </row>
    <row r="2177" spans="1:6" x14ac:dyDescent="0.25">
      <c r="A2177" s="9" t="s">
        <v>5984</v>
      </c>
      <c r="B2177" s="9" t="s">
        <v>5894</v>
      </c>
      <c r="C2177" s="9" t="s">
        <v>5895</v>
      </c>
      <c r="D2177" s="159">
        <f>VLOOKUP(A2177:A2249,'Вн. канализация Flextron'!A:G,5,FALSE)</f>
        <v>109.5684</v>
      </c>
      <c r="E2177" s="79">
        <f>VLOOKUP(A2177:A2249,'Вн. канализация Flextron'!A:G,6,FALSE)</f>
        <v>0</v>
      </c>
      <c r="F2177" s="157">
        <f t="shared" si="42"/>
        <v>0</v>
      </c>
    </row>
    <row r="2178" spans="1:6" x14ac:dyDescent="0.25">
      <c r="A2178" s="9" t="s">
        <v>5985</v>
      </c>
      <c r="B2178" s="9" t="s">
        <v>5896</v>
      </c>
      <c r="C2178" s="9" t="s">
        <v>5897</v>
      </c>
      <c r="D2178" s="159">
        <f>VLOOKUP(A2178:A2250,'Вн. канализация Flextron'!A:G,5,FALSE)</f>
        <v>126.35759999999999</v>
      </c>
      <c r="E2178" s="79">
        <f>VLOOKUP(A2178:A2250,'Вн. канализация Flextron'!A:G,6,FALSE)</f>
        <v>0</v>
      </c>
      <c r="F2178" s="157">
        <f t="shared" si="42"/>
        <v>0</v>
      </c>
    </row>
    <row r="2179" spans="1:6" x14ac:dyDescent="0.25">
      <c r="A2179" s="9" t="s">
        <v>5986</v>
      </c>
      <c r="B2179" s="9" t="s">
        <v>5898</v>
      </c>
      <c r="C2179" s="9" t="s">
        <v>5899</v>
      </c>
      <c r="D2179" s="159">
        <f>VLOOKUP(A2179:A2251,'Вн. канализация Flextron'!A:G,5,FALSE)</f>
        <v>88.597200000000001</v>
      </c>
      <c r="E2179" s="79">
        <f>VLOOKUP(A2179:A2251,'Вн. канализация Flextron'!A:G,6,FALSE)</f>
        <v>0</v>
      </c>
      <c r="F2179" s="157">
        <f t="shared" si="42"/>
        <v>0</v>
      </c>
    </row>
    <row r="2180" spans="1:6" x14ac:dyDescent="0.25">
      <c r="A2180" s="9" t="s">
        <v>5987</v>
      </c>
      <c r="B2180" s="9" t="s">
        <v>5900</v>
      </c>
      <c r="C2180" s="9" t="s">
        <v>5901</v>
      </c>
      <c r="D2180" s="159">
        <f>VLOOKUP(A2180:A2252,'Вн. канализация Flextron'!A:G,5,FALSE)</f>
        <v>88.597200000000001</v>
      </c>
      <c r="E2180" s="79">
        <f>VLOOKUP(A2180:A2252,'Вн. канализация Flextron'!A:G,6,FALSE)</f>
        <v>0</v>
      </c>
      <c r="F2180" s="157">
        <f t="shared" si="42"/>
        <v>0</v>
      </c>
    </row>
    <row r="2181" spans="1:6" x14ac:dyDescent="0.25">
      <c r="A2181" s="9" t="s">
        <v>5988</v>
      </c>
      <c r="B2181" s="9" t="s">
        <v>5902</v>
      </c>
      <c r="C2181" s="9" t="s">
        <v>5903</v>
      </c>
      <c r="D2181" s="159">
        <f>VLOOKUP(A2181:A2252,'Вн. канализация Flextron'!A:G,5,FALSE)</f>
        <v>102.44879999999999</v>
      </c>
      <c r="E2181" s="79">
        <f>VLOOKUP(A2181:A2252,'Вн. канализация Flextron'!A:G,6,FALSE)</f>
        <v>0</v>
      </c>
      <c r="F2181" s="157">
        <f t="shared" si="42"/>
        <v>0</v>
      </c>
    </row>
    <row r="2182" spans="1:6" x14ac:dyDescent="0.25">
      <c r="A2182" s="9" t="s">
        <v>5989</v>
      </c>
      <c r="B2182" s="9" t="s">
        <v>5904</v>
      </c>
      <c r="C2182" s="9" t="s">
        <v>5905</v>
      </c>
      <c r="D2182" s="159">
        <f>VLOOKUP(A2182:A2253,'Вн. канализация Flextron'!A:G,5,FALSE)</f>
        <v>88.597200000000001</v>
      </c>
      <c r="E2182" s="79">
        <f>VLOOKUP(A2182:A2253,'Вн. канализация Flextron'!A:G,6,FALSE)</f>
        <v>0</v>
      </c>
      <c r="F2182" s="157">
        <f t="shared" si="42"/>
        <v>0</v>
      </c>
    </row>
    <row r="2183" spans="1:6" x14ac:dyDescent="0.25">
      <c r="A2183" s="9" t="s">
        <v>5990</v>
      </c>
      <c r="B2183" s="9" t="s">
        <v>5906</v>
      </c>
      <c r="C2183" s="9" t="s">
        <v>5907</v>
      </c>
      <c r="D2183" s="159">
        <f>VLOOKUP(A2183:A2254,'Вн. канализация Flextron'!A:G,5,FALSE)</f>
        <v>88.597200000000001</v>
      </c>
      <c r="E2183" s="79">
        <f>VLOOKUP(A2183:A2254,'Вн. канализация Flextron'!A:G,6,FALSE)</f>
        <v>0</v>
      </c>
      <c r="F2183" s="157">
        <f t="shared" si="42"/>
        <v>0</v>
      </c>
    </row>
    <row r="2184" spans="1:6" x14ac:dyDescent="0.25">
      <c r="A2184" s="9" t="s">
        <v>5991</v>
      </c>
      <c r="B2184" s="9" t="s">
        <v>5908</v>
      </c>
      <c r="C2184" s="9" t="s">
        <v>5909</v>
      </c>
      <c r="D2184" s="159">
        <f>VLOOKUP(A2184:A2255,'Вн. канализация Flextron'!A:G,5,FALSE)</f>
        <v>102.44879999999999</v>
      </c>
      <c r="E2184" s="79">
        <f>VLOOKUP(A2184:A2255,'Вн. канализация Flextron'!A:G,6,FALSE)</f>
        <v>0</v>
      </c>
      <c r="F2184" s="157">
        <f t="shared" si="42"/>
        <v>0</v>
      </c>
    </row>
    <row r="2185" spans="1:6" x14ac:dyDescent="0.25">
      <c r="A2185" s="9" t="s">
        <v>5992</v>
      </c>
      <c r="B2185" s="9" t="s">
        <v>5911</v>
      </c>
      <c r="C2185" s="9" t="s">
        <v>5912</v>
      </c>
      <c r="D2185" s="159">
        <f>VLOOKUP(A2185:A2256,'Вн. канализация Flextron'!A:G,5,FALSE)</f>
        <v>30.102240000000005</v>
      </c>
      <c r="E2185" s="79">
        <f>VLOOKUP(A2185:A2256,'Вн. канализация Flextron'!A:G,6,FALSE)</f>
        <v>0</v>
      </c>
      <c r="F2185" s="157">
        <f t="shared" si="42"/>
        <v>0</v>
      </c>
    </row>
    <row r="2186" spans="1:6" x14ac:dyDescent="0.25">
      <c r="A2186" s="9" t="s">
        <v>5993</v>
      </c>
      <c r="B2186" s="9" t="s">
        <v>5913</v>
      </c>
      <c r="C2186" s="9" t="s">
        <v>5914</v>
      </c>
      <c r="D2186" s="159">
        <f>VLOOKUP(A2186:A2257,'Вн. канализация Flextron'!A:G,5,FALSE)</f>
        <v>71.025546666666656</v>
      </c>
      <c r="E2186" s="79">
        <f>VLOOKUP(A2186:A2257,'Вн. канализация Flextron'!A:G,6,FALSE)</f>
        <v>0</v>
      </c>
      <c r="F2186" s="157">
        <f t="shared" si="42"/>
        <v>0</v>
      </c>
    </row>
    <row r="2187" spans="1:6" x14ac:dyDescent="0.25">
      <c r="A2187" s="9" t="s">
        <v>5994</v>
      </c>
      <c r="B2187" s="9" t="s">
        <v>5916</v>
      </c>
      <c r="C2187" s="9" t="s">
        <v>5917</v>
      </c>
      <c r="D2187" s="159">
        <f>VLOOKUP(A2187:A2258,'Вн. канализация Flextron'!A:G,5,FALSE)</f>
        <v>13.603168800000001</v>
      </c>
      <c r="E2187" s="79">
        <f>VLOOKUP(A2187:A2258,'Вн. канализация Flextron'!A:G,6,FALSE)</f>
        <v>0</v>
      </c>
      <c r="F2187" s="157">
        <f t="shared" si="42"/>
        <v>0</v>
      </c>
    </row>
    <row r="2188" spans="1:6" x14ac:dyDescent="0.25">
      <c r="A2188" s="9" t="s">
        <v>5995</v>
      </c>
      <c r="B2188" s="9" t="s">
        <v>5918</v>
      </c>
      <c r="C2188" s="9" t="s">
        <v>5919</v>
      </c>
      <c r="D2188" s="159">
        <f>VLOOKUP(A2188:A2259,'Вн. канализация Flextron'!A:G,5,FALSE)</f>
        <v>24.437500000000004</v>
      </c>
      <c r="E2188" s="79">
        <f>VLOOKUP(A2188:A2259,'Вн. канализация Flextron'!A:G,6,FALSE)</f>
        <v>0</v>
      </c>
      <c r="F2188" s="157">
        <f t="shared" si="42"/>
        <v>0</v>
      </c>
    </row>
    <row r="2189" spans="1:6" x14ac:dyDescent="0.25">
      <c r="A2189" s="9" t="s">
        <v>5996</v>
      </c>
      <c r="B2189" s="9" t="s">
        <v>5920</v>
      </c>
      <c r="C2189" s="9" t="s">
        <v>5921</v>
      </c>
      <c r="D2189" s="159">
        <f>VLOOKUP(A2189:A2260,'Вн. канализация Flextron'!A:G,5,FALSE)</f>
        <v>26.836199999999998</v>
      </c>
      <c r="E2189" s="79">
        <f>VLOOKUP(A2189:A2260,'Вн. канализация Flextron'!A:G,6,FALSE)</f>
        <v>0</v>
      </c>
      <c r="F2189" s="157">
        <f t="shared" si="42"/>
        <v>0</v>
      </c>
    </row>
    <row r="2190" spans="1:6" x14ac:dyDescent="0.25">
      <c r="A2190" s="9" t="s">
        <v>5997</v>
      </c>
      <c r="B2190" s="9" t="s">
        <v>5922</v>
      </c>
      <c r="C2190" s="9" t="s">
        <v>5923</v>
      </c>
      <c r="D2190" s="159">
        <f>VLOOKUP(A2190:A2260,'Вн. канализация Flextron'!A:G,5,FALSE)</f>
        <v>40.779599999999995</v>
      </c>
      <c r="E2190" s="79">
        <f>VLOOKUP(A2190:A2260,'Вн. канализация Flextron'!A:G,6,FALSE)</f>
        <v>0</v>
      </c>
      <c r="F2190" s="157">
        <f t="shared" si="42"/>
        <v>0</v>
      </c>
    </row>
    <row r="2191" spans="1:6" x14ac:dyDescent="0.25">
      <c r="A2191" s="9" t="s">
        <v>5998</v>
      </c>
      <c r="B2191" s="9" t="s">
        <v>5951</v>
      </c>
      <c r="C2191" s="9" t="s">
        <v>5950</v>
      </c>
      <c r="D2191" s="159">
        <f>VLOOKUP(A2191:A2261,'Вн. канализация Flextron'!A:G,5,FALSE)</f>
        <v>21.511800000000001</v>
      </c>
      <c r="E2191" s="79">
        <f>VLOOKUP(A2191:A2261,'Вн. канализация Flextron'!A:G,6,FALSE)</f>
        <v>0</v>
      </c>
      <c r="F2191" s="157">
        <f t="shared" si="42"/>
        <v>0</v>
      </c>
    </row>
    <row r="2192" spans="1:6" x14ac:dyDescent="0.25">
      <c r="A2192" s="9" t="s">
        <v>5999</v>
      </c>
      <c r="B2192" s="9" t="s">
        <v>5953</v>
      </c>
      <c r="C2192" s="9" t="s">
        <v>5952</v>
      </c>
      <c r="D2192" s="159">
        <f>VLOOKUP(A2192:A2262,'Вн. канализация Flextron'!A:G,5,FALSE)</f>
        <v>30.895799999999998</v>
      </c>
      <c r="E2192" s="79">
        <f>VLOOKUP(A2192:A2262,'Вн. канализация Flextron'!A:G,6,FALSE)</f>
        <v>0</v>
      </c>
      <c r="F2192" s="157">
        <f t="shared" si="42"/>
        <v>0</v>
      </c>
    </row>
    <row r="2193" spans="1:6" x14ac:dyDescent="0.25">
      <c r="A2193" s="9" t="s">
        <v>6000</v>
      </c>
      <c r="B2193" s="9" t="s">
        <v>5925</v>
      </c>
      <c r="C2193" s="9" t="s">
        <v>5926</v>
      </c>
      <c r="D2193" s="159">
        <f>VLOOKUP(A2193:A2263,'Вн. канализация Flextron'!A:G,5,FALSE)</f>
        <v>38.168853333333331</v>
      </c>
      <c r="E2193" s="79">
        <f>VLOOKUP(A2193:A2263,'Вн. канализация Flextron'!A:G,6,FALSE)</f>
        <v>0</v>
      </c>
      <c r="F2193" s="157">
        <f t="shared" si="42"/>
        <v>0</v>
      </c>
    </row>
    <row r="2194" spans="1:6" x14ac:dyDescent="0.25">
      <c r="A2194" s="9" t="s">
        <v>6001</v>
      </c>
      <c r="B2194" s="9" t="s">
        <v>5927</v>
      </c>
      <c r="C2194" s="9" t="s">
        <v>5928</v>
      </c>
      <c r="D2194" s="159">
        <f>VLOOKUP(A2194:A2264,'Вн. канализация Flextron'!A:G,5,FALSE)</f>
        <v>81.458333333333343</v>
      </c>
      <c r="E2194" s="79">
        <f>VLOOKUP(A2194:A2264,'Вн. канализация Flextron'!A:G,6,FALSE)</f>
        <v>0</v>
      </c>
      <c r="F2194" s="157">
        <f t="shared" ref="F2194:F2206" si="43">D2194*E2194</f>
        <v>0</v>
      </c>
    </row>
    <row r="2195" spans="1:6" x14ac:dyDescent="0.25">
      <c r="A2195" s="9" t="s">
        <v>6002</v>
      </c>
      <c r="B2195" s="9" t="s">
        <v>5930</v>
      </c>
      <c r="C2195" s="9" t="s">
        <v>5931</v>
      </c>
      <c r="D2195" s="159" t="e">
        <f>VLOOKUP(A2195:A2265,'Вн. канализация Flextron'!A:G,5,FALSE)</f>
        <v>#N/A</v>
      </c>
      <c r="E2195" s="79" t="e">
        <f>VLOOKUP(A2195:A2265,'Вн. канализация Flextron'!A:G,6,FALSE)</f>
        <v>#N/A</v>
      </c>
      <c r="F2195" s="157" t="e">
        <f t="shared" si="43"/>
        <v>#N/A</v>
      </c>
    </row>
    <row r="2196" spans="1:6" x14ac:dyDescent="0.25">
      <c r="A2196" s="9" t="s">
        <v>6003</v>
      </c>
      <c r="B2196" s="9" t="s">
        <v>5932</v>
      </c>
      <c r="C2196" s="9" t="s">
        <v>5933</v>
      </c>
      <c r="D2196" s="159" t="e">
        <f>VLOOKUP(A2196:A2266,'Вн. канализация Flextron'!A:G,5,FALSE)</f>
        <v>#N/A</v>
      </c>
      <c r="E2196" s="79" t="e">
        <f>VLOOKUP(A2196:A2266,'Вн. канализация Flextron'!A:G,6,FALSE)</f>
        <v>#N/A</v>
      </c>
      <c r="F2196" s="157" t="e">
        <f t="shared" si="43"/>
        <v>#N/A</v>
      </c>
    </row>
    <row r="2197" spans="1:6" x14ac:dyDescent="0.25">
      <c r="A2197" s="9" t="s">
        <v>6004</v>
      </c>
      <c r="B2197" s="9" t="s">
        <v>5934</v>
      </c>
      <c r="C2197" s="9" t="s">
        <v>5935</v>
      </c>
      <c r="D2197" s="159">
        <f>VLOOKUP(A2197:A2267,'Вн. канализация Flextron'!A:G,5,FALSE)</f>
        <v>19.224166666666669</v>
      </c>
      <c r="E2197" s="79">
        <f>VLOOKUP(A2197:A2267,'Вн. канализация Flextron'!A:G,6,FALSE)</f>
        <v>0</v>
      </c>
      <c r="F2197" s="157">
        <f t="shared" si="43"/>
        <v>0</v>
      </c>
    </row>
    <row r="2198" spans="1:6" x14ac:dyDescent="0.25">
      <c r="A2198" s="9" t="s">
        <v>6005</v>
      </c>
      <c r="B2198" s="9" t="s">
        <v>5936</v>
      </c>
      <c r="C2198" s="9" t="s">
        <v>5937</v>
      </c>
      <c r="D2198" s="159">
        <f>VLOOKUP(A2198:A2268,'Вн. канализация Flextron'!A:G,5,FALSE)</f>
        <v>19.224166666666669</v>
      </c>
      <c r="E2198" s="79">
        <f>VLOOKUP(A2198:A2268,'Вн. канализация Flextron'!A:G,6,FALSE)</f>
        <v>0</v>
      </c>
      <c r="F2198" s="157">
        <f t="shared" si="43"/>
        <v>0</v>
      </c>
    </row>
    <row r="2199" spans="1:6" x14ac:dyDescent="0.25">
      <c r="A2199" s="9" t="s">
        <v>6006</v>
      </c>
      <c r="B2199" s="9" t="s">
        <v>5938</v>
      </c>
      <c r="C2199" s="9" t="s">
        <v>5939</v>
      </c>
      <c r="D2199" s="159">
        <f>VLOOKUP(A2199:A2269,'Вн. канализация Flextron'!A:G,5,FALSE)</f>
        <v>47.245833333333337</v>
      </c>
      <c r="E2199" s="79">
        <f>VLOOKUP(A2199:A2269,'Вн. канализация Flextron'!A:G,6,FALSE)</f>
        <v>0</v>
      </c>
      <c r="F2199" s="157">
        <f t="shared" si="43"/>
        <v>0</v>
      </c>
    </row>
    <row r="2200" spans="1:6" x14ac:dyDescent="0.25">
      <c r="A2200" s="9" t="s">
        <v>6007</v>
      </c>
      <c r="B2200" s="9" t="s">
        <v>5940</v>
      </c>
      <c r="C2200" s="9" t="s">
        <v>5941</v>
      </c>
      <c r="D2200" s="159">
        <f>VLOOKUP(A2200:A2270,'Вн. канализация Flextron'!A:G,5,FALSE)</f>
        <v>47.245833333333337</v>
      </c>
      <c r="E2200" s="79">
        <f>VLOOKUP(A2200:A2270,'Вн. канализация Flextron'!A:G,6,FALSE)</f>
        <v>0</v>
      </c>
      <c r="F2200" s="157">
        <f t="shared" si="43"/>
        <v>0</v>
      </c>
    </row>
    <row r="2201" spans="1:6" x14ac:dyDescent="0.25">
      <c r="A2201" s="9" t="s">
        <v>6008</v>
      </c>
      <c r="B2201" s="9" t="s">
        <v>5942</v>
      </c>
      <c r="C2201" s="9" t="s">
        <v>5943</v>
      </c>
      <c r="D2201" s="159">
        <f>VLOOKUP(A2201:A2271,'Вн. канализация Flextron'!A:G,5,FALSE)</f>
        <v>69.239583333333329</v>
      </c>
      <c r="E2201" s="79">
        <f>VLOOKUP(A2201:A2271,'Вн. канализация Flextron'!A:G,6,FALSE)</f>
        <v>0</v>
      </c>
      <c r="F2201" s="157">
        <f t="shared" si="43"/>
        <v>0</v>
      </c>
    </row>
    <row r="2202" spans="1:6" x14ac:dyDescent="0.25">
      <c r="A2202" s="9" t="s">
        <v>6009</v>
      </c>
      <c r="B2202" s="9" t="s">
        <v>5944</v>
      </c>
      <c r="C2202" s="9" t="s">
        <v>5945</v>
      </c>
      <c r="D2202" s="159">
        <f>VLOOKUP(A2202:A2272,'Вн. канализация Flextron'!A:G,5,FALSE)</f>
        <v>57.020833333333336</v>
      </c>
      <c r="E2202" s="79">
        <f>VLOOKUP(A2202:A2272,'Вн. канализация Flextron'!A:G,6,FALSE)</f>
        <v>0</v>
      </c>
      <c r="F2202" s="157">
        <f t="shared" si="43"/>
        <v>0</v>
      </c>
    </row>
    <row r="2203" spans="1:6" x14ac:dyDescent="0.25">
      <c r="A2203" s="9" t="s">
        <v>6028</v>
      </c>
      <c r="B2203" s="9" t="s">
        <v>5946</v>
      </c>
      <c r="C2203" s="9" t="s">
        <v>5947</v>
      </c>
      <c r="D2203" s="159">
        <f>VLOOKUP(A2203:A2273,'Вн. канализация Flextron'!A:G,5,FALSE)</f>
        <v>716.83333333333337</v>
      </c>
      <c r="E2203" s="79">
        <f>VLOOKUP(A2203:A2273,'Вн. канализация Flextron'!A:G,6,FALSE)</f>
        <v>0</v>
      </c>
      <c r="F2203" s="157">
        <f t="shared" si="43"/>
        <v>0</v>
      </c>
    </row>
    <row r="2204" spans="1:6" x14ac:dyDescent="0.25">
      <c r="A2204" s="9" t="s">
        <v>6029</v>
      </c>
      <c r="B2204" s="9" t="s">
        <v>5948</v>
      </c>
      <c r="C2204" s="9" t="s">
        <v>5949</v>
      </c>
      <c r="D2204" s="159">
        <f>VLOOKUP(A2204:A2274,'Вн. канализация Flextron'!A:G,5,FALSE)</f>
        <v>995.21400000000006</v>
      </c>
      <c r="E2204" s="79">
        <f>VLOOKUP(A2204:A2274,'Вн. канализация Flextron'!A:G,6,FALSE)</f>
        <v>0</v>
      </c>
      <c r="F2204" s="157">
        <f t="shared" si="43"/>
        <v>0</v>
      </c>
    </row>
    <row r="2205" spans="1:6" x14ac:dyDescent="0.25">
      <c r="A2205" s="9" t="s">
        <v>6033</v>
      </c>
      <c r="B2205" s="9" t="s">
        <v>6032</v>
      </c>
      <c r="C2205" s="9" t="s">
        <v>6031</v>
      </c>
      <c r="D2205" s="159">
        <f>VLOOKUP(A2205:A2275,'Вн. канализация Flextron'!A:G,5,FALSE)</f>
        <v>6.3443999999999994</v>
      </c>
      <c r="E2205" s="79">
        <f>VLOOKUP(A2205:A2275,'Вн. канализация Flextron'!A:G,6,FALSE)</f>
        <v>0</v>
      </c>
      <c r="F2205" s="157">
        <f t="shared" si="43"/>
        <v>0</v>
      </c>
    </row>
    <row r="2206" spans="1:6" x14ac:dyDescent="0.25">
      <c r="A2206" s="9" t="s">
        <v>6036</v>
      </c>
      <c r="B2206" s="9" t="s">
        <v>6035</v>
      </c>
      <c r="C2206" s="9" t="s">
        <v>6034</v>
      </c>
      <c r="D2206" s="159">
        <f>VLOOKUP(A2206:A2276,'Вн. канализация Flextron'!A:G,5,FALSE)</f>
        <v>13.321200000000001</v>
      </c>
      <c r="E2206" s="79">
        <f>VLOOKUP(A2206:A2276,'Вн. канализация Flextron'!A:G,6,FALSE)</f>
        <v>0</v>
      </c>
      <c r="F2206" s="157">
        <f t="shared" si="43"/>
        <v>0</v>
      </c>
    </row>
    <row r="2207" spans="1:6" x14ac:dyDescent="0.25">
      <c r="A2207" s="9" t="s">
        <v>6262</v>
      </c>
      <c r="B2207" s="9" t="s">
        <v>6130</v>
      </c>
      <c r="C2207" s="9" t="s">
        <v>6131</v>
      </c>
      <c r="D2207" s="159">
        <f>VLOOKUP(A2207:A2303,'Вн. кан. ПОЛИТРОН'!A:H,7,FALSE)</f>
        <v>0</v>
      </c>
      <c r="E2207" s="79">
        <f>VLOOKUP(A2207:A2303,'Вн. кан. ПОЛИТРОН'!A:H,8,FALSE)</f>
        <v>0</v>
      </c>
      <c r="F2207" s="157">
        <f>D2207*E2207</f>
        <v>0</v>
      </c>
    </row>
    <row r="2208" spans="1:6" x14ac:dyDescent="0.25">
      <c r="A2208" s="9" t="s">
        <v>6263</v>
      </c>
      <c r="B2208" s="9" t="s">
        <v>6132</v>
      </c>
      <c r="C2208" s="9" t="s">
        <v>6133</v>
      </c>
      <c r="D2208" s="159">
        <f>VLOOKUP(A2208:A2303,'Вн. кан. ПОЛИТРОН'!A:H,7,FALSE)</f>
        <v>0</v>
      </c>
      <c r="E2208" s="79">
        <f>VLOOKUP(A2208:A2303,'Вн. кан. ПОЛИТРОН'!A:H,8,FALSE)</f>
        <v>0</v>
      </c>
      <c r="F2208" s="157">
        <f t="shared" ref="F2208:F2271" si="44">D2208*E2208</f>
        <v>0</v>
      </c>
    </row>
    <row r="2209" spans="1:6" x14ac:dyDescent="0.25">
      <c r="A2209" s="9" t="s">
        <v>6264</v>
      </c>
      <c r="B2209" s="9" t="s">
        <v>6134</v>
      </c>
      <c r="C2209" s="9" t="s">
        <v>6135</v>
      </c>
      <c r="D2209" s="159">
        <f>VLOOKUP(A2209:A2304,'Вн. кан. ПОЛИТРОН'!A:H,7,FALSE)</f>
        <v>0</v>
      </c>
      <c r="E2209" s="79">
        <f>VLOOKUP(A2209:A2304,'Вн. кан. ПОЛИТРОН'!A:H,8,FALSE)</f>
        <v>0</v>
      </c>
      <c r="F2209" s="157">
        <f t="shared" si="44"/>
        <v>0</v>
      </c>
    </row>
    <row r="2210" spans="1:6" x14ac:dyDescent="0.25">
      <c r="A2210" s="9" t="s">
        <v>6265</v>
      </c>
      <c r="B2210" s="9" t="s">
        <v>6136</v>
      </c>
      <c r="C2210" s="9" t="s">
        <v>6137</v>
      </c>
      <c r="D2210" s="159">
        <f>VLOOKUP(A2210:A2305,'Вн. кан. ПОЛИТРОН'!A:H,7,FALSE)</f>
        <v>0</v>
      </c>
      <c r="E2210" s="79">
        <f>VLOOKUP(A2210:A2305,'Вн. кан. ПОЛИТРОН'!A:H,8,FALSE)</f>
        <v>0</v>
      </c>
      <c r="F2210" s="157">
        <f t="shared" si="44"/>
        <v>0</v>
      </c>
    </row>
    <row r="2211" spans="1:6" x14ac:dyDescent="0.25">
      <c r="A2211" s="9" t="s">
        <v>6266</v>
      </c>
      <c r="B2211" s="9" t="s">
        <v>6138</v>
      </c>
      <c r="C2211" s="9" t="s">
        <v>6139</v>
      </c>
      <c r="D2211" s="159">
        <f>VLOOKUP(A2211:A2305,'Вн. кан. ПОЛИТРОН'!A:H,7,FALSE)</f>
        <v>0</v>
      </c>
      <c r="E2211" s="79">
        <f>VLOOKUP(A2211:A2305,'Вн. кан. ПОЛИТРОН'!A:H,8,FALSE)</f>
        <v>0</v>
      </c>
      <c r="F2211" s="157">
        <f t="shared" si="44"/>
        <v>0</v>
      </c>
    </row>
    <row r="2212" spans="1:6" x14ac:dyDescent="0.25">
      <c r="A2212" s="9" t="s">
        <v>6267</v>
      </c>
      <c r="B2212" s="9" t="s">
        <v>6140</v>
      </c>
      <c r="C2212" s="9" t="s">
        <v>6141</v>
      </c>
      <c r="D2212" s="159">
        <f>VLOOKUP(A2212:A2306,'Вн. кан. ПОЛИТРОН'!A:H,7,FALSE)</f>
        <v>0</v>
      </c>
      <c r="E2212" s="79">
        <f>VLOOKUP(A2212:A2306,'Вн. кан. ПОЛИТРОН'!A:H,8,FALSE)</f>
        <v>0</v>
      </c>
      <c r="F2212" s="157">
        <f t="shared" si="44"/>
        <v>0</v>
      </c>
    </row>
    <row r="2213" spans="1:6" x14ac:dyDescent="0.25">
      <c r="A2213" s="9" t="s">
        <v>6268</v>
      </c>
      <c r="B2213" s="9" t="s">
        <v>6142</v>
      </c>
      <c r="C2213" s="9" t="s">
        <v>6143</v>
      </c>
      <c r="D2213" s="159">
        <f>VLOOKUP(A2213:A2307,'Вн. кан. ПОЛИТРОН'!A:H,7,FALSE)</f>
        <v>0</v>
      </c>
      <c r="E2213" s="79">
        <f>VLOOKUP(A2213:A2307,'Вн. кан. ПОЛИТРОН'!A:H,8,FALSE)</f>
        <v>0</v>
      </c>
      <c r="F2213" s="157">
        <f t="shared" si="44"/>
        <v>0</v>
      </c>
    </row>
    <row r="2214" spans="1:6" x14ac:dyDescent="0.25">
      <c r="A2214" s="9" t="s">
        <v>6269</v>
      </c>
      <c r="B2214" s="9" t="s">
        <v>6144</v>
      </c>
      <c r="C2214" s="9" t="s">
        <v>6145</v>
      </c>
      <c r="D2214" s="159">
        <f>VLOOKUP(A2214:A2307,'Вн. кан. ПОЛИТРОН'!A:H,7,FALSE)</f>
        <v>0</v>
      </c>
      <c r="E2214" s="79">
        <f>VLOOKUP(A2214:A2307,'Вн. кан. ПОЛИТРОН'!A:H,8,FALSE)</f>
        <v>0</v>
      </c>
      <c r="F2214" s="157">
        <f t="shared" si="44"/>
        <v>0</v>
      </c>
    </row>
    <row r="2215" spans="1:6" x14ac:dyDescent="0.25">
      <c r="A2215" s="9" t="s">
        <v>6270</v>
      </c>
      <c r="B2215" s="9" t="s">
        <v>6146</v>
      </c>
      <c r="C2215" s="9" t="s">
        <v>6147</v>
      </c>
      <c r="D2215" s="159">
        <f>VLOOKUP(A2215:A2308,'Вн. кан. ПОЛИТРОН'!A:H,7,FALSE)</f>
        <v>0</v>
      </c>
      <c r="E2215" s="79">
        <f>VLOOKUP(A2215:A2308,'Вн. кан. ПОЛИТРОН'!A:H,8,FALSE)</f>
        <v>0</v>
      </c>
      <c r="F2215" s="157">
        <f t="shared" si="44"/>
        <v>0</v>
      </c>
    </row>
    <row r="2216" spans="1:6" x14ac:dyDescent="0.25">
      <c r="A2216" s="9" t="s">
        <v>6271</v>
      </c>
      <c r="B2216" s="9" t="s">
        <v>6148</v>
      </c>
      <c r="C2216" s="9" t="s">
        <v>6149</v>
      </c>
      <c r="D2216" s="159">
        <f>VLOOKUP(A2216:A2309,'Вн. кан. ПОЛИТРОН'!A:H,7,FALSE)</f>
        <v>0</v>
      </c>
      <c r="E2216" s="79">
        <f>VLOOKUP(A2216:A2309,'Вн. кан. ПОЛИТРОН'!A:H,8,FALSE)</f>
        <v>0</v>
      </c>
      <c r="F2216" s="157">
        <f t="shared" si="44"/>
        <v>0</v>
      </c>
    </row>
    <row r="2217" spans="1:6" x14ac:dyDescent="0.25">
      <c r="A2217" s="9" t="s">
        <v>6272</v>
      </c>
      <c r="B2217" s="9" t="s">
        <v>6150</v>
      </c>
      <c r="C2217" s="9" t="s">
        <v>6151</v>
      </c>
      <c r="D2217" s="159">
        <f>VLOOKUP(A2217:A2309,'Вн. кан. ПОЛИТРОН'!A:H,7,FALSE)</f>
        <v>0</v>
      </c>
      <c r="E2217" s="79">
        <f>VLOOKUP(A2217:A2309,'Вн. кан. ПОЛИТРОН'!A:H,8,FALSE)</f>
        <v>0</v>
      </c>
      <c r="F2217" s="157">
        <f t="shared" si="44"/>
        <v>0</v>
      </c>
    </row>
    <row r="2218" spans="1:6" x14ac:dyDescent="0.25">
      <c r="A2218" s="9" t="s">
        <v>6273</v>
      </c>
      <c r="B2218" s="9" t="s">
        <v>6152</v>
      </c>
      <c r="C2218" s="9" t="s">
        <v>6153</v>
      </c>
      <c r="D2218" s="159">
        <f>VLOOKUP(A2218:A2310,'Вн. кан. ПОЛИТРОН'!A:H,7,FALSE)</f>
        <v>0</v>
      </c>
      <c r="E2218" s="79">
        <f>VLOOKUP(A2218:A2310,'Вн. кан. ПОЛИТРОН'!A:H,8,FALSE)</f>
        <v>0</v>
      </c>
      <c r="F2218" s="157">
        <f t="shared" si="44"/>
        <v>0</v>
      </c>
    </row>
    <row r="2219" spans="1:6" x14ac:dyDescent="0.25">
      <c r="A2219" s="9" t="s">
        <v>6274</v>
      </c>
      <c r="B2219" s="9" t="s">
        <v>6154</v>
      </c>
      <c r="C2219" s="9" t="s">
        <v>6155</v>
      </c>
      <c r="D2219" s="159">
        <f>VLOOKUP(A2219:A2311,'Вн. кан. ПОЛИТРОН'!A:H,7,FALSE)</f>
        <v>0</v>
      </c>
      <c r="E2219" s="79">
        <f>VLOOKUP(A2219:A2311,'Вн. кан. ПОЛИТРОН'!A:H,8,FALSE)</f>
        <v>0</v>
      </c>
      <c r="F2219" s="157">
        <f t="shared" si="44"/>
        <v>0</v>
      </c>
    </row>
    <row r="2220" spans="1:6" x14ac:dyDescent="0.25">
      <c r="A2220" s="9" t="s">
        <v>6275</v>
      </c>
      <c r="B2220" s="9" t="s">
        <v>6156</v>
      </c>
      <c r="C2220" s="9" t="s">
        <v>6157</v>
      </c>
      <c r="D2220" s="159">
        <f>VLOOKUP(A2220:A2311,'Вн. кан. ПОЛИТРОН'!A:H,7,FALSE)</f>
        <v>0</v>
      </c>
      <c r="E2220" s="79">
        <f>VLOOKUP(A2220:A2311,'Вн. кан. ПОЛИТРОН'!A:H,8,FALSE)</f>
        <v>0</v>
      </c>
      <c r="F2220" s="157">
        <f t="shared" si="44"/>
        <v>0</v>
      </c>
    </row>
    <row r="2221" spans="1:6" x14ac:dyDescent="0.25">
      <c r="A2221" s="9" t="s">
        <v>6276</v>
      </c>
      <c r="B2221" s="9" t="s">
        <v>6158</v>
      </c>
      <c r="C2221" s="9" t="s">
        <v>6159</v>
      </c>
      <c r="D2221" s="159">
        <f>VLOOKUP(A2221:A2312,'Вн. кан. ПОЛИТРОН'!A:H,7,FALSE)</f>
        <v>0</v>
      </c>
      <c r="E2221" s="79">
        <f>VLOOKUP(A2221:A2312,'Вн. кан. ПОЛИТРОН'!A:H,8,FALSE)</f>
        <v>0</v>
      </c>
      <c r="F2221" s="157">
        <f t="shared" si="44"/>
        <v>0</v>
      </c>
    </row>
    <row r="2222" spans="1:6" x14ac:dyDescent="0.25">
      <c r="A2222" s="9" t="s">
        <v>6277</v>
      </c>
      <c r="B2222" s="9" t="s">
        <v>6160</v>
      </c>
      <c r="C2222" s="9" t="s">
        <v>6161</v>
      </c>
      <c r="D2222" s="159">
        <f>VLOOKUP(A2222:A2313,'Вн. кан. ПОЛИТРОН'!A:H,7,FALSE)</f>
        <v>0</v>
      </c>
      <c r="E2222" s="79">
        <f>VLOOKUP(A2222:A2313,'Вн. кан. ПОЛИТРОН'!A:H,8,FALSE)</f>
        <v>0</v>
      </c>
      <c r="F2222" s="157">
        <f t="shared" si="44"/>
        <v>0</v>
      </c>
    </row>
    <row r="2223" spans="1:6" x14ac:dyDescent="0.25">
      <c r="A2223" s="9" t="s">
        <v>6278</v>
      </c>
      <c r="B2223" s="9" t="s">
        <v>6162</v>
      </c>
      <c r="C2223" s="9" t="s">
        <v>6163</v>
      </c>
      <c r="D2223" s="159">
        <f>VLOOKUP(A2223:A2314,'Вн. кан. ПОЛИТРОН'!A:H,7,FALSE)</f>
        <v>0</v>
      </c>
      <c r="E2223" s="79">
        <f>VLOOKUP(A2223:A2314,'Вн. кан. ПОЛИТРОН'!A:H,8,FALSE)</f>
        <v>0</v>
      </c>
      <c r="F2223" s="157">
        <f t="shared" si="44"/>
        <v>0</v>
      </c>
    </row>
    <row r="2224" spans="1:6" x14ac:dyDescent="0.25">
      <c r="A2224" s="9" t="s">
        <v>6279</v>
      </c>
      <c r="B2224" s="9" t="s">
        <v>6164</v>
      </c>
      <c r="C2224" s="9" t="s">
        <v>6165</v>
      </c>
      <c r="D2224" s="159">
        <f>VLOOKUP(A2224:A2315,'Вн. кан. ПОЛИТРОН'!A:H,7,FALSE)</f>
        <v>0</v>
      </c>
      <c r="E2224" s="79">
        <f>VLOOKUP(A2224:A2315,'Вн. кан. ПОЛИТРОН'!A:H,8,FALSE)</f>
        <v>0</v>
      </c>
      <c r="F2224" s="157">
        <f t="shared" si="44"/>
        <v>0</v>
      </c>
    </row>
    <row r="2225" spans="1:6" x14ac:dyDescent="0.25">
      <c r="A2225" s="9" t="s">
        <v>6280</v>
      </c>
      <c r="B2225" s="9" t="s">
        <v>6166</v>
      </c>
      <c r="C2225" s="9" t="s">
        <v>6167</v>
      </c>
      <c r="D2225" s="159">
        <f>VLOOKUP(A2225:A2316,'Вн. кан. ПОЛИТРОН'!A:H,7,FALSE)</f>
        <v>0</v>
      </c>
      <c r="E2225" s="79">
        <f>VLOOKUP(A2225:A2316,'Вн. кан. ПОЛИТРОН'!A:H,8,FALSE)</f>
        <v>0</v>
      </c>
      <c r="F2225" s="157">
        <f t="shared" si="44"/>
        <v>0</v>
      </c>
    </row>
    <row r="2226" spans="1:6" x14ac:dyDescent="0.25">
      <c r="A2226" s="9" t="s">
        <v>6281</v>
      </c>
      <c r="B2226" s="9" t="s">
        <v>6168</v>
      </c>
      <c r="C2226" s="9" t="s">
        <v>6169</v>
      </c>
      <c r="D2226" s="159">
        <f>VLOOKUP(A2226:A2317,'Вн. кан. ПОЛИТРОН'!A:H,7,FALSE)</f>
        <v>0</v>
      </c>
      <c r="E2226" s="79">
        <f>VLOOKUP(A2226:A2317,'Вн. кан. ПОЛИТРОН'!A:H,8,FALSE)</f>
        <v>0</v>
      </c>
      <c r="F2226" s="157">
        <f t="shared" si="44"/>
        <v>0</v>
      </c>
    </row>
    <row r="2227" spans="1:6" x14ac:dyDescent="0.25">
      <c r="A2227" s="9" t="s">
        <v>6282</v>
      </c>
      <c r="B2227" s="9" t="s">
        <v>6170</v>
      </c>
      <c r="C2227" s="9" t="s">
        <v>6171</v>
      </c>
      <c r="D2227" s="159">
        <f>VLOOKUP(A2227:A2318,'Вн. кан. ПОЛИТРОН'!A:H,7,FALSE)</f>
        <v>0</v>
      </c>
      <c r="E2227" s="79">
        <f>VLOOKUP(A2227:A2318,'Вн. кан. ПОЛИТРОН'!A:H,8,FALSE)</f>
        <v>0</v>
      </c>
      <c r="F2227" s="157">
        <f t="shared" si="44"/>
        <v>0</v>
      </c>
    </row>
    <row r="2228" spans="1:6" x14ac:dyDescent="0.25">
      <c r="A2228" s="9" t="s">
        <v>6283</v>
      </c>
      <c r="B2228" s="9" t="s">
        <v>6172</v>
      </c>
      <c r="C2228" s="9" t="s">
        <v>6173</v>
      </c>
      <c r="D2228" s="159">
        <f>VLOOKUP(A2228:A2319,'Вн. кан. ПОЛИТРОН'!A:H,7,FALSE)</f>
        <v>0</v>
      </c>
      <c r="E2228" s="79">
        <f>VLOOKUP(A2228:A2319,'Вн. кан. ПОЛИТРОН'!A:H,8,FALSE)</f>
        <v>0</v>
      </c>
      <c r="F2228" s="157">
        <f t="shared" si="44"/>
        <v>0</v>
      </c>
    </row>
    <row r="2229" spans="1:6" x14ac:dyDescent="0.25">
      <c r="A2229" s="9" t="s">
        <v>6284</v>
      </c>
      <c r="B2229" s="9" t="s">
        <v>6174</v>
      </c>
      <c r="C2229" s="9" t="s">
        <v>6175</v>
      </c>
      <c r="D2229" s="159">
        <f>VLOOKUP(A2229:A2319,'Вн. кан. ПОЛИТРОН'!A:H,7,FALSE)</f>
        <v>0</v>
      </c>
      <c r="E2229" s="79">
        <f>VLOOKUP(A2229:A2319,'Вн. кан. ПОЛИТРОН'!A:H,8,FALSE)</f>
        <v>0</v>
      </c>
      <c r="F2229" s="157">
        <f t="shared" si="44"/>
        <v>0</v>
      </c>
    </row>
    <row r="2230" spans="1:6" x14ac:dyDescent="0.25">
      <c r="A2230" s="9" t="s">
        <v>6285</v>
      </c>
      <c r="B2230" s="9" t="s">
        <v>6176</v>
      </c>
      <c r="C2230" s="9" t="s">
        <v>6177</v>
      </c>
      <c r="D2230" s="159">
        <f>VLOOKUP(A2230:A2320,'Вн. кан. ПОЛИТРОН'!A:H,7,FALSE)</f>
        <v>0</v>
      </c>
      <c r="E2230" s="79">
        <f>VLOOKUP(A2230:A2320,'Вн. кан. ПОЛИТРОН'!A:H,8,FALSE)</f>
        <v>0</v>
      </c>
      <c r="F2230" s="157">
        <f t="shared" si="44"/>
        <v>0</v>
      </c>
    </row>
    <row r="2231" spans="1:6" x14ac:dyDescent="0.25">
      <c r="A2231" s="9" t="s">
        <v>6286</v>
      </c>
      <c r="B2231" s="9" t="s">
        <v>6178</v>
      </c>
      <c r="C2231" s="9" t="s">
        <v>6179</v>
      </c>
      <c r="D2231" s="159">
        <f>VLOOKUP(A2231:A2321,'Вн. кан. ПОЛИТРОН'!A:H,7,FALSE)</f>
        <v>0</v>
      </c>
      <c r="E2231" s="79">
        <f>VLOOKUP(A2231:A2321,'Вн. кан. ПОЛИТРОН'!A:H,8,FALSE)</f>
        <v>0</v>
      </c>
      <c r="F2231" s="157">
        <f t="shared" si="44"/>
        <v>0</v>
      </c>
    </row>
    <row r="2232" spans="1:6" x14ac:dyDescent="0.25">
      <c r="A2232" s="9" t="s">
        <v>6287</v>
      </c>
      <c r="B2232" s="9" t="s">
        <v>6180</v>
      </c>
      <c r="C2232" s="9" t="s">
        <v>6181</v>
      </c>
      <c r="D2232" s="159">
        <f>VLOOKUP(A2232:A2321,'Вн. кан. ПОЛИТРОН'!A:H,7,FALSE)</f>
        <v>0</v>
      </c>
      <c r="E2232" s="79">
        <f>VLOOKUP(A2232:A2321,'Вн. кан. ПОЛИТРОН'!A:H,8,FALSE)</f>
        <v>0</v>
      </c>
      <c r="F2232" s="157">
        <f t="shared" si="44"/>
        <v>0</v>
      </c>
    </row>
    <row r="2233" spans="1:6" x14ac:dyDescent="0.25">
      <c r="A2233" s="9" t="s">
        <v>6288</v>
      </c>
      <c r="B2233" s="9" t="s">
        <v>6182</v>
      </c>
      <c r="C2233" s="9" t="s">
        <v>6183</v>
      </c>
      <c r="D2233" s="159">
        <f>VLOOKUP(A2233:A2322,'Вн. кан. ПОЛИТРОН'!A:H,7,FALSE)</f>
        <v>0</v>
      </c>
      <c r="E2233" s="79">
        <f>VLOOKUP(A2233:A2322,'Вн. кан. ПОЛИТРОН'!A:H,8,FALSE)</f>
        <v>0</v>
      </c>
      <c r="F2233" s="157">
        <f t="shared" si="44"/>
        <v>0</v>
      </c>
    </row>
    <row r="2234" spans="1:6" x14ac:dyDescent="0.25">
      <c r="A2234" s="9" t="s">
        <v>6289</v>
      </c>
      <c r="B2234" s="9" t="s">
        <v>6184</v>
      </c>
      <c r="C2234" s="9" t="s">
        <v>6185</v>
      </c>
      <c r="D2234" s="159">
        <f>VLOOKUP(A2234:A2323,'Вн. кан. ПОЛИТРОН'!A:H,7,FALSE)</f>
        <v>0</v>
      </c>
      <c r="E2234" s="79">
        <f>VLOOKUP(A2234:A2323,'Вн. кан. ПОЛИТРОН'!A:H,8,FALSE)</f>
        <v>0</v>
      </c>
      <c r="F2234" s="157">
        <f t="shared" si="44"/>
        <v>0</v>
      </c>
    </row>
    <row r="2235" spans="1:6" x14ac:dyDescent="0.25">
      <c r="A2235" s="9" t="s">
        <v>6290</v>
      </c>
      <c r="B2235" s="9" t="s">
        <v>6186</v>
      </c>
      <c r="C2235" s="9" t="s">
        <v>6187</v>
      </c>
      <c r="D2235" s="159">
        <f>VLOOKUP(A2235:A2323,'Вн. кан. ПОЛИТРОН'!A:H,7,FALSE)</f>
        <v>0</v>
      </c>
      <c r="E2235" s="79">
        <f>VLOOKUP(A2235:A2323,'Вн. кан. ПОЛИТРОН'!A:H,8,FALSE)</f>
        <v>0</v>
      </c>
      <c r="F2235" s="157">
        <f t="shared" si="44"/>
        <v>0</v>
      </c>
    </row>
    <row r="2236" spans="1:6" x14ac:dyDescent="0.25">
      <c r="A2236" s="9" t="s">
        <v>6291</v>
      </c>
      <c r="B2236" s="9" t="s">
        <v>6188</v>
      </c>
      <c r="C2236" s="9" t="s">
        <v>6189</v>
      </c>
      <c r="D2236" s="159">
        <f>VLOOKUP(A2236:A2324,'Вн. кан. ПОЛИТРОН'!A:H,7,FALSE)</f>
        <v>0</v>
      </c>
      <c r="E2236" s="79">
        <f>VLOOKUP(A2236:A2324,'Вн. кан. ПОЛИТРОН'!A:H,8,FALSE)</f>
        <v>0</v>
      </c>
      <c r="F2236" s="157">
        <f t="shared" si="44"/>
        <v>0</v>
      </c>
    </row>
    <row r="2237" spans="1:6" x14ac:dyDescent="0.25">
      <c r="A2237" s="9" t="s">
        <v>6195</v>
      </c>
      <c r="B2237" s="9" t="s">
        <v>6038</v>
      </c>
      <c r="C2237" s="9" t="s">
        <v>5833</v>
      </c>
      <c r="D2237" s="159">
        <f>VLOOKUP(A2237:A2325,'Вн. кан. ПОЛИТРОН'!A:H,7,FALSE)</f>
        <v>0</v>
      </c>
      <c r="E2237" s="79">
        <f>VLOOKUP(A2237:A2325,'Вн. кан. ПОЛИТРОН'!A:H,8,FALSE)</f>
        <v>0</v>
      </c>
      <c r="F2237" s="157">
        <f t="shared" si="44"/>
        <v>0</v>
      </c>
    </row>
    <row r="2238" spans="1:6" x14ac:dyDescent="0.25">
      <c r="A2238" s="9" t="s">
        <v>6196</v>
      </c>
      <c r="B2238" s="9" t="s">
        <v>6039</v>
      </c>
      <c r="C2238" s="9" t="s">
        <v>5835</v>
      </c>
      <c r="D2238" s="159">
        <f>VLOOKUP(A2238:A2326,'Вн. кан. ПОЛИТРОН'!A:H,7,FALSE)</f>
        <v>0</v>
      </c>
      <c r="E2238" s="79">
        <f>VLOOKUP(A2238:A2326,'Вн. кан. ПОЛИТРОН'!A:H,8,FALSE)</f>
        <v>0</v>
      </c>
      <c r="F2238" s="157">
        <f t="shared" si="44"/>
        <v>0</v>
      </c>
    </row>
    <row r="2239" spans="1:6" x14ac:dyDescent="0.25">
      <c r="A2239" s="9" t="s">
        <v>6197</v>
      </c>
      <c r="B2239" s="9" t="s">
        <v>6040</v>
      </c>
      <c r="C2239" s="9" t="s">
        <v>5837</v>
      </c>
      <c r="D2239" s="159">
        <f>VLOOKUP(A2239:A2327,'Вн. кан. ПОЛИТРОН'!A:H,7,FALSE)</f>
        <v>0</v>
      </c>
      <c r="E2239" s="79">
        <f>VLOOKUP(A2239:A2327,'Вн. кан. ПОЛИТРОН'!A:H,8,FALSE)</f>
        <v>0</v>
      </c>
      <c r="F2239" s="157">
        <f t="shared" si="44"/>
        <v>0</v>
      </c>
    </row>
    <row r="2240" spans="1:6" x14ac:dyDescent="0.25">
      <c r="A2240" s="9" t="s">
        <v>6198</v>
      </c>
      <c r="B2240" s="9" t="s">
        <v>6041</v>
      </c>
      <c r="C2240" s="9" t="s">
        <v>5839</v>
      </c>
      <c r="D2240" s="159">
        <f>VLOOKUP(A2240:A2328,'Вн. кан. ПОЛИТРОН'!A:H,7,FALSE)</f>
        <v>0</v>
      </c>
      <c r="E2240" s="79">
        <f>VLOOKUP(A2240:A2328,'Вн. кан. ПОЛИТРОН'!A:H,8,FALSE)</f>
        <v>0</v>
      </c>
      <c r="F2240" s="157">
        <f t="shared" si="44"/>
        <v>0</v>
      </c>
    </row>
    <row r="2241" spans="1:6" x14ac:dyDescent="0.25">
      <c r="A2241" s="9" t="s">
        <v>6199</v>
      </c>
      <c r="B2241" s="9" t="s">
        <v>6042</v>
      </c>
      <c r="C2241" s="9" t="s">
        <v>6043</v>
      </c>
      <c r="D2241" s="159">
        <f>VLOOKUP(A2241:A2329,'Вн. кан. ПОЛИТРОН'!A:H,7,FALSE)</f>
        <v>0</v>
      </c>
      <c r="E2241" s="79">
        <f>VLOOKUP(A2241:A2329,'Вн. кан. ПОЛИТРОН'!A:H,8,FALSE)</f>
        <v>0</v>
      </c>
      <c r="F2241" s="157">
        <f t="shared" si="44"/>
        <v>0</v>
      </c>
    </row>
    <row r="2242" spans="1:6" x14ac:dyDescent="0.25">
      <c r="A2242" s="9" t="s">
        <v>6200</v>
      </c>
      <c r="B2242" s="9" t="s">
        <v>6044</v>
      </c>
      <c r="C2242" s="9" t="s">
        <v>5842</v>
      </c>
      <c r="D2242" s="159">
        <f>VLOOKUP(A2242:A2330,'Вн. кан. ПОЛИТРОН'!A:H,7,FALSE)</f>
        <v>0</v>
      </c>
      <c r="E2242" s="79">
        <f>VLOOKUP(A2242:A2330,'Вн. кан. ПОЛИТРОН'!A:H,8,FALSE)</f>
        <v>0</v>
      </c>
      <c r="F2242" s="157">
        <f t="shared" si="44"/>
        <v>0</v>
      </c>
    </row>
    <row r="2243" spans="1:6" x14ac:dyDescent="0.25">
      <c r="A2243" s="9" t="s">
        <v>6201</v>
      </c>
      <c r="B2243" s="9" t="s">
        <v>6045</v>
      </c>
      <c r="C2243" s="9" t="s">
        <v>5844</v>
      </c>
      <c r="D2243" s="159">
        <f>VLOOKUP(A2243:A2331,'Вн. кан. ПОЛИТРОН'!A:H,7,FALSE)</f>
        <v>0</v>
      </c>
      <c r="E2243" s="79">
        <f>VLOOKUP(A2243:A2331,'Вн. кан. ПОЛИТРОН'!A:H,8,FALSE)</f>
        <v>0</v>
      </c>
      <c r="F2243" s="157">
        <f t="shared" si="44"/>
        <v>0</v>
      </c>
    </row>
    <row r="2244" spans="1:6" x14ac:dyDescent="0.25">
      <c r="A2244" s="9" t="s">
        <v>6202</v>
      </c>
      <c r="B2244" s="9" t="s">
        <v>6046</v>
      </c>
      <c r="C2244" s="9" t="s">
        <v>5846</v>
      </c>
      <c r="D2244" s="159">
        <f>VLOOKUP(A2244:A2331,'Вн. кан. ПОЛИТРОН'!A:H,7,FALSE)</f>
        <v>0</v>
      </c>
      <c r="E2244" s="79">
        <f>VLOOKUP(A2244:A2331,'Вн. кан. ПОЛИТРОН'!A:H,8,FALSE)</f>
        <v>0</v>
      </c>
      <c r="F2244" s="157">
        <f t="shared" si="44"/>
        <v>0</v>
      </c>
    </row>
    <row r="2245" spans="1:6" x14ac:dyDescent="0.25">
      <c r="A2245" s="9" t="s">
        <v>6205</v>
      </c>
      <c r="B2245" s="9" t="s">
        <v>6049</v>
      </c>
      <c r="C2245" s="9" t="s">
        <v>6050</v>
      </c>
      <c r="D2245" s="159">
        <f>VLOOKUP(A2245:A2332,'Вн. кан. ПОЛИТРОН'!A:H,7,FALSE)</f>
        <v>0</v>
      </c>
      <c r="E2245" s="79">
        <f>VLOOKUP(A2245:A2332,'Вн. кан. ПОЛИТРОН'!A:H,8,FALSE)</f>
        <v>0</v>
      </c>
      <c r="F2245" s="157">
        <f t="shared" si="44"/>
        <v>0</v>
      </c>
    </row>
    <row r="2246" spans="1:6" x14ac:dyDescent="0.25">
      <c r="A2246" s="9" t="s">
        <v>6206</v>
      </c>
      <c r="B2246" s="9" t="s">
        <v>6051</v>
      </c>
      <c r="C2246" s="9" t="s">
        <v>5850</v>
      </c>
      <c r="D2246" s="159">
        <f>VLOOKUP(A2246:A2333,'Вн. кан. ПОЛИТРОН'!A:H,7,FALSE)</f>
        <v>0</v>
      </c>
      <c r="E2246" s="79">
        <f>VLOOKUP(A2246:A2333,'Вн. кан. ПОЛИТРОН'!A:H,8,FALSE)</f>
        <v>0</v>
      </c>
      <c r="F2246" s="157">
        <f t="shared" si="44"/>
        <v>0</v>
      </c>
    </row>
    <row r="2247" spans="1:6" x14ac:dyDescent="0.25">
      <c r="A2247" s="9" t="s">
        <v>6203</v>
      </c>
      <c r="B2247" s="9" t="s">
        <v>6052</v>
      </c>
      <c r="C2247" s="9" t="s">
        <v>5852</v>
      </c>
      <c r="D2247" s="159">
        <f>VLOOKUP(A2247:A2334,'Вн. кан. ПОЛИТРОН'!A:H,7,FALSE)</f>
        <v>0</v>
      </c>
      <c r="E2247" s="79">
        <f>VLOOKUP(A2247:A2334,'Вн. кан. ПОЛИТРОН'!A:H,8,FALSE)</f>
        <v>0</v>
      </c>
      <c r="F2247" s="157">
        <f t="shared" si="44"/>
        <v>0</v>
      </c>
    </row>
    <row r="2248" spans="1:6" x14ac:dyDescent="0.25">
      <c r="A2248" s="9" t="s">
        <v>6204</v>
      </c>
      <c r="B2248" s="9" t="s">
        <v>6053</v>
      </c>
      <c r="C2248" s="9" t="s">
        <v>5854</v>
      </c>
      <c r="D2248" s="159">
        <f>VLOOKUP(A2248:A2335,'Вн. кан. ПОЛИТРОН'!A:H,7,FALSE)</f>
        <v>0</v>
      </c>
      <c r="E2248" s="79">
        <f>VLOOKUP(A2248:A2335,'Вн. кан. ПОЛИТРОН'!A:H,8,FALSE)</f>
        <v>0</v>
      </c>
      <c r="F2248" s="157">
        <f t="shared" si="44"/>
        <v>0</v>
      </c>
    </row>
    <row r="2249" spans="1:6" x14ac:dyDescent="0.25">
      <c r="A2249" s="9" t="s">
        <v>6207</v>
      </c>
      <c r="B2249" s="9" t="s">
        <v>6054</v>
      </c>
      <c r="C2249" s="9" t="s">
        <v>5864</v>
      </c>
      <c r="D2249" s="159">
        <f>VLOOKUP(A2249:A2336,'Вн. кан. ПОЛИТРОН'!A:H,7,FALSE)</f>
        <v>0</v>
      </c>
      <c r="E2249" s="79">
        <f>VLOOKUP(A2249:A2336,'Вн. кан. ПОЛИТРОН'!A:H,8,FALSE)</f>
        <v>0</v>
      </c>
      <c r="F2249" s="157">
        <f t="shared" si="44"/>
        <v>0</v>
      </c>
    </row>
    <row r="2250" spans="1:6" x14ac:dyDescent="0.25">
      <c r="A2250" s="9" t="s">
        <v>6208</v>
      </c>
      <c r="B2250" s="9" t="s">
        <v>6055</v>
      </c>
      <c r="C2250" s="9" t="s">
        <v>5866</v>
      </c>
      <c r="D2250" s="159">
        <f>VLOOKUP(A2250:A2337,'Вн. кан. ПОЛИТРОН'!A:H,7,FALSE)</f>
        <v>0</v>
      </c>
      <c r="E2250" s="79">
        <f>VLOOKUP(A2250:A2337,'Вн. кан. ПОЛИТРОН'!A:H,8,FALSE)</f>
        <v>0</v>
      </c>
      <c r="F2250" s="157">
        <f t="shared" si="44"/>
        <v>0</v>
      </c>
    </row>
    <row r="2251" spans="1:6" x14ac:dyDescent="0.25">
      <c r="A2251" s="9" t="s">
        <v>6209</v>
      </c>
      <c r="B2251" s="9" t="s">
        <v>6056</v>
      </c>
      <c r="C2251" s="9" t="s">
        <v>5868</v>
      </c>
      <c r="D2251" s="159">
        <f>VLOOKUP(A2251:A2338,'Вн. кан. ПОЛИТРОН'!A:H,7,FALSE)</f>
        <v>0</v>
      </c>
      <c r="E2251" s="79">
        <f>VLOOKUP(A2251:A2338,'Вн. кан. ПОЛИТРОН'!A:H,8,FALSE)</f>
        <v>0</v>
      </c>
      <c r="F2251" s="157">
        <f t="shared" si="44"/>
        <v>0</v>
      </c>
    </row>
    <row r="2252" spans="1:6" x14ac:dyDescent="0.25">
      <c r="A2252" s="9" t="s">
        <v>6210</v>
      </c>
      <c r="B2252" s="9" t="s">
        <v>6057</v>
      </c>
      <c r="C2252" s="9" t="s">
        <v>5870</v>
      </c>
      <c r="D2252" s="159">
        <f>VLOOKUP(A2252:A2339,'Вн. кан. ПОЛИТРОН'!A:H,7,FALSE)</f>
        <v>0</v>
      </c>
      <c r="E2252" s="79">
        <f>VLOOKUP(A2252:A2339,'Вн. кан. ПОЛИТРОН'!A:H,8,FALSE)</f>
        <v>0</v>
      </c>
      <c r="F2252" s="157">
        <f t="shared" si="44"/>
        <v>0</v>
      </c>
    </row>
    <row r="2253" spans="1:6" x14ac:dyDescent="0.25">
      <c r="A2253" s="9" t="s">
        <v>6211</v>
      </c>
      <c r="B2253" s="9" t="s">
        <v>6058</v>
      </c>
      <c r="C2253" s="9" t="s">
        <v>6059</v>
      </c>
      <c r="D2253" s="159">
        <f>VLOOKUP(A2253:A2340,'Вн. кан. ПОЛИТРОН'!A:H,7,FALSE)</f>
        <v>0</v>
      </c>
      <c r="E2253" s="79">
        <f>VLOOKUP(A2253:A2340,'Вн. кан. ПОЛИТРОН'!A:H,8,FALSE)</f>
        <v>0</v>
      </c>
      <c r="F2253" s="157">
        <f t="shared" si="44"/>
        <v>0</v>
      </c>
    </row>
    <row r="2254" spans="1:6" x14ac:dyDescent="0.25">
      <c r="A2254" s="9" t="s">
        <v>6212</v>
      </c>
      <c r="B2254" s="9" t="s">
        <v>6060</v>
      </c>
      <c r="C2254" s="9" t="s">
        <v>6061</v>
      </c>
      <c r="D2254" s="159">
        <f>VLOOKUP(A2254:A2341,'Вн. кан. ПОЛИТРОН'!A:H,7,FALSE)</f>
        <v>0</v>
      </c>
      <c r="E2254" s="79">
        <f>VLOOKUP(A2254:A2341,'Вн. кан. ПОЛИТРОН'!A:H,8,FALSE)</f>
        <v>0</v>
      </c>
      <c r="F2254" s="157">
        <f t="shared" si="44"/>
        <v>0</v>
      </c>
    </row>
    <row r="2255" spans="1:6" x14ac:dyDescent="0.25">
      <c r="A2255" s="9" t="s">
        <v>6213</v>
      </c>
      <c r="B2255" s="9" t="s">
        <v>6062</v>
      </c>
      <c r="C2255" s="9" t="s">
        <v>5879</v>
      </c>
      <c r="D2255" s="159">
        <f>VLOOKUP(A2255:A2342,'Вн. кан. ПОЛИТРОН'!A:H,7,FALSE)</f>
        <v>0</v>
      </c>
      <c r="E2255" s="79">
        <f>VLOOKUP(A2255:A2342,'Вн. кан. ПОЛИТРОН'!A:H,8,FALSE)</f>
        <v>0</v>
      </c>
      <c r="F2255" s="157">
        <f t="shared" si="44"/>
        <v>0</v>
      </c>
    </row>
    <row r="2256" spans="1:6" x14ac:dyDescent="0.25">
      <c r="A2256" s="9" t="s">
        <v>6214</v>
      </c>
      <c r="B2256" s="9" t="s">
        <v>6063</v>
      </c>
      <c r="C2256" s="9" t="s">
        <v>6064</v>
      </c>
      <c r="D2256" s="159">
        <f>VLOOKUP(A2256:A2343,'Вн. кан. ПОЛИТРОН'!A:H,7,FALSE)</f>
        <v>0</v>
      </c>
      <c r="E2256" s="79">
        <f>VLOOKUP(A2256:A2343,'Вн. кан. ПОЛИТРОН'!A:H,8,FALSE)</f>
        <v>0</v>
      </c>
      <c r="F2256" s="157">
        <f t="shared" si="44"/>
        <v>0</v>
      </c>
    </row>
    <row r="2257" spans="1:6" x14ac:dyDescent="0.25">
      <c r="A2257" s="9" t="s">
        <v>6215</v>
      </c>
      <c r="B2257" s="9" t="s">
        <v>6065</v>
      </c>
      <c r="C2257" s="9" t="s">
        <v>6066</v>
      </c>
      <c r="D2257" s="159">
        <f>VLOOKUP(A2257:A2344,'Вн. кан. ПОЛИТРОН'!A:H,7,FALSE)</f>
        <v>0</v>
      </c>
      <c r="E2257" s="79">
        <f>VLOOKUP(A2257:A2344,'Вн. кан. ПОЛИТРОН'!A:H,8,FALSE)</f>
        <v>0</v>
      </c>
      <c r="F2257" s="157">
        <f t="shared" si="44"/>
        <v>0</v>
      </c>
    </row>
    <row r="2258" spans="1:6" x14ac:dyDescent="0.25">
      <c r="A2258" s="9" t="s">
        <v>6216</v>
      </c>
      <c r="B2258" s="9" t="s">
        <v>6067</v>
      </c>
      <c r="C2258" s="9" t="s">
        <v>5873</v>
      </c>
      <c r="D2258" s="159">
        <f>VLOOKUP(A2258:A2345,'Вн. кан. ПОЛИТРОН'!A:H,7,FALSE)</f>
        <v>0</v>
      </c>
      <c r="E2258" s="79">
        <f>VLOOKUP(A2258:A2345,'Вн. кан. ПОЛИТРОН'!A:H,8,FALSE)</f>
        <v>0</v>
      </c>
      <c r="F2258" s="157">
        <f t="shared" si="44"/>
        <v>0</v>
      </c>
    </row>
    <row r="2259" spans="1:6" x14ac:dyDescent="0.25">
      <c r="A2259" s="9" t="s">
        <v>6217</v>
      </c>
      <c r="B2259" s="9" t="s">
        <v>6068</v>
      </c>
      <c r="C2259" s="9" t="s">
        <v>5875</v>
      </c>
      <c r="D2259" s="159">
        <f>VLOOKUP(A2259:A2346,'Вн. кан. ПОЛИТРОН'!A:H,7,FALSE)</f>
        <v>0</v>
      </c>
      <c r="E2259" s="79">
        <f>VLOOKUP(A2259:A2346,'Вн. кан. ПОЛИТРОН'!A:H,8,FALSE)</f>
        <v>0</v>
      </c>
      <c r="F2259" s="157">
        <f t="shared" si="44"/>
        <v>0</v>
      </c>
    </row>
    <row r="2260" spans="1:6" x14ac:dyDescent="0.25">
      <c r="A2260" s="9" t="s">
        <v>6218</v>
      </c>
      <c r="B2260" s="9" t="s">
        <v>6069</v>
      </c>
      <c r="C2260" s="9" t="s">
        <v>5877</v>
      </c>
      <c r="D2260" s="159">
        <f>VLOOKUP(A2260:A2347,'Вн. кан. ПОЛИТРОН'!A:H,7,FALSE)</f>
        <v>0</v>
      </c>
      <c r="E2260" s="79">
        <f>VLOOKUP(A2260:A2347,'Вн. кан. ПОЛИТРОН'!A:H,8,FALSE)</f>
        <v>0</v>
      </c>
      <c r="F2260" s="157">
        <f t="shared" si="44"/>
        <v>0</v>
      </c>
    </row>
    <row r="2261" spans="1:6" x14ac:dyDescent="0.25">
      <c r="A2261" s="9" t="s">
        <v>6219</v>
      </c>
      <c r="B2261" s="9" t="s">
        <v>6070</v>
      </c>
      <c r="C2261" s="9" t="s">
        <v>6071</v>
      </c>
      <c r="D2261" s="159">
        <f>VLOOKUP(A2261:A2348,'Вн. кан. ПОЛИТРОН'!A:H,7,FALSE)</f>
        <v>0</v>
      </c>
      <c r="E2261" s="79">
        <f>VLOOKUP(A2261:A2348,'Вн. кан. ПОЛИТРОН'!A:H,8,FALSE)</f>
        <v>0</v>
      </c>
      <c r="F2261" s="157">
        <f t="shared" si="44"/>
        <v>0</v>
      </c>
    </row>
    <row r="2262" spans="1:6" x14ac:dyDescent="0.25">
      <c r="A2262" s="9" t="s">
        <v>6220</v>
      </c>
      <c r="B2262" s="9" t="s">
        <v>6072</v>
      </c>
      <c r="C2262" s="9" t="s">
        <v>6073</v>
      </c>
      <c r="D2262" s="159">
        <f>VLOOKUP(A2262:A2349,'Вн. кан. ПОЛИТРОН'!A:H,7,FALSE)</f>
        <v>0</v>
      </c>
      <c r="E2262" s="79">
        <f>VLOOKUP(A2262:A2349,'Вн. кан. ПОЛИТРОН'!A:H,8,FALSE)</f>
        <v>0</v>
      </c>
      <c r="F2262" s="157">
        <f t="shared" si="44"/>
        <v>0</v>
      </c>
    </row>
    <row r="2263" spans="1:6" x14ac:dyDescent="0.25">
      <c r="A2263" s="9" t="s">
        <v>6221</v>
      </c>
      <c r="B2263" s="9" t="s">
        <v>6074</v>
      </c>
      <c r="C2263" s="9" t="s">
        <v>6075</v>
      </c>
      <c r="D2263" s="159">
        <f>VLOOKUP(A2263:A2350,'Вн. кан. ПОЛИТРОН'!A:H,7,FALSE)</f>
        <v>0</v>
      </c>
      <c r="E2263" s="79">
        <f>VLOOKUP(A2263:A2350,'Вн. кан. ПОЛИТРОН'!A:H,8,FALSE)</f>
        <v>0</v>
      </c>
      <c r="F2263" s="157">
        <f t="shared" si="44"/>
        <v>0</v>
      </c>
    </row>
    <row r="2264" spans="1:6" x14ac:dyDescent="0.25">
      <c r="A2264" s="9" t="s">
        <v>6222</v>
      </c>
      <c r="B2264" s="9" t="s">
        <v>6076</v>
      </c>
      <c r="C2264" s="9" t="s">
        <v>6077</v>
      </c>
      <c r="D2264" s="159">
        <f>VLOOKUP(A2264:A2351,'Вн. кан. ПОЛИТРОН'!A:H,7,FALSE)</f>
        <v>0</v>
      </c>
      <c r="E2264" s="79">
        <f>VLOOKUP(A2264:A2351,'Вн. кан. ПОЛИТРОН'!A:H,8,FALSE)</f>
        <v>0</v>
      </c>
      <c r="F2264" s="157">
        <f t="shared" si="44"/>
        <v>0</v>
      </c>
    </row>
    <row r="2265" spans="1:6" x14ac:dyDescent="0.25">
      <c r="A2265" s="9" t="s">
        <v>6223</v>
      </c>
      <c r="B2265" s="9" t="s">
        <v>6078</v>
      </c>
      <c r="C2265" s="9" t="s">
        <v>6079</v>
      </c>
      <c r="D2265" s="159">
        <f>VLOOKUP(A2265:A2352,'Вн. кан. ПОЛИТРОН'!A:H,7,FALSE)</f>
        <v>0</v>
      </c>
      <c r="E2265" s="79">
        <f>VLOOKUP(A2265:A2352,'Вн. кан. ПОЛИТРОН'!A:H,8,FALSE)</f>
        <v>0</v>
      </c>
      <c r="F2265" s="157">
        <f t="shared" si="44"/>
        <v>0</v>
      </c>
    </row>
    <row r="2266" spans="1:6" x14ac:dyDescent="0.25">
      <c r="A2266" s="9" t="s">
        <v>6224</v>
      </c>
      <c r="B2266" s="9" t="s">
        <v>6080</v>
      </c>
      <c r="C2266" s="9" t="s">
        <v>6081</v>
      </c>
      <c r="D2266" s="159">
        <f>VLOOKUP(A2266:A2353,'Вн. кан. ПОЛИТРОН'!A:H,7,FALSE)</f>
        <v>0</v>
      </c>
      <c r="E2266" s="79">
        <f>VLOOKUP(A2266:A2353,'Вн. кан. ПОЛИТРОН'!A:H,8,FALSE)</f>
        <v>0</v>
      </c>
      <c r="F2266" s="157">
        <f t="shared" si="44"/>
        <v>0</v>
      </c>
    </row>
    <row r="2267" spans="1:6" x14ac:dyDescent="0.25">
      <c r="A2267" s="9" t="s">
        <v>6225</v>
      </c>
      <c r="B2267" s="9" t="s">
        <v>6082</v>
      </c>
      <c r="C2267" s="9" t="s">
        <v>5883</v>
      </c>
      <c r="D2267" s="159">
        <f>VLOOKUP(A2267:A2354,'Вн. кан. ПОЛИТРОН'!A:H,7,FALSE)</f>
        <v>0</v>
      </c>
      <c r="E2267" s="79">
        <f>VLOOKUP(A2267:A2354,'Вн. кан. ПОЛИТРОН'!A:H,8,FALSE)</f>
        <v>0</v>
      </c>
      <c r="F2267" s="157">
        <f t="shared" si="44"/>
        <v>0</v>
      </c>
    </row>
    <row r="2268" spans="1:6" x14ac:dyDescent="0.25">
      <c r="A2268" s="9" t="s">
        <v>6226</v>
      </c>
      <c r="B2268" s="9" t="s">
        <v>6083</v>
      </c>
      <c r="C2268" s="9" t="s">
        <v>6084</v>
      </c>
      <c r="D2268" s="159">
        <f>VLOOKUP(A2268:A2355,'Вн. кан. ПОЛИТРОН'!A:H,7,FALSE)</f>
        <v>0</v>
      </c>
      <c r="E2268" s="79">
        <f>VLOOKUP(A2268:A2355,'Вн. кан. ПОЛИТРОН'!A:H,8,FALSE)</f>
        <v>0</v>
      </c>
      <c r="F2268" s="157">
        <f t="shared" si="44"/>
        <v>0</v>
      </c>
    </row>
    <row r="2269" spans="1:6" x14ac:dyDescent="0.25">
      <c r="A2269" s="9" t="s">
        <v>6227</v>
      </c>
      <c r="B2269" s="9" t="s">
        <v>6085</v>
      </c>
      <c r="C2269" s="9" t="s">
        <v>5885</v>
      </c>
      <c r="D2269" s="159">
        <f>VLOOKUP(A2269:A2356,'Вн. кан. ПОЛИТРОН'!A:H,7,FALSE)</f>
        <v>0</v>
      </c>
      <c r="E2269" s="79">
        <f>VLOOKUP(A2269:A2356,'Вн. кан. ПОЛИТРОН'!A:H,8,FALSE)</f>
        <v>0</v>
      </c>
      <c r="F2269" s="157">
        <f t="shared" si="44"/>
        <v>0</v>
      </c>
    </row>
    <row r="2270" spans="1:6" x14ac:dyDescent="0.25">
      <c r="A2270" s="9" t="s">
        <v>6228</v>
      </c>
      <c r="B2270" s="9" t="s">
        <v>6086</v>
      </c>
      <c r="C2270" s="9" t="s">
        <v>6087</v>
      </c>
      <c r="D2270" s="159">
        <f>VLOOKUP(A2270:A2357,'Вн. кан. ПОЛИТРОН'!A:H,7,FALSE)</f>
        <v>0</v>
      </c>
      <c r="E2270" s="79">
        <f>VLOOKUP(A2270:A2357,'Вн. кан. ПОЛИТРОН'!A:H,8,FALSE)</f>
        <v>0</v>
      </c>
      <c r="F2270" s="157">
        <f t="shared" si="44"/>
        <v>0</v>
      </c>
    </row>
    <row r="2271" spans="1:6" x14ac:dyDescent="0.25">
      <c r="A2271" s="9" t="s">
        <v>6229</v>
      </c>
      <c r="B2271" s="9" t="s">
        <v>6088</v>
      </c>
      <c r="C2271" s="9" t="s">
        <v>5887</v>
      </c>
      <c r="D2271" s="159">
        <f>VLOOKUP(A2271:A2358,'Вн. кан. ПОЛИТРОН'!A:H,7,FALSE)</f>
        <v>0</v>
      </c>
      <c r="E2271" s="79">
        <f>VLOOKUP(A2271:A2358,'Вн. кан. ПОЛИТРОН'!A:H,8,FALSE)</f>
        <v>0</v>
      </c>
      <c r="F2271" s="157">
        <f t="shared" si="44"/>
        <v>0</v>
      </c>
    </row>
    <row r="2272" spans="1:6" x14ac:dyDescent="0.25">
      <c r="A2272" s="9" t="s">
        <v>6230</v>
      </c>
      <c r="B2272" s="9" t="s">
        <v>6089</v>
      </c>
      <c r="C2272" s="9" t="s">
        <v>5889</v>
      </c>
      <c r="D2272" s="159">
        <f>VLOOKUP(A2272:A2359,'Вн. кан. ПОЛИТРОН'!A:H,7,FALSE)</f>
        <v>0</v>
      </c>
      <c r="E2272" s="79">
        <f>VLOOKUP(A2272:A2359,'Вн. кан. ПОЛИТРОН'!A:H,8,FALSE)</f>
        <v>0</v>
      </c>
      <c r="F2272" s="157">
        <f t="shared" ref="F2272:F2303" si="45">D2272*E2272</f>
        <v>0</v>
      </c>
    </row>
    <row r="2273" spans="1:6" x14ac:dyDescent="0.25">
      <c r="A2273" s="9" t="s">
        <v>6231</v>
      </c>
      <c r="B2273" s="9" t="s">
        <v>6090</v>
      </c>
      <c r="C2273" s="9" t="s">
        <v>6091</v>
      </c>
      <c r="D2273" s="159">
        <f>VLOOKUP(A2273:A2360,'Вн. кан. ПОЛИТРОН'!A:H,7,FALSE)</f>
        <v>0</v>
      </c>
      <c r="E2273" s="79">
        <f>VLOOKUP(A2273:A2360,'Вн. кан. ПОЛИТРОН'!A:H,8,FALSE)</f>
        <v>0</v>
      </c>
      <c r="F2273" s="157">
        <f t="shared" si="45"/>
        <v>0</v>
      </c>
    </row>
    <row r="2274" spans="1:6" x14ac:dyDescent="0.25">
      <c r="A2274" s="9" t="s">
        <v>6232</v>
      </c>
      <c r="B2274" s="9" t="s">
        <v>6092</v>
      </c>
      <c r="C2274" s="9" t="s">
        <v>5891</v>
      </c>
      <c r="D2274" s="159">
        <f>VLOOKUP(A2274:A2361,'Вн. кан. ПОЛИТРОН'!A:H,7,FALSE)</f>
        <v>0</v>
      </c>
      <c r="E2274" s="79">
        <f>VLOOKUP(A2274:A2361,'Вн. кан. ПОЛИТРОН'!A:H,8,FALSE)</f>
        <v>0</v>
      </c>
      <c r="F2274" s="157">
        <f t="shared" si="45"/>
        <v>0</v>
      </c>
    </row>
    <row r="2275" spans="1:6" x14ac:dyDescent="0.25">
      <c r="A2275" s="9" t="s">
        <v>6233</v>
      </c>
      <c r="B2275" s="9" t="s">
        <v>6093</v>
      </c>
      <c r="C2275" s="9" t="s">
        <v>6094</v>
      </c>
      <c r="D2275" s="159">
        <f>VLOOKUP(A2275:A2362,'Вн. кан. ПОЛИТРОН'!A:H,7,FALSE)</f>
        <v>0</v>
      </c>
      <c r="E2275" s="79">
        <f>VLOOKUP(A2275:A2362,'Вн. кан. ПОЛИТРОН'!A:H,8,FALSE)</f>
        <v>0</v>
      </c>
      <c r="F2275" s="157">
        <f t="shared" si="45"/>
        <v>0</v>
      </c>
    </row>
    <row r="2276" spans="1:6" x14ac:dyDescent="0.25">
      <c r="A2276" s="9" t="s">
        <v>6234</v>
      </c>
      <c r="B2276" s="9" t="s">
        <v>6095</v>
      </c>
      <c r="C2276" s="9" t="s">
        <v>6096</v>
      </c>
      <c r="D2276" s="159">
        <f>VLOOKUP(A2276:A2363,'Вн. кан. ПОЛИТРОН'!A:H,7,FALSE)</f>
        <v>0</v>
      </c>
      <c r="E2276" s="79">
        <f>VLOOKUP(A2276:A2363,'Вн. кан. ПОЛИТРОН'!A:H,8,FALSE)</f>
        <v>0</v>
      </c>
      <c r="F2276" s="157">
        <f t="shared" si="45"/>
        <v>0</v>
      </c>
    </row>
    <row r="2277" spans="1:6" x14ac:dyDescent="0.25">
      <c r="A2277" s="9" t="s">
        <v>6235</v>
      </c>
      <c r="B2277" s="9" t="s">
        <v>6097</v>
      </c>
      <c r="C2277" s="9" t="s">
        <v>6098</v>
      </c>
      <c r="D2277" s="159">
        <f>VLOOKUP(A2277:A2363,'Вн. кан. ПОЛИТРОН'!A:H,7,FALSE)</f>
        <v>0</v>
      </c>
      <c r="E2277" s="79">
        <f>VLOOKUP(A2277:A2363,'Вн. кан. ПОЛИТРОН'!A:H,8,FALSE)</f>
        <v>0</v>
      </c>
      <c r="F2277" s="157">
        <f t="shared" si="45"/>
        <v>0</v>
      </c>
    </row>
    <row r="2278" spans="1:6" x14ac:dyDescent="0.25">
      <c r="A2278" s="9" t="s">
        <v>6236</v>
      </c>
      <c r="B2278" s="9" t="s">
        <v>6099</v>
      </c>
      <c r="C2278" s="9" t="s">
        <v>6100</v>
      </c>
      <c r="D2278" s="159">
        <f>VLOOKUP(A2278:A2364,'Вн. кан. ПОЛИТРОН'!A:H,7,FALSE)</f>
        <v>0</v>
      </c>
      <c r="E2278" s="79">
        <f>VLOOKUP(A2278:A2364,'Вн. кан. ПОЛИТРОН'!A:H,8,FALSE)</f>
        <v>0</v>
      </c>
      <c r="F2278" s="157">
        <f t="shared" si="45"/>
        <v>0</v>
      </c>
    </row>
    <row r="2279" spans="1:6" x14ac:dyDescent="0.25">
      <c r="A2279" s="9" t="s">
        <v>6237</v>
      </c>
      <c r="B2279" s="9" t="s">
        <v>6047</v>
      </c>
      <c r="C2279" s="9" t="s">
        <v>5912</v>
      </c>
      <c r="D2279" s="159">
        <f>VLOOKUP(A2279:A2365,'Вн. кан. ПОЛИТРОН'!A:H,7,FALSE)</f>
        <v>0</v>
      </c>
      <c r="E2279" s="79">
        <f>VLOOKUP(A2279:A2365,'Вн. кан. ПОЛИТРОН'!A:H,8,FALSE)</f>
        <v>0</v>
      </c>
      <c r="F2279" s="157">
        <f t="shared" si="45"/>
        <v>0</v>
      </c>
    </row>
    <row r="2280" spans="1:6" x14ac:dyDescent="0.25">
      <c r="A2280" s="9" t="s">
        <v>6238</v>
      </c>
      <c r="B2280" s="9" t="s">
        <v>6048</v>
      </c>
      <c r="C2280" s="9" t="s">
        <v>5914</v>
      </c>
      <c r="D2280" s="159">
        <f>VLOOKUP(A2280:A2366,'Вн. кан. ПОЛИТРОН'!A:H,7,FALSE)</f>
        <v>0</v>
      </c>
      <c r="E2280" s="79">
        <f>VLOOKUP(A2280:A2366,'Вн. кан. ПОЛИТРОН'!A:H,8,FALSE)</f>
        <v>0</v>
      </c>
      <c r="F2280" s="157">
        <f t="shared" si="45"/>
        <v>0</v>
      </c>
    </row>
    <row r="2281" spans="1:6" x14ac:dyDescent="0.25">
      <c r="A2281" s="9" t="s">
        <v>6239</v>
      </c>
      <c r="B2281" s="9" t="s">
        <v>6102</v>
      </c>
      <c r="C2281" s="9" t="s">
        <v>6103</v>
      </c>
      <c r="D2281" s="159">
        <f>VLOOKUP(A2281:A2367,'Вн. кан. ПОЛИТРОН'!A:H,7,FALSE)</f>
        <v>0</v>
      </c>
      <c r="E2281" s="79">
        <f>VLOOKUP(A2281:A2367,'Вн. кан. ПОЛИТРОН'!A:H,8,FALSE)</f>
        <v>0</v>
      </c>
      <c r="F2281" s="157">
        <f t="shared" si="45"/>
        <v>0</v>
      </c>
    </row>
    <row r="2282" spans="1:6" x14ac:dyDescent="0.25">
      <c r="A2282" s="9" t="s">
        <v>6240</v>
      </c>
      <c r="B2282" s="9" t="s">
        <v>6104</v>
      </c>
      <c r="C2282" s="9" t="s">
        <v>6105</v>
      </c>
      <c r="D2282" s="159">
        <f>VLOOKUP(A2282:A2368,'Вн. кан. ПОЛИТРОН'!A:H,7,FALSE)</f>
        <v>0</v>
      </c>
      <c r="E2282" s="79">
        <f>VLOOKUP(A2282:A2368,'Вн. кан. ПОЛИТРОН'!A:H,8,FALSE)</f>
        <v>0</v>
      </c>
      <c r="F2282" s="157">
        <f t="shared" si="45"/>
        <v>0</v>
      </c>
    </row>
    <row r="2283" spans="1:6" x14ac:dyDescent="0.25">
      <c r="A2283" s="9" t="s">
        <v>6241</v>
      </c>
      <c r="B2283" s="9" t="s">
        <v>6106</v>
      </c>
      <c r="C2283" s="9" t="s">
        <v>6107</v>
      </c>
      <c r="D2283" s="159">
        <f>VLOOKUP(A2283:A2369,'Вн. кан. ПОЛИТРОН'!A:H,7,FALSE)</f>
        <v>0</v>
      </c>
      <c r="E2283" s="79">
        <f>VLOOKUP(A2283:A2369,'Вн. кан. ПОЛИТРОН'!A:H,8,FALSE)</f>
        <v>0</v>
      </c>
      <c r="F2283" s="157">
        <f t="shared" si="45"/>
        <v>0</v>
      </c>
    </row>
    <row r="2284" spans="1:6" x14ac:dyDescent="0.25">
      <c r="A2284" s="9" t="s">
        <v>6242</v>
      </c>
      <c r="B2284" s="9" t="s">
        <v>6108</v>
      </c>
      <c r="C2284" s="9" t="s">
        <v>6109</v>
      </c>
      <c r="D2284" s="159">
        <f>VLOOKUP(A2284:A2370,'Вн. кан. ПОЛИТРОН'!A:H,7,FALSE)</f>
        <v>0</v>
      </c>
      <c r="E2284" s="79">
        <f>VLOOKUP(A2284:A2370,'Вн. кан. ПОЛИТРОН'!A:H,8,FALSE)</f>
        <v>0</v>
      </c>
      <c r="F2284" s="157">
        <f t="shared" si="45"/>
        <v>0</v>
      </c>
    </row>
    <row r="2285" spans="1:6" x14ac:dyDescent="0.25">
      <c r="A2285" s="9" t="s">
        <v>6243</v>
      </c>
      <c r="B2285" s="9" t="s">
        <v>6110</v>
      </c>
      <c r="C2285" s="9" t="s">
        <v>5917</v>
      </c>
      <c r="D2285" s="159">
        <f>VLOOKUP(A2285:A2371,'Вн. кан. ПОЛИТРОН'!A:H,7,FALSE)</f>
        <v>0</v>
      </c>
      <c r="E2285" s="79">
        <f>VLOOKUP(A2285:A2371,'Вн. кан. ПОЛИТРОН'!A:H,8,FALSE)</f>
        <v>0</v>
      </c>
      <c r="F2285" s="157">
        <f t="shared" si="45"/>
        <v>0</v>
      </c>
    </row>
    <row r="2286" spans="1:6" x14ac:dyDescent="0.25">
      <c r="A2286" s="9" t="s">
        <v>6244</v>
      </c>
      <c r="B2286" s="9" t="s">
        <v>6111</v>
      </c>
      <c r="C2286" s="9" t="s">
        <v>5919</v>
      </c>
      <c r="D2286" s="159">
        <f>VLOOKUP(A2286:A2372,'Вн. кан. ПОЛИТРОН'!A:H,7,FALSE)</f>
        <v>0</v>
      </c>
      <c r="E2286" s="79">
        <f>VLOOKUP(A2286:A2372,'Вн. кан. ПОЛИТРОН'!A:H,8,FALSE)</f>
        <v>0</v>
      </c>
      <c r="F2286" s="157">
        <f t="shared" si="45"/>
        <v>0</v>
      </c>
    </row>
    <row r="2287" spans="1:6" x14ac:dyDescent="0.25">
      <c r="A2287" s="9" t="s">
        <v>6245</v>
      </c>
      <c r="B2287" s="9" t="s">
        <v>6112</v>
      </c>
      <c r="C2287" s="9" t="s">
        <v>5926</v>
      </c>
      <c r="D2287" s="159">
        <f>VLOOKUP(A2287:A2373,'Вн. кан. ПОЛИТРОН'!A:H,7,FALSE)</f>
        <v>0</v>
      </c>
      <c r="E2287" s="79">
        <f>VLOOKUP(A2287:A2373,'Вн. кан. ПОЛИТРОН'!A:H,8,FALSE)</f>
        <v>0</v>
      </c>
      <c r="F2287" s="157">
        <f t="shared" si="45"/>
        <v>0</v>
      </c>
    </row>
    <row r="2288" spans="1:6" x14ac:dyDescent="0.25">
      <c r="A2288" s="9" t="s">
        <v>6246</v>
      </c>
      <c r="B2288" s="9" t="s">
        <v>6113</v>
      </c>
      <c r="C2288" s="9" t="s">
        <v>5928</v>
      </c>
      <c r="D2288" s="159">
        <f>VLOOKUP(A2288:A2374,'Вн. кан. ПОЛИТРОН'!A:H,7,FALSE)</f>
        <v>0</v>
      </c>
      <c r="E2288" s="79">
        <f>VLOOKUP(A2288:A2374,'Вн. кан. ПОЛИТРОН'!A:H,8,FALSE)</f>
        <v>0</v>
      </c>
      <c r="F2288" s="157">
        <f t="shared" si="45"/>
        <v>0</v>
      </c>
    </row>
    <row r="2289" spans="1:6" x14ac:dyDescent="0.25">
      <c r="A2289" s="9" t="s">
        <v>6247</v>
      </c>
      <c r="B2289" s="9" t="s">
        <v>6114</v>
      </c>
      <c r="C2289" s="9" t="s">
        <v>6115</v>
      </c>
      <c r="D2289" s="159">
        <f>VLOOKUP(A2289:A2375,'Вн. кан. ПОЛИТРОН'!A:H,7,FALSE)</f>
        <v>0</v>
      </c>
      <c r="E2289" s="79">
        <f>VLOOKUP(A2289:A2375,'Вн. кан. ПОЛИТРОН'!A:H,8,FALSE)</f>
        <v>0</v>
      </c>
      <c r="F2289" s="157">
        <f t="shared" si="45"/>
        <v>0</v>
      </c>
    </row>
    <row r="2290" spans="1:6" x14ac:dyDescent="0.25">
      <c r="A2290" s="9" t="s">
        <v>6248</v>
      </c>
      <c r="B2290" s="9" t="s">
        <v>6116</v>
      </c>
      <c r="C2290" s="9" t="s">
        <v>6117</v>
      </c>
      <c r="D2290" s="159">
        <f>VLOOKUP(A2290:A2376,'Вн. кан. ПОЛИТРОН'!A:H,7,FALSE)</f>
        <v>0</v>
      </c>
      <c r="E2290" s="79">
        <f>VLOOKUP(A2290:A2376,'Вн. кан. ПОЛИТРОН'!A:H,8,FALSE)</f>
        <v>0</v>
      </c>
      <c r="F2290" s="157">
        <f t="shared" si="45"/>
        <v>0</v>
      </c>
    </row>
    <row r="2291" spans="1:6" x14ac:dyDescent="0.25">
      <c r="A2291" s="9" t="s">
        <v>6249</v>
      </c>
      <c r="B2291" s="9" t="s">
        <v>6118</v>
      </c>
      <c r="C2291" s="9" t="s">
        <v>5931</v>
      </c>
      <c r="D2291" s="159">
        <f>VLOOKUP(A2291:A2377,'Вн. кан. ПОЛИТРОН'!A:H,7,FALSE)</f>
        <v>0</v>
      </c>
      <c r="E2291" s="79">
        <f>VLOOKUP(A2291:A2377,'Вн. кан. ПОЛИТРОН'!A:H,8,FALSE)</f>
        <v>0</v>
      </c>
      <c r="F2291" s="157">
        <f t="shared" si="45"/>
        <v>0</v>
      </c>
    </row>
    <row r="2292" spans="1:6" x14ac:dyDescent="0.25">
      <c r="A2292" s="9" t="s">
        <v>6250</v>
      </c>
      <c r="B2292" s="9" t="s">
        <v>6119</v>
      </c>
      <c r="C2292" s="9" t="s">
        <v>5933</v>
      </c>
      <c r="D2292" s="159">
        <f>VLOOKUP(A2292:A2378,'Вн. кан. ПОЛИТРОН'!A:H,7,FALSE)</f>
        <v>0</v>
      </c>
      <c r="E2292" s="79">
        <f>VLOOKUP(A2292:A2378,'Вн. кан. ПОЛИТРОН'!A:H,8,FALSE)</f>
        <v>0</v>
      </c>
      <c r="F2292" s="157">
        <f t="shared" si="45"/>
        <v>0</v>
      </c>
    </row>
    <row r="2293" spans="1:6" x14ac:dyDescent="0.25">
      <c r="A2293" s="9" t="s">
        <v>6251</v>
      </c>
      <c r="B2293" s="9" t="s">
        <v>6120</v>
      </c>
      <c r="C2293" s="9" t="s">
        <v>6121</v>
      </c>
      <c r="D2293" s="159">
        <f>VLOOKUP(A2293:A2378,'Вн. кан. ПОЛИТРОН'!A:H,7,FALSE)</f>
        <v>0</v>
      </c>
      <c r="E2293" s="79">
        <f>VLOOKUP(A2293:A2378,'Вн. кан. ПОЛИТРОН'!A:H,8,FALSE)</f>
        <v>0</v>
      </c>
      <c r="F2293" s="157">
        <f t="shared" si="45"/>
        <v>0</v>
      </c>
    </row>
    <row r="2294" spans="1:6" x14ac:dyDescent="0.25">
      <c r="A2294" s="9" t="s">
        <v>6252</v>
      </c>
      <c r="B2294" s="9" t="s">
        <v>6122</v>
      </c>
      <c r="C2294" s="9" t="s">
        <v>6123</v>
      </c>
      <c r="D2294" s="159">
        <f>VLOOKUP(A2294:A2379,'Вн. кан. ПОЛИТРОН'!A:H,7,FALSE)</f>
        <v>0</v>
      </c>
      <c r="E2294" s="79">
        <f>VLOOKUP(A2294:A2379,'Вн. кан. ПОЛИТРОН'!A:H,8,FALSE)</f>
        <v>0</v>
      </c>
      <c r="F2294" s="157">
        <f t="shared" si="45"/>
        <v>0</v>
      </c>
    </row>
    <row r="2295" spans="1:6" x14ac:dyDescent="0.25">
      <c r="A2295" s="9" t="s">
        <v>6253</v>
      </c>
      <c r="B2295" s="9" t="s">
        <v>6124</v>
      </c>
      <c r="C2295" s="9" t="s">
        <v>5935</v>
      </c>
      <c r="D2295" s="159">
        <f>VLOOKUP(A2295:A2380,'Вн. кан. ПОЛИТРОН'!A:H,7,FALSE)</f>
        <v>0</v>
      </c>
      <c r="E2295" s="79">
        <f>VLOOKUP(A2295:A2380,'Вн. кан. ПОЛИТРОН'!A:H,8,FALSE)</f>
        <v>0</v>
      </c>
      <c r="F2295" s="157">
        <f t="shared" si="45"/>
        <v>0</v>
      </c>
    </row>
    <row r="2296" spans="1:6" x14ac:dyDescent="0.25">
      <c r="A2296" s="9" t="s">
        <v>6254</v>
      </c>
      <c r="B2296" s="9" t="s">
        <v>6125</v>
      </c>
      <c r="C2296" s="9" t="s">
        <v>5937</v>
      </c>
      <c r="D2296" s="159">
        <f>VLOOKUP(A2296:A2381,'Вн. кан. ПОЛИТРОН'!A:H,7,FALSE)</f>
        <v>0</v>
      </c>
      <c r="E2296" s="79">
        <f>VLOOKUP(A2296:A2381,'Вн. кан. ПОЛИТРОН'!A:H,8,FALSE)</f>
        <v>0</v>
      </c>
      <c r="F2296" s="157">
        <f t="shared" si="45"/>
        <v>0</v>
      </c>
    </row>
    <row r="2297" spans="1:6" x14ac:dyDescent="0.25">
      <c r="A2297" s="9" t="s">
        <v>6255</v>
      </c>
      <c r="B2297" s="9" t="s">
        <v>6126</v>
      </c>
      <c r="C2297" s="9" t="s">
        <v>5939</v>
      </c>
      <c r="D2297" s="159">
        <f>VLOOKUP(A2297:A2382,'Вн. кан. ПОЛИТРОН'!A:H,7,FALSE)</f>
        <v>0</v>
      </c>
      <c r="E2297" s="79">
        <f>VLOOKUP(A2297:A2382,'Вн. кан. ПОЛИТРОН'!A:H,8,FALSE)</f>
        <v>0</v>
      </c>
      <c r="F2297" s="157">
        <f t="shared" si="45"/>
        <v>0</v>
      </c>
    </row>
    <row r="2298" spans="1:6" x14ac:dyDescent="0.25">
      <c r="A2298" s="9" t="s">
        <v>6256</v>
      </c>
      <c r="B2298" s="9" t="s">
        <v>6127</v>
      </c>
      <c r="C2298" s="9" t="s">
        <v>5941</v>
      </c>
      <c r="D2298" s="159">
        <f>VLOOKUP(A2298:A2383,'Вн. кан. ПОЛИТРОН'!A:H,7,FALSE)</f>
        <v>0</v>
      </c>
      <c r="E2298" s="79">
        <f>VLOOKUP(A2298:A2383,'Вн. кан. ПОЛИТРОН'!A:H,8,FALSE)</f>
        <v>0</v>
      </c>
      <c r="F2298" s="157">
        <f t="shared" si="45"/>
        <v>0</v>
      </c>
    </row>
    <row r="2299" spans="1:6" x14ac:dyDescent="0.25">
      <c r="A2299" s="9" t="s">
        <v>6257</v>
      </c>
      <c r="B2299" s="9" t="s">
        <v>6128</v>
      </c>
      <c r="C2299" s="9" t="s">
        <v>5943</v>
      </c>
      <c r="D2299" s="159">
        <f>VLOOKUP(A2299:A2383,'Вн. кан. ПОЛИТРОН'!A:H,7,FALSE)</f>
        <v>0</v>
      </c>
      <c r="E2299" s="79">
        <f>VLOOKUP(A2299:A2383,'Вн. кан. ПОЛИТРОН'!A:H,8,FALSE)</f>
        <v>0</v>
      </c>
      <c r="F2299" s="157">
        <f t="shared" si="45"/>
        <v>0</v>
      </c>
    </row>
    <row r="2300" spans="1:6" x14ac:dyDescent="0.25">
      <c r="A2300" s="9" t="s">
        <v>6258</v>
      </c>
      <c r="B2300" s="9" t="s">
        <v>6129</v>
      </c>
      <c r="C2300" s="9" t="s">
        <v>5945</v>
      </c>
      <c r="D2300" s="159">
        <f>VLOOKUP(A2300:A2384,'Вн. кан. ПОЛИТРОН'!A:H,7,FALSE)</f>
        <v>0</v>
      </c>
      <c r="E2300" s="79">
        <f>VLOOKUP(A2300:A2384,'Вн. кан. ПОЛИТРОН'!A:H,8,FALSE)</f>
        <v>0</v>
      </c>
      <c r="F2300" s="157">
        <f t="shared" si="45"/>
        <v>0</v>
      </c>
    </row>
    <row r="2301" spans="1:6" x14ac:dyDescent="0.25">
      <c r="A2301" s="9" t="s">
        <v>6259</v>
      </c>
      <c r="B2301" s="9" t="s">
        <v>6190</v>
      </c>
      <c r="C2301" s="9" t="s">
        <v>6191</v>
      </c>
      <c r="D2301" s="159">
        <f>VLOOKUP(A2301:A2385,'Вн. кан. ПОЛИТРОН'!A:H,7,FALSE)</f>
        <v>0</v>
      </c>
      <c r="E2301" s="79">
        <f>VLOOKUP(A2301:A2385,'Вн. кан. ПОЛИТРОН'!A:H,8,FALSE)</f>
        <v>0</v>
      </c>
      <c r="F2301" s="157">
        <f t="shared" si="45"/>
        <v>0</v>
      </c>
    </row>
    <row r="2302" spans="1:6" x14ac:dyDescent="0.25">
      <c r="A2302" s="9" t="s">
        <v>6260</v>
      </c>
      <c r="B2302" s="9" t="s">
        <v>6192</v>
      </c>
      <c r="C2302" s="9" t="s">
        <v>6193</v>
      </c>
      <c r="D2302" s="159">
        <f>VLOOKUP(A2302:A2386,'Вн. кан. ПОЛИТРОН'!A:H,7,FALSE)</f>
        <v>0</v>
      </c>
      <c r="E2302" s="79">
        <f>VLOOKUP(A2302:A2386,'Вн. кан. ПОЛИТРОН'!A:H,8,FALSE)</f>
        <v>0</v>
      </c>
      <c r="F2302" s="157">
        <f t="shared" si="45"/>
        <v>0</v>
      </c>
    </row>
    <row r="2303" spans="1:6" x14ac:dyDescent="0.25">
      <c r="A2303" s="9" t="s">
        <v>6261</v>
      </c>
      <c r="B2303" s="9" t="s">
        <v>6194</v>
      </c>
      <c r="C2303" s="9" t="s">
        <v>6034</v>
      </c>
      <c r="D2303" s="159">
        <f>VLOOKUP(A2303:A2387,'Вн. кан. ПОЛИТРОН'!A:H,7,FALSE)</f>
        <v>0</v>
      </c>
      <c r="E2303" s="79">
        <f>VLOOKUP(A2303:A2387,'Вн. кан. ПОЛИТРОН'!A:H,8,FALSE)</f>
        <v>0</v>
      </c>
      <c r="F2303" s="157">
        <f t="shared" si="45"/>
        <v>0</v>
      </c>
    </row>
    <row r="2304" spans="1:6" x14ac:dyDescent="0.25">
      <c r="A2304" s="9" t="s">
        <v>6510</v>
      </c>
      <c r="B2304" s="9" t="s">
        <v>6295</v>
      </c>
      <c r="C2304" s="9" t="s">
        <v>6296</v>
      </c>
      <c r="D2304" s="159">
        <f>VLOOKUP(A2304:A2383,'Наружная канализация'!A:I,7,FALSE)</f>
        <v>18.928437500000001</v>
      </c>
      <c r="E2304" s="79">
        <f>VLOOKUP(A2304:A2383,'Наружная канализация'!A:I,8,FALSE)</f>
        <v>0</v>
      </c>
      <c r="F2304" s="157">
        <f>D2304*E2304</f>
        <v>0</v>
      </c>
    </row>
    <row r="2305" spans="1:6" x14ac:dyDescent="0.25">
      <c r="A2305" s="9" t="s">
        <v>6511</v>
      </c>
      <c r="B2305" s="9" t="s">
        <v>6297</v>
      </c>
      <c r="C2305" s="9" t="s">
        <v>6298</v>
      </c>
      <c r="D2305" s="159">
        <f>VLOOKUP(A2305:A2383,'Наружная канализация'!A:I,7,FALSE)</f>
        <v>72.292500000000004</v>
      </c>
      <c r="E2305" s="79">
        <f>VLOOKUP(A2305:A2383,'Наружная канализация'!A:I,8,FALSE)</f>
        <v>0</v>
      </c>
      <c r="F2305" s="157">
        <f t="shared" ref="F2305:F2368" si="46">D2305*E2305</f>
        <v>0</v>
      </c>
    </row>
    <row r="2306" spans="1:6" x14ac:dyDescent="0.25">
      <c r="A2306" s="9" t="s">
        <v>6512</v>
      </c>
      <c r="B2306" s="9" t="s">
        <v>6300</v>
      </c>
      <c r="C2306" s="9" t="s">
        <v>6301</v>
      </c>
      <c r="D2306" s="159">
        <f>VLOOKUP(A2306:A2384,'Наружная канализация'!A:I,7,FALSE)</f>
        <v>51.058437499999997</v>
      </c>
      <c r="E2306" s="79">
        <f>VLOOKUP(A2306:A2384,'Наружная канализация'!A:I,8,FALSE)</f>
        <v>0</v>
      </c>
      <c r="F2306" s="157">
        <f t="shared" si="46"/>
        <v>0</v>
      </c>
    </row>
    <row r="2307" spans="1:6" x14ac:dyDescent="0.25">
      <c r="A2307" s="9" t="s">
        <v>6513</v>
      </c>
      <c r="B2307" s="9" t="s">
        <v>6302</v>
      </c>
      <c r="C2307" s="9" t="s">
        <v>6303</v>
      </c>
      <c r="D2307" s="159">
        <f>VLOOKUP(A2307:A2385,'Наружная канализация'!A:I,7,FALSE)</f>
        <v>168.2734375</v>
      </c>
      <c r="E2307" s="79">
        <f>VLOOKUP(A2307:A2385,'Наружная канализация'!A:I,8,FALSE)</f>
        <v>0</v>
      </c>
      <c r="F2307" s="157">
        <f t="shared" si="46"/>
        <v>0</v>
      </c>
    </row>
    <row r="2308" spans="1:6" x14ac:dyDescent="0.25">
      <c r="A2308" s="9" t="s">
        <v>6514</v>
      </c>
      <c r="B2308" s="9" t="s">
        <v>6305</v>
      </c>
      <c r="C2308" s="9" t="s">
        <v>6306</v>
      </c>
      <c r="D2308" s="159">
        <f>VLOOKUP(A2308:A2386,'Наружная канализация'!A:I,7,FALSE)</f>
        <v>51.058437499999997</v>
      </c>
      <c r="E2308" s="79">
        <f>VLOOKUP(A2308:A2386,'Наружная канализация'!A:I,8,FALSE)</f>
        <v>0</v>
      </c>
      <c r="F2308" s="157">
        <f t="shared" si="46"/>
        <v>0</v>
      </c>
    </row>
    <row r="2309" spans="1:6" x14ac:dyDescent="0.25">
      <c r="A2309" s="9" t="s">
        <v>6515</v>
      </c>
      <c r="B2309" s="9" t="s">
        <v>6307</v>
      </c>
      <c r="C2309" s="9" t="s">
        <v>6308</v>
      </c>
      <c r="D2309" s="159">
        <f>VLOOKUP(A2309:A2387,'Наружная канализация'!A:I,7,FALSE)</f>
        <v>168.2734375</v>
      </c>
      <c r="E2309" s="79">
        <f>VLOOKUP(A2309:A2387,'Наружная канализация'!A:I,8,FALSE)</f>
        <v>0</v>
      </c>
      <c r="F2309" s="157">
        <f t="shared" si="46"/>
        <v>0</v>
      </c>
    </row>
    <row r="2310" spans="1:6" x14ac:dyDescent="0.25">
      <c r="A2310" s="9" t="s">
        <v>6516</v>
      </c>
      <c r="B2310" s="9" t="s">
        <v>6310</v>
      </c>
      <c r="C2310" s="9" t="s">
        <v>6311</v>
      </c>
      <c r="D2310" s="159">
        <f>VLOOKUP(A2310:A2388,'Наружная канализация'!A:I,7,FALSE)</f>
        <v>1112.0735937500001</v>
      </c>
      <c r="E2310" s="79">
        <f>VLOOKUP(A2310:A2388,'Наружная канализация'!A:I,8,FALSE)</f>
        <v>0</v>
      </c>
      <c r="F2310" s="157">
        <f t="shared" si="46"/>
        <v>0</v>
      </c>
    </row>
    <row r="2311" spans="1:6" x14ac:dyDescent="0.25">
      <c r="A2311" s="9" t="s">
        <v>6517</v>
      </c>
      <c r="B2311" s="9" t="s">
        <v>6312</v>
      </c>
      <c r="C2311" s="9" t="s">
        <v>6313</v>
      </c>
      <c r="D2311" s="159">
        <f>VLOOKUP(A2311:A2389,'Наружная канализация'!A:I,7,FALSE)</f>
        <v>3246.4687499999995</v>
      </c>
      <c r="E2311" s="79">
        <f>VLOOKUP(A2311:A2389,'Наружная канализация'!A:I,8,FALSE)</f>
        <v>0</v>
      </c>
      <c r="F2311" s="157">
        <f t="shared" si="46"/>
        <v>0</v>
      </c>
    </row>
    <row r="2312" spans="1:6" x14ac:dyDescent="0.25">
      <c r="A2312" s="9" t="s">
        <v>6518</v>
      </c>
      <c r="B2312" s="9" t="s">
        <v>6315</v>
      </c>
      <c r="C2312" s="9" t="s">
        <v>6316</v>
      </c>
      <c r="D2312" s="159">
        <f>VLOOKUP(A2312:A2390,'Наружная канализация'!A:I,7,FALSE)</f>
        <v>73.85437499999999</v>
      </c>
      <c r="E2312" s="79">
        <f>VLOOKUP(A2312:A2390,'Наружная канализация'!A:I,8,FALSE)</f>
        <v>0</v>
      </c>
      <c r="F2312" s="157">
        <f t="shared" si="46"/>
        <v>0</v>
      </c>
    </row>
    <row r="2313" spans="1:6" x14ac:dyDescent="0.25">
      <c r="A2313" s="9" t="s">
        <v>6519</v>
      </c>
      <c r="B2313" s="9" t="s">
        <v>6317</v>
      </c>
      <c r="C2313" s="9" t="s">
        <v>6318</v>
      </c>
      <c r="D2313" s="159">
        <f>VLOOKUP(A2313:A2391,'Наружная канализация'!A:I,7,FALSE)</f>
        <v>51.058437499999997</v>
      </c>
      <c r="E2313" s="79">
        <f>VLOOKUP(A2313:A2391,'Наружная канализация'!A:I,8,FALSE)</f>
        <v>0</v>
      </c>
      <c r="F2313" s="157">
        <f t="shared" si="46"/>
        <v>0</v>
      </c>
    </row>
    <row r="2314" spans="1:6" x14ac:dyDescent="0.25">
      <c r="A2314" s="9" t="s">
        <v>6520</v>
      </c>
      <c r="B2314" s="9" t="s">
        <v>6319</v>
      </c>
      <c r="C2314" s="9" t="s">
        <v>6320</v>
      </c>
      <c r="D2314" s="159">
        <f>VLOOKUP(A2314:A2392,'Наружная канализация'!A:I,7,FALSE)</f>
        <v>51.058437499999997</v>
      </c>
      <c r="E2314" s="79">
        <f>VLOOKUP(A2314:A2392,'Наружная канализация'!A:I,8,FALSE)</f>
        <v>0</v>
      </c>
      <c r="F2314" s="157">
        <f t="shared" si="46"/>
        <v>0</v>
      </c>
    </row>
    <row r="2315" spans="1:6" x14ac:dyDescent="0.25">
      <c r="A2315" s="9" t="s">
        <v>6521</v>
      </c>
      <c r="B2315" s="9" t="s">
        <v>6321</v>
      </c>
      <c r="C2315" s="9" t="s">
        <v>6322</v>
      </c>
      <c r="D2315" s="159">
        <f>VLOOKUP(A2315:A2393,'Наружная канализация'!A:I,7,FALSE)</f>
        <v>51.058437499999997</v>
      </c>
      <c r="E2315" s="79">
        <f>VLOOKUP(A2315:A2393,'Наружная канализация'!A:I,8,FALSE)</f>
        <v>0</v>
      </c>
      <c r="F2315" s="157">
        <f t="shared" si="46"/>
        <v>0</v>
      </c>
    </row>
    <row r="2316" spans="1:6" x14ac:dyDescent="0.25">
      <c r="A2316" s="9" t="s">
        <v>6522</v>
      </c>
      <c r="B2316" s="9" t="s">
        <v>6323</v>
      </c>
      <c r="C2316" s="9" t="s">
        <v>6324</v>
      </c>
      <c r="D2316" s="159">
        <f>VLOOKUP(A2316:A2394,'Наружная канализация'!A:I,7,FALSE)</f>
        <v>209.57015625</v>
      </c>
      <c r="E2316" s="79">
        <f>VLOOKUP(A2316:A2394,'Наружная канализация'!A:I,8,FALSE)</f>
        <v>0</v>
      </c>
      <c r="F2316" s="157">
        <f t="shared" si="46"/>
        <v>0</v>
      </c>
    </row>
    <row r="2317" spans="1:6" x14ac:dyDescent="0.25">
      <c r="A2317" s="9" t="s">
        <v>6523</v>
      </c>
      <c r="B2317" s="9" t="s">
        <v>6325</v>
      </c>
      <c r="C2317" s="9" t="s">
        <v>6326</v>
      </c>
      <c r="D2317" s="159">
        <f>VLOOKUP(A2317:A2395,'Наружная канализация'!A:I,7,FALSE)</f>
        <v>257.91390625000003</v>
      </c>
      <c r="E2317" s="79">
        <f>VLOOKUP(A2317:A2395,'Наружная канализация'!A:I,8,FALSE)</f>
        <v>0</v>
      </c>
      <c r="F2317" s="157">
        <f t="shared" si="46"/>
        <v>0</v>
      </c>
    </row>
    <row r="2318" spans="1:6" x14ac:dyDescent="0.25">
      <c r="A2318" s="9" t="s">
        <v>6524</v>
      </c>
      <c r="B2318" s="9" t="s">
        <v>6327</v>
      </c>
      <c r="C2318" s="9" t="s">
        <v>6328</v>
      </c>
      <c r="D2318" s="159">
        <f>VLOOKUP(A2318:A2396,'Наружная канализация'!A:I,7,FALSE)</f>
        <v>189.07984374999998</v>
      </c>
      <c r="E2318" s="79">
        <f>VLOOKUP(A2318:A2396,'Наружная канализация'!A:I,8,FALSE)</f>
        <v>0</v>
      </c>
      <c r="F2318" s="157">
        <f t="shared" si="46"/>
        <v>0</v>
      </c>
    </row>
    <row r="2319" spans="1:6" x14ac:dyDescent="0.25">
      <c r="A2319" s="9" t="s">
        <v>6525</v>
      </c>
      <c r="B2319" s="9" t="s">
        <v>6329</v>
      </c>
      <c r="C2319" s="9" t="s">
        <v>6330</v>
      </c>
      <c r="D2319" s="159">
        <f>VLOOKUP(A2319:A2397,'Наружная канализация'!A:I,7,FALSE)</f>
        <v>207.9896875</v>
      </c>
      <c r="E2319" s="79">
        <f>VLOOKUP(A2319:A2397,'Наружная канализация'!A:I,8,FALSE)</f>
        <v>0</v>
      </c>
      <c r="F2319" s="157">
        <f t="shared" si="46"/>
        <v>0</v>
      </c>
    </row>
    <row r="2320" spans="1:6" x14ac:dyDescent="0.25">
      <c r="A2320" s="9" t="s">
        <v>6526</v>
      </c>
      <c r="B2320" s="9" t="s">
        <v>6332</v>
      </c>
      <c r="C2320" s="9" t="s">
        <v>6333</v>
      </c>
      <c r="D2320" s="159">
        <f>VLOOKUP(A2320:A2398,'Наружная канализация'!A:I,7,FALSE)</f>
        <v>40.239917999999996</v>
      </c>
      <c r="E2320" s="79">
        <f>VLOOKUP(A2320:A2398,'Наружная канализация'!A:I,8,FALSE)</f>
        <v>0</v>
      </c>
      <c r="F2320" s="157">
        <f t="shared" si="46"/>
        <v>0</v>
      </c>
    </row>
    <row r="2321" spans="1:6" x14ac:dyDescent="0.25">
      <c r="A2321" s="9" t="s">
        <v>6527</v>
      </c>
      <c r="B2321" s="9" t="s">
        <v>6334</v>
      </c>
      <c r="C2321" s="9" t="s">
        <v>6335</v>
      </c>
      <c r="D2321" s="159">
        <f>VLOOKUP(A2321:A2398,'Наружная канализация'!A:I,7,FALSE)</f>
        <v>113.45906249999999</v>
      </c>
      <c r="E2321" s="79">
        <f>VLOOKUP(A2321:A2398,'Наружная канализация'!A:I,8,FALSE)</f>
        <v>0</v>
      </c>
      <c r="F2321" s="157">
        <f t="shared" si="46"/>
        <v>0</v>
      </c>
    </row>
    <row r="2322" spans="1:6" x14ac:dyDescent="0.25">
      <c r="A2322" s="9" t="s">
        <v>6528</v>
      </c>
      <c r="B2322" s="9" t="s">
        <v>6337</v>
      </c>
      <c r="C2322" s="9" t="s">
        <v>6338</v>
      </c>
      <c r="D2322" s="159">
        <f>VLOOKUP(A2322:A2399,'Наружная канализация'!A:I,7,FALSE)</f>
        <v>113.45906249999999</v>
      </c>
      <c r="E2322" s="79">
        <f>VLOOKUP(A2322:A2399,'Наружная канализация'!A:I,8,FALSE)</f>
        <v>0</v>
      </c>
      <c r="F2322" s="157">
        <f t="shared" si="46"/>
        <v>0</v>
      </c>
    </row>
    <row r="2323" spans="1:6" x14ac:dyDescent="0.25">
      <c r="A2323" s="9" t="s">
        <v>6529</v>
      </c>
      <c r="B2323" s="9" t="s">
        <v>6339</v>
      </c>
      <c r="C2323" s="9" t="s">
        <v>6340</v>
      </c>
      <c r="D2323" s="159">
        <f>VLOOKUP(A2323:A2400,'Наружная канализация'!A:I,7,FALSE)</f>
        <v>461.38531249999994</v>
      </c>
      <c r="E2323" s="79">
        <f>VLOOKUP(A2323:A2400,'Наружная канализация'!A:I,8,FALSE)</f>
        <v>0</v>
      </c>
      <c r="F2323" s="157">
        <f t="shared" si="46"/>
        <v>0</v>
      </c>
    </row>
    <row r="2324" spans="1:6" x14ac:dyDescent="0.25">
      <c r="A2324" s="9" t="s">
        <v>6532</v>
      </c>
      <c r="B2324" s="9" t="s">
        <v>6342</v>
      </c>
      <c r="C2324" s="9" t="s">
        <v>6343</v>
      </c>
      <c r="D2324" s="159">
        <f>VLOOKUP(A2324:A2401,'Наружная канализация'!A:I,7,FALSE)</f>
        <v>70.428042000000005</v>
      </c>
      <c r="E2324" s="79">
        <f>VLOOKUP(A2324:A2401,'Наружная канализация'!A:I,8,FALSE)</f>
        <v>0</v>
      </c>
      <c r="F2324" s="157">
        <f t="shared" si="46"/>
        <v>0</v>
      </c>
    </row>
    <row r="2325" spans="1:6" x14ac:dyDescent="0.25">
      <c r="A2325" s="9" t="s">
        <v>6533</v>
      </c>
      <c r="B2325" s="9" t="s">
        <v>6344</v>
      </c>
      <c r="C2325" s="9" t="s">
        <v>6345</v>
      </c>
      <c r="D2325" s="159">
        <f>VLOOKUP(A2325:A2402,'Наружная канализация'!A:I,7,FALSE)</f>
        <v>70.428042000000005</v>
      </c>
      <c r="E2325" s="79">
        <f>VLOOKUP(A2325:A2402,'Наружная канализация'!A:I,8,FALSE)</f>
        <v>0</v>
      </c>
      <c r="F2325" s="157">
        <f t="shared" si="46"/>
        <v>0</v>
      </c>
    </row>
    <row r="2326" spans="1:6" x14ac:dyDescent="0.25">
      <c r="A2326" s="9" t="s">
        <v>6530</v>
      </c>
      <c r="B2326" s="9" t="s">
        <v>6346</v>
      </c>
      <c r="C2326" s="9" t="s">
        <v>6347</v>
      </c>
      <c r="D2326" s="159">
        <f>VLOOKUP(A2326:A2403,'Наружная канализация'!A:I,7,FALSE)</f>
        <v>103.99484375</v>
      </c>
      <c r="E2326" s="79">
        <f>VLOOKUP(A2326:A2403,'Наружная канализация'!A:I,8,FALSE)</f>
        <v>0</v>
      </c>
      <c r="F2326" s="157">
        <f t="shared" si="46"/>
        <v>0</v>
      </c>
    </row>
    <row r="2327" spans="1:6" x14ac:dyDescent="0.25">
      <c r="A2327" s="9" t="s">
        <v>6531</v>
      </c>
      <c r="B2327" s="9" t="s">
        <v>6348</v>
      </c>
      <c r="C2327" s="9" t="s">
        <v>6349</v>
      </c>
      <c r="D2327" s="159">
        <f>VLOOKUP(A2327:A2404,'Наружная канализация'!A:I,7,FALSE)</f>
        <v>85.084999999999994</v>
      </c>
      <c r="E2327" s="79">
        <f>VLOOKUP(A2327:A2404,'Наружная канализация'!A:I,8,FALSE)</f>
        <v>0</v>
      </c>
      <c r="F2327" s="157">
        <f t="shared" si="46"/>
        <v>0</v>
      </c>
    </row>
    <row r="2328" spans="1:6" x14ac:dyDescent="0.25">
      <c r="A2328" s="9" t="s">
        <v>6534</v>
      </c>
      <c r="B2328" s="9" t="s">
        <v>6350</v>
      </c>
      <c r="C2328" s="9" t="s">
        <v>6351</v>
      </c>
      <c r="D2328" s="159">
        <f>VLOOKUP(A2328:A2405,'Наружная канализация'!A:I,7,FALSE)</f>
        <v>255.27359374999995</v>
      </c>
      <c r="E2328" s="79">
        <f>VLOOKUP(A2328:A2405,'Наружная канализация'!A:I,8,FALSE)</f>
        <v>0</v>
      </c>
      <c r="F2328" s="157">
        <f t="shared" si="46"/>
        <v>0</v>
      </c>
    </row>
    <row r="2329" spans="1:6" x14ac:dyDescent="0.25">
      <c r="A2329" s="9" t="s">
        <v>6535</v>
      </c>
      <c r="B2329" s="9" t="s">
        <v>6352</v>
      </c>
      <c r="C2329" s="9" t="s">
        <v>6353</v>
      </c>
      <c r="D2329" s="159">
        <f>VLOOKUP(A2329:A2406,'Наружная канализация'!A:I,7,FALSE)</f>
        <v>246.68328124999999</v>
      </c>
      <c r="E2329" s="79">
        <f>VLOOKUP(A2329:A2406,'Наружная канализация'!A:I,8,FALSE)</f>
        <v>0</v>
      </c>
      <c r="F2329" s="157">
        <f t="shared" si="46"/>
        <v>0</v>
      </c>
    </row>
    <row r="2330" spans="1:6" x14ac:dyDescent="0.25">
      <c r="A2330" s="9" t="s">
        <v>6536</v>
      </c>
      <c r="B2330" s="9" t="s">
        <v>6354</v>
      </c>
      <c r="C2330" s="9" t="s">
        <v>6355</v>
      </c>
      <c r="D2330" s="159">
        <f>VLOOKUP(A2330:A2407,'Наружная канализация'!A:I,7,FALSE)</f>
        <v>351.421875</v>
      </c>
      <c r="E2330" s="79">
        <f>VLOOKUP(A2330:A2407,'Наружная канализация'!A:I,8,FALSE)</f>
        <v>0</v>
      </c>
      <c r="F2330" s="157">
        <f t="shared" si="46"/>
        <v>0</v>
      </c>
    </row>
    <row r="2331" spans="1:6" x14ac:dyDescent="0.25">
      <c r="A2331" s="9" t="s">
        <v>6537</v>
      </c>
      <c r="B2331" s="9" t="s">
        <v>6356</v>
      </c>
      <c r="C2331" s="9" t="s">
        <v>6357</v>
      </c>
      <c r="D2331" s="159">
        <f>VLOOKUP(A2331:A2408,'Наружная канализация'!A:I,7,FALSE)</f>
        <v>379.3125</v>
      </c>
      <c r="E2331" s="79">
        <f>VLOOKUP(A2331:A2408,'Наружная канализация'!A:I,8,FALSE)</f>
        <v>0</v>
      </c>
      <c r="F2331" s="157">
        <f t="shared" si="46"/>
        <v>0</v>
      </c>
    </row>
    <row r="2332" spans="1:6" x14ac:dyDescent="0.25">
      <c r="A2332" s="9" t="s">
        <v>6463</v>
      </c>
      <c r="B2332" s="9" t="s">
        <v>6359</v>
      </c>
      <c r="C2332" s="9" t="s">
        <v>6360</v>
      </c>
      <c r="D2332" s="159">
        <f>VLOOKUP(A2332:A2409,'Наружная канализация'!A:I,7,FALSE)</f>
        <v>104.5296</v>
      </c>
      <c r="E2332" s="79">
        <f>VLOOKUP(A2332:A2409,'Наружная канализация'!A:I,8,FALSE)</f>
        <v>0</v>
      </c>
      <c r="F2332" s="157">
        <f t="shared" si="46"/>
        <v>0</v>
      </c>
    </row>
    <row r="2333" spans="1:6" x14ac:dyDescent="0.25">
      <c r="A2333" s="9" t="s">
        <v>6464</v>
      </c>
      <c r="B2333" s="9" t="s">
        <v>6361</v>
      </c>
      <c r="C2333" s="9" t="s">
        <v>6362</v>
      </c>
      <c r="D2333" s="159">
        <f>VLOOKUP(A2333:A2410,'Наружная канализация'!A:I,7,FALSE)</f>
        <v>181.39680000000001</v>
      </c>
      <c r="E2333" s="79">
        <f>VLOOKUP(A2333:A2410,'Наружная канализация'!A:I,8,FALSE)</f>
        <v>0</v>
      </c>
      <c r="F2333" s="157">
        <f t="shared" si="46"/>
        <v>0</v>
      </c>
    </row>
    <row r="2334" spans="1:6" x14ac:dyDescent="0.25">
      <c r="A2334" s="9" t="s">
        <v>6465</v>
      </c>
      <c r="B2334" s="9" t="s">
        <v>6363</v>
      </c>
      <c r="C2334" s="9" t="s">
        <v>6364</v>
      </c>
      <c r="D2334" s="159">
        <f>VLOOKUP(A2334:A2411,'Наружная канализация'!A:I,7,FALSE)</f>
        <v>349.452</v>
      </c>
      <c r="E2334" s="79">
        <f>VLOOKUP(A2334:A2411,'Наружная канализация'!A:I,8,FALSE)</f>
        <v>0</v>
      </c>
      <c r="F2334" s="157">
        <f t="shared" si="46"/>
        <v>0</v>
      </c>
    </row>
    <row r="2335" spans="1:6" x14ac:dyDescent="0.25">
      <c r="A2335" s="9" t="s">
        <v>6466</v>
      </c>
      <c r="B2335" s="9" t="s">
        <v>6365</v>
      </c>
      <c r="C2335" s="9" t="s">
        <v>6366</v>
      </c>
      <c r="D2335" s="159">
        <f>VLOOKUP(A2335:A2412,'Наружная канализация'!A:I,7,FALSE)</f>
        <v>515.84460000000001</v>
      </c>
      <c r="E2335" s="79">
        <f>VLOOKUP(A2335:A2412,'Наружная канализация'!A:I,8,FALSE)</f>
        <v>0</v>
      </c>
      <c r="F2335" s="157">
        <f t="shared" si="46"/>
        <v>0</v>
      </c>
    </row>
    <row r="2336" spans="1:6" x14ac:dyDescent="0.25">
      <c r="A2336" s="9" t="s">
        <v>6467</v>
      </c>
      <c r="B2336" s="9" t="s">
        <v>6367</v>
      </c>
      <c r="C2336" s="9" t="s">
        <v>6368</v>
      </c>
      <c r="D2336" s="159">
        <f>VLOOKUP(A2336:A2412,'Наружная канализация'!A:I,7,FALSE)</f>
        <v>672.2514000000001</v>
      </c>
      <c r="E2336" s="79">
        <f>VLOOKUP(A2336:A2412,'Наружная канализация'!A:I,8,FALSE)</f>
        <v>0</v>
      </c>
      <c r="F2336" s="157">
        <f t="shared" si="46"/>
        <v>0</v>
      </c>
    </row>
    <row r="2337" spans="1:6" x14ac:dyDescent="0.25">
      <c r="A2337" s="9" t="s">
        <v>6468</v>
      </c>
      <c r="B2337" s="9" t="s">
        <v>6369</v>
      </c>
      <c r="C2337" s="9" t="s">
        <v>6370</v>
      </c>
      <c r="D2337" s="159">
        <f>VLOOKUP(A2337:A2413,'Наружная канализация'!A:I,7,FALSE)</f>
        <v>1015.0122</v>
      </c>
      <c r="E2337" s="79">
        <f>VLOOKUP(A2337:A2413,'Наружная канализация'!A:I,8,FALSE)</f>
        <v>0</v>
      </c>
      <c r="F2337" s="157">
        <f t="shared" si="46"/>
        <v>0</v>
      </c>
    </row>
    <row r="2338" spans="1:6" x14ac:dyDescent="0.25">
      <c r="A2338" s="9" t="s">
        <v>6469</v>
      </c>
      <c r="B2338" s="9" t="s">
        <v>6371</v>
      </c>
      <c r="C2338" s="9" t="s">
        <v>6372</v>
      </c>
      <c r="D2338" s="159">
        <f>VLOOKUP(A2338:A2414,'Наружная канализация'!A:I,7,FALSE)</f>
        <v>202.86779999999999</v>
      </c>
      <c r="E2338" s="79">
        <f>VLOOKUP(A2338:A2414,'Наружная канализация'!A:I,8,FALSE)</f>
        <v>0</v>
      </c>
      <c r="F2338" s="157">
        <f t="shared" si="46"/>
        <v>0</v>
      </c>
    </row>
    <row r="2339" spans="1:6" x14ac:dyDescent="0.25">
      <c r="A2339" s="9" t="s">
        <v>6470</v>
      </c>
      <c r="B2339" s="9" t="s">
        <v>6373</v>
      </c>
      <c r="C2339" s="9" t="s">
        <v>6374</v>
      </c>
      <c r="D2339" s="159">
        <f>VLOOKUP(A2339:A2415,'Наружная канализация'!A:I,7,FALSE)</f>
        <v>332.70359999999999</v>
      </c>
      <c r="E2339" s="79">
        <f>VLOOKUP(A2339:A2415,'Наружная канализация'!A:I,8,FALSE)</f>
        <v>0</v>
      </c>
      <c r="F2339" s="157">
        <f t="shared" si="46"/>
        <v>0</v>
      </c>
    </row>
    <row r="2340" spans="1:6" x14ac:dyDescent="0.25">
      <c r="A2340" s="9" t="s">
        <v>6471</v>
      </c>
      <c r="B2340" s="9" t="s">
        <v>6375</v>
      </c>
      <c r="C2340" s="9" t="s">
        <v>6376</v>
      </c>
      <c r="D2340" s="159">
        <f>VLOOKUP(A2340:A2416,'Наружная канализация'!A:I,7,FALSE)</f>
        <v>644.18099999999993</v>
      </c>
      <c r="E2340" s="79">
        <f>VLOOKUP(A2340:A2416,'Наружная канализация'!A:I,8,FALSE)</f>
        <v>0</v>
      </c>
      <c r="F2340" s="157">
        <f t="shared" si="46"/>
        <v>0</v>
      </c>
    </row>
    <row r="2341" spans="1:6" x14ac:dyDescent="0.25">
      <c r="A2341" s="9" t="s">
        <v>6472</v>
      </c>
      <c r="B2341" s="9" t="s">
        <v>6377</v>
      </c>
      <c r="C2341" s="9" t="s">
        <v>6378</v>
      </c>
      <c r="D2341" s="159">
        <f>VLOOKUP(A2341:A2417,'Наружная канализация'!A:I,7,FALSE)</f>
        <v>949.49760000000003</v>
      </c>
      <c r="E2341" s="79">
        <f>VLOOKUP(A2341:A2417,'Наружная канализация'!A:I,8,FALSE)</f>
        <v>0</v>
      </c>
      <c r="F2341" s="157">
        <f t="shared" si="46"/>
        <v>0</v>
      </c>
    </row>
    <row r="2342" spans="1:6" x14ac:dyDescent="0.25">
      <c r="A2342" s="9" t="s">
        <v>6473</v>
      </c>
      <c r="B2342" s="9" t="s">
        <v>6379</v>
      </c>
      <c r="C2342" s="9" t="s">
        <v>6380</v>
      </c>
      <c r="D2342" s="159">
        <f>VLOOKUP(A2342:A2418,'Наружная канализация'!A:I,7,FALSE)</f>
        <v>1248.6432</v>
      </c>
      <c r="E2342" s="79">
        <f>VLOOKUP(A2342:A2418,'Наружная канализация'!A:I,8,FALSE)</f>
        <v>0</v>
      </c>
      <c r="F2342" s="157">
        <f t="shared" si="46"/>
        <v>0</v>
      </c>
    </row>
    <row r="2343" spans="1:6" x14ac:dyDescent="0.25">
      <c r="A2343" s="9" t="s">
        <v>6474</v>
      </c>
      <c r="B2343" s="9" t="s">
        <v>6381</v>
      </c>
      <c r="C2343" s="9" t="s">
        <v>6382</v>
      </c>
      <c r="D2343" s="159">
        <f>VLOOKUP(A2343:A2419,'Наружная канализация'!A:I,7,FALSE)</f>
        <v>1890.1007999999999</v>
      </c>
      <c r="E2343" s="79">
        <f>VLOOKUP(A2343:A2419,'Наружная канализация'!A:I,8,FALSE)</f>
        <v>0</v>
      </c>
      <c r="F2343" s="157">
        <f t="shared" si="46"/>
        <v>0</v>
      </c>
    </row>
    <row r="2344" spans="1:6" x14ac:dyDescent="0.25">
      <c r="A2344" s="9" t="s">
        <v>6475</v>
      </c>
      <c r="B2344" s="9" t="s">
        <v>6383</v>
      </c>
      <c r="C2344" s="9" t="s">
        <v>6384</v>
      </c>
      <c r="D2344" s="159">
        <f>VLOOKUP(A2344:A2420,'Наружная канализация'!A:I,7,FALSE)</f>
        <v>596.96519999999998</v>
      </c>
      <c r="E2344" s="79">
        <f>VLOOKUP(A2344:A2420,'Наружная канализация'!A:I,8,FALSE)</f>
        <v>0</v>
      </c>
      <c r="F2344" s="157">
        <f t="shared" si="46"/>
        <v>0</v>
      </c>
    </row>
    <row r="2345" spans="1:6" x14ac:dyDescent="0.25">
      <c r="A2345" s="9" t="s">
        <v>6476</v>
      </c>
      <c r="B2345" s="9" t="s">
        <v>6385</v>
      </c>
      <c r="C2345" s="9" t="s">
        <v>6386</v>
      </c>
      <c r="D2345" s="159">
        <f>VLOOKUP(A2345:A2421,'Наружная канализация'!A:I,7,FALSE)</f>
        <v>978.99599999999998</v>
      </c>
      <c r="E2345" s="79">
        <f>VLOOKUP(A2345:A2421,'Наружная канализация'!A:I,8,FALSE)</f>
        <v>0</v>
      </c>
      <c r="F2345" s="157">
        <f t="shared" si="46"/>
        <v>0</v>
      </c>
    </row>
    <row r="2346" spans="1:6" x14ac:dyDescent="0.25">
      <c r="A2346" s="9" t="s">
        <v>6477</v>
      </c>
      <c r="B2346" s="9" t="s">
        <v>6387</v>
      </c>
      <c r="C2346" s="9" t="s">
        <v>6388</v>
      </c>
      <c r="D2346" s="159">
        <f>VLOOKUP(A2346:A2422,'Наружная канализация'!A:I,7,FALSE)</f>
        <v>1442.4023999999999</v>
      </c>
      <c r="E2346" s="79">
        <f>VLOOKUP(A2346:A2422,'Наружная канализация'!A:I,8,FALSE)</f>
        <v>0</v>
      </c>
      <c r="F2346" s="157">
        <f t="shared" si="46"/>
        <v>0</v>
      </c>
    </row>
    <row r="2347" spans="1:6" x14ac:dyDescent="0.25">
      <c r="A2347" s="9" t="s">
        <v>6478</v>
      </c>
      <c r="B2347" s="9" t="s">
        <v>6389</v>
      </c>
      <c r="C2347" s="9" t="s">
        <v>6390</v>
      </c>
      <c r="D2347" s="159">
        <f>VLOOKUP(A2347:A2423,'Наружная канализация'!A:I,7,FALSE)</f>
        <v>1896.6390000000001</v>
      </c>
      <c r="E2347" s="79">
        <f>VLOOKUP(A2347:A2423,'Наружная канализация'!A:I,8,FALSE)</f>
        <v>0</v>
      </c>
      <c r="F2347" s="157">
        <f t="shared" si="46"/>
        <v>0</v>
      </c>
    </row>
    <row r="2348" spans="1:6" x14ac:dyDescent="0.25">
      <c r="A2348" s="9" t="s">
        <v>6479</v>
      </c>
      <c r="B2348" s="9" t="s">
        <v>6391</v>
      </c>
      <c r="C2348" s="9" t="s">
        <v>6392</v>
      </c>
      <c r="D2348" s="159">
        <f>VLOOKUP(A2348:A2424,'Наружная канализация'!A:I,7,FALSE)</f>
        <v>2875.1352000000002</v>
      </c>
      <c r="E2348" s="79">
        <f>VLOOKUP(A2348:A2424,'Наружная канализация'!A:I,8,FALSE)</f>
        <v>0</v>
      </c>
      <c r="F2348" s="157">
        <f t="shared" si="46"/>
        <v>0</v>
      </c>
    </row>
    <row r="2349" spans="1:6" x14ac:dyDescent="0.25">
      <c r="A2349" s="9" t="s">
        <v>6480</v>
      </c>
      <c r="B2349" s="9" t="s">
        <v>6393</v>
      </c>
      <c r="C2349" s="9" t="s">
        <v>6394</v>
      </c>
      <c r="D2349" s="159">
        <f>VLOOKUP(A2349:A2425,'Наружная канализация'!A:I,7,FALSE)</f>
        <v>934.48320000000001</v>
      </c>
      <c r="E2349" s="79">
        <f>VLOOKUP(A2349:A2425,'Наружная канализация'!A:I,8,FALSE)</f>
        <v>0</v>
      </c>
      <c r="F2349" s="157">
        <f t="shared" si="46"/>
        <v>0</v>
      </c>
    </row>
    <row r="2350" spans="1:6" x14ac:dyDescent="0.25">
      <c r="A2350" s="9" t="s">
        <v>6481</v>
      </c>
      <c r="B2350" s="9" t="s">
        <v>6395</v>
      </c>
      <c r="C2350" s="9" t="s">
        <v>6396</v>
      </c>
      <c r="D2350" s="159">
        <f>VLOOKUP(A2350:A2426,'Наружная канализация'!A:I,7,FALSE)</f>
        <v>1513.3230000000001</v>
      </c>
      <c r="E2350" s="79">
        <f>VLOOKUP(A2350:A2426,'Наружная канализация'!A:I,8,FALSE)</f>
        <v>0</v>
      </c>
      <c r="F2350" s="157">
        <f t="shared" si="46"/>
        <v>0</v>
      </c>
    </row>
    <row r="2351" spans="1:6" x14ac:dyDescent="0.25">
      <c r="A2351" s="9" t="s">
        <v>6482</v>
      </c>
      <c r="B2351" s="9" t="s">
        <v>6397</v>
      </c>
      <c r="C2351" s="9" t="s">
        <v>6398</v>
      </c>
      <c r="D2351" s="159">
        <f>VLOOKUP(A2351:A2426,'Наружная канализация'!A:I,7,FALSE)</f>
        <v>2215.5930000000003</v>
      </c>
      <c r="E2351" s="79">
        <f>VLOOKUP(A2351:A2426,'Наружная канализация'!A:I,8,FALSE)</f>
        <v>0</v>
      </c>
      <c r="F2351" s="157">
        <f t="shared" si="46"/>
        <v>0</v>
      </c>
    </row>
    <row r="2352" spans="1:6" x14ac:dyDescent="0.25">
      <c r="A2352" s="9" t="s">
        <v>6483</v>
      </c>
      <c r="B2352" s="9" t="s">
        <v>6399</v>
      </c>
      <c r="C2352" s="9" t="s">
        <v>6400</v>
      </c>
      <c r="D2352" s="159">
        <f>VLOOKUP(A2352:A2427,'Наружная канализация'!A:I,7,FALSE)</f>
        <v>2903.6849999999999</v>
      </c>
      <c r="E2352" s="79">
        <f>VLOOKUP(A2352:A2427,'Наружная канализация'!A:I,8,FALSE)</f>
        <v>0</v>
      </c>
      <c r="F2352" s="157">
        <f t="shared" si="46"/>
        <v>0</v>
      </c>
    </row>
    <row r="2353" spans="1:6" x14ac:dyDescent="0.25">
      <c r="A2353" s="9" t="s">
        <v>6484</v>
      </c>
      <c r="B2353" s="9" t="s">
        <v>6401</v>
      </c>
      <c r="C2353" s="9" t="s">
        <v>6402</v>
      </c>
      <c r="D2353" s="159">
        <f>VLOOKUP(A2353:A2428,'Наружная канализация'!A:I,7,FALSE)</f>
        <v>4414.6313999999993</v>
      </c>
      <c r="E2353" s="79">
        <f>VLOOKUP(A2353:A2428,'Наружная канализация'!A:I,8,FALSE)</f>
        <v>0</v>
      </c>
      <c r="F2353" s="157">
        <f t="shared" si="46"/>
        <v>0</v>
      </c>
    </row>
    <row r="2354" spans="1:6" x14ac:dyDescent="0.25">
      <c r="A2354" s="9" t="s">
        <v>6485</v>
      </c>
      <c r="B2354" s="9" t="s">
        <v>6403</v>
      </c>
      <c r="C2354" s="9" t="s">
        <v>6404</v>
      </c>
      <c r="D2354" s="159">
        <f>VLOOKUP(A2354:A2429,'Наружная канализация'!A:I,7,FALSE)</f>
        <v>1381.6307999999999</v>
      </c>
      <c r="E2354" s="79">
        <f>VLOOKUP(A2354:A2429,'Наружная канализация'!A:I,8,FALSE)</f>
        <v>0</v>
      </c>
      <c r="F2354" s="157">
        <f t="shared" si="46"/>
        <v>0</v>
      </c>
    </row>
    <row r="2355" spans="1:6" x14ac:dyDescent="0.25">
      <c r="A2355" s="9" t="s">
        <v>6486</v>
      </c>
      <c r="B2355" s="9" t="s">
        <v>6405</v>
      </c>
      <c r="C2355" s="9" t="s">
        <v>6406</v>
      </c>
      <c r="D2355" s="159">
        <f>VLOOKUP(A2355:A2430,'Наружная канализация'!A:I,7,FALSE)</f>
        <v>2237.5026000000003</v>
      </c>
      <c r="E2355" s="79">
        <f>VLOOKUP(A2355:A2430,'Наружная канализация'!A:I,8,FALSE)</f>
        <v>0</v>
      </c>
      <c r="F2355" s="157">
        <f t="shared" si="46"/>
        <v>0</v>
      </c>
    </row>
    <row r="2356" spans="1:6" x14ac:dyDescent="0.25">
      <c r="A2356" s="9" t="s">
        <v>6487</v>
      </c>
      <c r="B2356" s="9" t="s">
        <v>6407</v>
      </c>
      <c r="C2356" s="9" t="s">
        <v>6408</v>
      </c>
      <c r="D2356" s="159">
        <f>VLOOKUP(A2356:A2431,'Наружная канализация'!A:I,7,FALSE)</f>
        <v>3275.8728000000001</v>
      </c>
      <c r="E2356" s="79">
        <f>VLOOKUP(A2356:A2431,'Наружная канализация'!A:I,8,FALSE)</f>
        <v>0</v>
      </c>
      <c r="F2356" s="157">
        <f t="shared" si="46"/>
        <v>0</v>
      </c>
    </row>
    <row r="2357" spans="1:6" x14ac:dyDescent="0.25">
      <c r="A2357" s="9" t="s">
        <v>6488</v>
      </c>
      <c r="B2357" s="9" t="s">
        <v>6409</v>
      </c>
      <c r="C2357" s="9" t="s">
        <v>6410</v>
      </c>
      <c r="D2357" s="159">
        <f>VLOOKUP(A2357:A2432,'Наружная канализация'!A:I,7,FALSE)</f>
        <v>6537.8328000000001</v>
      </c>
      <c r="E2357" s="79">
        <f>VLOOKUP(A2357:A2432,'Наружная канализация'!A:I,8,FALSE)</f>
        <v>0</v>
      </c>
      <c r="F2357" s="157">
        <f t="shared" si="46"/>
        <v>0</v>
      </c>
    </row>
    <row r="2358" spans="1:6" x14ac:dyDescent="0.25">
      <c r="A2358" s="9" t="s">
        <v>6489</v>
      </c>
      <c r="B2358" s="9" t="s">
        <v>6411</v>
      </c>
      <c r="C2358" s="9" t="s">
        <v>6412</v>
      </c>
      <c r="D2358" s="159">
        <f>VLOOKUP(A2358:A2433,'Наружная канализация'!A:I,7,FALSE)</f>
        <v>2443.1652000000004</v>
      </c>
      <c r="E2358" s="79">
        <f>VLOOKUP(A2358:A2433,'Наружная канализация'!A:I,8,FALSE)</f>
        <v>0</v>
      </c>
      <c r="F2358" s="157">
        <f t="shared" si="46"/>
        <v>0</v>
      </c>
    </row>
    <row r="2359" spans="1:6" x14ac:dyDescent="0.25">
      <c r="A2359" s="9" t="s">
        <v>6490</v>
      </c>
      <c r="B2359" s="9" t="s">
        <v>6413</v>
      </c>
      <c r="C2359" s="9" t="s">
        <v>6414</v>
      </c>
      <c r="D2359" s="159">
        <f>VLOOKUP(A2359:A2434,'Наружная канализация'!A:I,7,FALSE)</f>
        <v>3956.5392000000002</v>
      </c>
      <c r="E2359" s="79">
        <f>VLOOKUP(A2359:A2434,'Наружная канализация'!A:I,8,FALSE)</f>
        <v>0</v>
      </c>
      <c r="F2359" s="157">
        <f t="shared" si="46"/>
        <v>0</v>
      </c>
    </row>
    <row r="2360" spans="1:6" x14ac:dyDescent="0.25">
      <c r="A2360" s="9" t="s">
        <v>6491</v>
      </c>
      <c r="B2360" s="9" t="s">
        <v>6415</v>
      </c>
      <c r="C2360" s="9" t="s">
        <v>6416</v>
      </c>
      <c r="D2360" s="159">
        <f>VLOOKUP(A2360:A2435,'Наружная канализация'!A:I,7,FALSE)</f>
        <v>5792.6207999999997</v>
      </c>
      <c r="E2360" s="79">
        <f>VLOOKUP(A2360:A2435,'Наружная канализация'!A:I,8,FALSE)</f>
        <v>0</v>
      </c>
      <c r="F2360" s="157">
        <f t="shared" si="46"/>
        <v>0</v>
      </c>
    </row>
    <row r="2361" spans="1:6" x14ac:dyDescent="0.25">
      <c r="A2361" s="9" t="s">
        <v>6492</v>
      </c>
      <c r="B2361" s="9" t="s">
        <v>6417</v>
      </c>
      <c r="C2361" s="9" t="s">
        <v>6418</v>
      </c>
      <c r="D2361" s="159">
        <f>VLOOKUP(A2361:A2436,'Наружная канализация'!A:I,7,FALSE)</f>
        <v>11579.070600000001</v>
      </c>
      <c r="E2361" s="79">
        <f>VLOOKUP(A2361:A2436,'Наружная канализация'!A:I,8,FALSE)</f>
        <v>0</v>
      </c>
      <c r="F2361" s="157">
        <f t="shared" si="46"/>
        <v>0</v>
      </c>
    </row>
    <row r="2362" spans="1:6" x14ac:dyDescent="0.25">
      <c r="A2362" s="9" t="s">
        <v>6493</v>
      </c>
      <c r="B2362" s="9" t="s">
        <v>6419</v>
      </c>
      <c r="C2362" s="9" t="s">
        <v>6420</v>
      </c>
      <c r="D2362" s="159">
        <f>VLOOKUP(A2362:A2437,'Наружная канализация'!A:I,7,FALSE)</f>
        <v>9264.7008000000005</v>
      </c>
      <c r="E2362" s="79">
        <f>VLOOKUP(A2362:A2437,'Наружная канализация'!A:I,8,FALSE)</f>
        <v>0</v>
      </c>
      <c r="F2362" s="157">
        <f t="shared" si="46"/>
        <v>0</v>
      </c>
    </row>
    <row r="2363" spans="1:6" x14ac:dyDescent="0.25">
      <c r="A2363" s="9" t="s">
        <v>6494</v>
      </c>
      <c r="B2363" s="9" t="s">
        <v>6421</v>
      </c>
      <c r="C2363" s="9" t="s">
        <v>6422</v>
      </c>
      <c r="D2363" s="159">
        <f>VLOOKUP(A2363:A2438,'Наружная канализация'!A:I,7,FALSE)</f>
        <v>18407.562600000001</v>
      </c>
      <c r="E2363" s="79">
        <f>VLOOKUP(A2363:A2438,'Наружная канализация'!A:I,8,FALSE)</f>
        <v>0</v>
      </c>
      <c r="F2363" s="157">
        <f t="shared" si="46"/>
        <v>0</v>
      </c>
    </row>
    <row r="2364" spans="1:6" x14ac:dyDescent="0.25">
      <c r="A2364" s="9" t="s">
        <v>6495</v>
      </c>
      <c r="B2364" s="9" t="s">
        <v>6423</v>
      </c>
      <c r="C2364" s="9" t="s">
        <v>6451</v>
      </c>
      <c r="D2364" s="159">
        <f>VLOOKUP(A2364:A2439,'Наружная канализация'!A:I,7,FALSE)</f>
        <v>138.72</v>
      </c>
      <c r="E2364" s="79">
        <f>VLOOKUP(A2364:A2439,'Наружная канализация'!A:I,8,FALSE)</f>
        <v>0</v>
      </c>
      <c r="F2364" s="157">
        <f t="shared" si="46"/>
        <v>0</v>
      </c>
    </row>
    <row r="2365" spans="1:6" x14ac:dyDescent="0.25">
      <c r="A2365" s="9" t="s">
        <v>6496</v>
      </c>
      <c r="B2365" s="9" t="s">
        <v>6424</v>
      </c>
      <c r="C2365" s="9" t="s">
        <v>6425</v>
      </c>
      <c r="D2365" s="159">
        <f>VLOOKUP(A2365:A2440,'Наружная канализация'!A:I,7,FALSE)</f>
        <v>247.18</v>
      </c>
      <c r="E2365" s="79">
        <f>VLOOKUP(A2365:A2440,'Наружная канализация'!A:I,8,FALSE)</f>
        <v>0</v>
      </c>
      <c r="F2365" s="157">
        <f t="shared" si="46"/>
        <v>0</v>
      </c>
    </row>
    <row r="2366" spans="1:6" x14ac:dyDescent="0.25">
      <c r="A2366" s="9" t="s">
        <v>6497</v>
      </c>
      <c r="B2366" s="9" t="s">
        <v>6426</v>
      </c>
      <c r="C2366" s="9" t="s">
        <v>6427</v>
      </c>
      <c r="D2366" s="159">
        <f>VLOOKUP(A2366:A2441,'Наружная канализация'!A:I,7,FALSE)</f>
        <v>448.96</v>
      </c>
      <c r="E2366" s="79">
        <f>VLOOKUP(A2366:A2441,'Наружная канализация'!A:I,8,FALSE)</f>
        <v>0</v>
      </c>
      <c r="F2366" s="157">
        <f t="shared" si="46"/>
        <v>0</v>
      </c>
    </row>
    <row r="2367" spans="1:6" x14ac:dyDescent="0.25">
      <c r="A2367" s="9" t="s">
        <v>6498</v>
      </c>
      <c r="B2367" s="9" t="s">
        <v>6428</v>
      </c>
      <c r="C2367" s="9" t="s">
        <v>6429</v>
      </c>
      <c r="D2367" s="159">
        <f>VLOOKUP(A2367:A2442,'Наружная канализация'!A:I,7,FALSE)</f>
        <v>653.25</v>
      </c>
      <c r="E2367" s="79">
        <f>VLOOKUP(A2367:A2442,'Наружная канализация'!A:I,8,FALSE)</f>
        <v>0</v>
      </c>
      <c r="F2367" s="157">
        <f t="shared" si="46"/>
        <v>0</v>
      </c>
    </row>
    <row r="2368" spans="1:6" x14ac:dyDescent="0.25">
      <c r="A2368" s="9" t="s">
        <v>6499</v>
      </c>
      <c r="B2368" s="9" t="s">
        <v>6430</v>
      </c>
      <c r="C2368" s="9" t="s">
        <v>6431</v>
      </c>
      <c r="D2368" s="159" t="e">
        <f>VLOOKUP(A2368:A2443,'Наружная канализация'!A:I,7,FALSE)</f>
        <v>#N/A</v>
      </c>
      <c r="E2368" s="79" t="e">
        <f>VLOOKUP(A2368:A2443,'Наружная канализация'!A:I,8,FALSE)</f>
        <v>#N/A</v>
      </c>
      <c r="F2368" s="157" t="e">
        <f t="shared" si="46"/>
        <v>#N/A</v>
      </c>
    </row>
    <row r="2369" spans="1:6" x14ac:dyDescent="0.25">
      <c r="A2369" s="9" t="s">
        <v>6500</v>
      </c>
      <c r="B2369" s="9" t="s">
        <v>6432</v>
      </c>
      <c r="C2369" s="9" t="s">
        <v>6445</v>
      </c>
      <c r="D2369" s="159">
        <f>VLOOKUP(A2369:A2444,'Наружная канализация'!A:I,7,FALSE)</f>
        <v>259.77999999999997</v>
      </c>
      <c r="E2369" s="79">
        <f>VLOOKUP(A2369:A2444,'Наружная канализация'!A:I,8,FALSE)</f>
        <v>0</v>
      </c>
      <c r="F2369" s="157">
        <f t="shared" ref="F2369:F2383" si="47">D2369*E2369</f>
        <v>0</v>
      </c>
    </row>
    <row r="2370" spans="1:6" x14ac:dyDescent="0.25">
      <c r="A2370" s="9" t="s">
        <v>6501</v>
      </c>
      <c r="B2370" s="9" t="s">
        <v>6433</v>
      </c>
      <c r="C2370" s="9" t="s">
        <v>6434</v>
      </c>
      <c r="D2370" s="159">
        <f>VLOOKUP(A2370:A2445,'Наружная канализация'!A:I,7,FALSE)</f>
        <v>397.75</v>
      </c>
      <c r="E2370" s="79">
        <f>VLOOKUP(A2370:A2445,'Наружная канализация'!A:I,8,FALSE)</f>
        <v>0</v>
      </c>
      <c r="F2370" s="157">
        <f t="shared" si="47"/>
        <v>0</v>
      </c>
    </row>
    <row r="2371" spans="1:6" x14ac:dyDescent="0.25">
      <c r="A2371" s="9" t="s">
        <v>6502</v>
      </c>
      <c r="B2371" s="9" t="s">
        <v>6435</v>
      </c>
      <c r="C2371" s="9" t="s">
        <v>6436</v>
      </c>
      <c r="D2371" s="159">
        <f>VLOOKUP(A2371:A2446,'Наружная канализация'!A:I,7,FALSE)</f>
        <v>777.28</v>
      </c>
      <c r="E2371" s="79">
        <f>VLOOKUP(A2371:A2446,'Наружная канализация'!A:I,8,FALSE)</f>
        <v>0</v>
      </c>
      <c r="F2371" s="157">
        <f t="shared" si="47"/>
        <v>0</v>
      </c>
    </row>
    <row r="2372" spans="1:6" x14ac:dyDescent="0.25">
      <c r="A2372" s="9" t="s">
        <v>6503</v>
      </c>
      <c r="B2372" s="9" t="s">
        <v>6437</v>
      </c>
      <c r="C2372" s="9" t="s">
        <v>6438</v>
      </c>
      <c r="D2372" s="159">
        <f>VLOOKUP(A2372:A2447,'Наружная канализация'!A:I,7,FALSE)</f>
        <v>1109.79</v>
      </c>
      <c r="E2372" s="79">
        <f>VLOOKUP(A2372:A2447,'Наружная канализация'!A:I,8,FALSE)</f>
        <v>0</v>
      </c>
      <c r="F2372" s="157">
        <f t="shared" si="47"/>
        <v>0</v>
      </c>
    </row>
    <row r="2373" spans="1:6" x14ac:dyDescent="0.25">
      <c r="A2373" s="9" t="s">
        <v>6504</v>
      </c>
      <c r="B2373" s="9" t="s">
        <v>6439</v>
      </c>
      <c r="C2373" s="9" t="s">
        <v>6446</v>
      </c>
      <c r="D2373" s="159" t="e">
        <f>VLOOKUP(A2373:A2448,'Наружная канализация'!A:I,7,FALSE)</f>
        <v>#N/A</v>
      </c>
      <c r="E2373" s="79" t="e">
        <f>VLOOKUP(A2373:A2448,'Наружная канализация'!A:I,8,FALSE)</f>
        <v>#N/A</v>
      </c>
      <c r="F2373" s="157" t="e">
        <f t="shared" si="47"/>
        <v>#N/A</v>
      </c>
    </row>
    <row r="2374" spans="1:6" x14ac:dyDescent="0.25">
      <c r="A2374" s="9" t="s">
        <v>6505</v>
      </c>
      <c r="B2374" s="9" t="s">
        <v>6440</v>
      </c>
      <c r="C2374" s="9" t="s">
        <v>6447</v>
      </c>
      <c r="D2374" s="159" t="e">
        <f>VLOOKUP(A2374:A2449,'Наружная канализация'!A:I,7,FALSE)</f>
        <v>#N/A</v>
      </c>
      <c r="E2374" s="79" t="e">
        <f>VLOOKUP(A2374:A2449,'Наружная канализация'!A:I,8,FALSE)</f>
        <v>#N/A</v>
      </c>
      <c r="F2374" s="157" t="e">
        <f t="shared" si="47"/>
        <v>#N/A</v>
      </c>
    </row>
    <row r="2375" spans="1:6" x14ac:dyDescent="0.25">
      <c r="A2375" s="9" t="s">
        <v>6506</v>
      </c>
      <c r="B2375" s="9" t="s">
        <v>6441</v>
      </c>
      <c r="C2375" s="9" t="s">
        <v>6448</v>
      </c>
      <c r="D2375" s="159" t="e">
        <f>VLOOKUP(A2375:A2450,'Наружная канализация'!A:I,7,FALSE)</f>
        <v>#N/A</v>
      </c>
      <c r="E2375" s="79" t="e">
        <f>VLOOKUP(A2375:A2450,'Наружная канализация'!A:I,8,FALSE)</f>
        <v>#N/A</v>
      </c>
      <c r="F2375" s="157" t="e">
        <f t="shared" si="47"/>
        <v>#N/A</v>
      </c>
    </row>
    <row r="2376" spans="1:6" x14ac:dyDescent="0.25">
      <c r="A2376" s="9" t="s">
        <v>6507</v>
      </c>
      <c r="B2376" s="9" t="s">
        <v>6442</v>
      </c>
      <c r="C2376" s="9" t="s">
        <v>6386</v>
      </c>
      <c r="D2376" s="159" t="e">
        <f>VLOOKUP(A2376:A2451,'Наружная канализация'!A:I,7,FALSE)</f>
        <v>#N/A</v>
      </c>
      <c r="E2376" s="79" t="e">
        <f>VLOOKUP(A2376:A2451,'Наружная канализация'!A:I,8,FALSE)</f>
        <v>#N/A</v>
      </c>
      <c r="F2376" s="157" t="e">
        <f t="shared" si="47"/>
        <v>#N/A</v>
      </c>
    </row>
    <row r="2377" spans="1:6" x14ac:dyDescent="0.25">
      <c r="A2377" s="9" t="s">
        <v>6508</v>
      </c>
      <c r="B2377" s="9" t="s">
        <v>6443</v>
      </c>
      <c r="C2377" s="9" t="s">
        <v>6449</v>
      </c>
      <c r="D2377" s="159" t="e">
        <f>VLOOKUP(A2377:A2452,'Наружная канализация'!A:I,7,FALSE)</f>
        <v>#N/A</v>
      </c>
      <c r="E2377" s="79" t="e">
        <f>VLOOKUP(A2377:A2452,'Наружная канализация'!A:I,8,FALSE)</f>
        <v>#N/A</v>
      </c>
      <c r="F2377" s="157" t="e">
        <f t="shared" si="47"/>
        <v>#N/A</v>
      </c>
    </row>
    <row r="2378" spans="1:6" x14ac:dyDescent="0.25">
      <c r="A2378" s="9" t="s">
        <v>6509</v>
      </c>
      <c r="B2378" s="9" t="s">
        <v>6444</v>
      </c>
      <c r="C2378" s="9" t="s">
        <v>6450</v>
      </c>
      <c r="D2378" s="159" t="e">
        <f>VLOOKUP(A2378:A2453,'Наружная канализация'!A:I,7,FALSE)</f>
        <v>#N/A</v>
      </c>
      <c r="E2378" s="79" t="e">
        <f>VLOOKUP(A2378:A2453,'Наружная канализация'!A:I,8,FALSE)</f>
        <v>#N/A</v>
      </c>
      <c r="F2378" s="157" t="e">
        <f t="shared" si="47"/>
        <v>#N/A</v>
      </c>
    </row>
    <row r="2379" spans="1:6" x14ac:dyDescent="0.25">
      <c r="A2379" s="9" t="s">
        <v>6458</v>
      </c>
      <c r="B2379" s="9"/>
      <c r="C2379" s="9" t="s">
        <v>6452</v>
      </c>
      <c r="D2379" s="159">
        <f>VLOOKUP(A2379:A2454,'Наружная канализация'!A:I,7,FALSE)</f>
        <v>2744.0914285714289</v>
      </c>
      <c r="E2379" s="79">
        <f>VLOOKUP(A2379:A2454,'Наружная канализация'!A:I,8,FALSE)</f>
        <v>0</v>
      </c>
      <c r="F2379" s="157">
        <f t="shared" si="47"/>
        <v>0</v>
      </c>
    </row>
    <row r="2380" spans="1:6" x14ac:dyDescent="0.25">
      <c r="A2380" s="9" t="s">
        <v>6459</v>
      </c>
      <c r="B2380" s="9"/>
      <c r="C2380" s="9" t="s">
        <v>6453</v>
      </c>
      <c r="D2380" s="159">
        <f>VLOOKUP(A2380:A2455,'Наружная канализация'!A:I,7,FALSE)</f>
        <v>360.64285714285717</v>
      </c>
      <c r="E2380" s="79">
        <f>VLOOKUP(A2380:A2455,'Наружная канализация'!A:I,8,FALSE)</f>
        <v>0</v>
      </c>
      <c r="F2380" s="157">
        <f t="shared" si="47"/>
        <v>0</v>
      </c>
    </row>
    <row r="2381" spans="1:6" x14ac:dyDescent="0.25">
      <c r="A2381" s="9" t="s">
        <v>6460</v>
      </c>
      <c r="B2381" s="9"/>
      <c r="C2381" s="9" t="s">
        <v>6454</v>
      </c>
      <c r="D2381" s="159">
        <f>VLOOKUP(A2381:A2456,'Наружная канализация'!A:I,7,FALSE)</f>
        <v>30.133714285714287</v>
      </c>
      <c r="E2381" s="79">
        <f>VLOOKUP(A2381:A2456,'Наружная канализация'!A:I,8,FALSE)</f>
        <v>0</v>
      </c>
      <c r="F2381" s="157">
        <f t="shared" si="47"/>
        <v>0</v>
      </c>
    </row>
    <row r="2382" spans="1:6" x14ac:dyDescent="0.25">
      <c r="A2382" s="9" t="s">
        <v>6461</v>
      </c>
      <c r="B2382" s="9"/>
      <c r="C2382" s="9" t="s">
        <v>6455</v>
      </c>
      <c r="D2382" s="159">
        <f>VLOOKUP(A2382:A2457,'Наружная канализация'!A:I,7,FALSE)</f>
        <v>400.71428571428572</v>
      </c>
      <c r="E2382" s="79">
        <f>VLOOKUP(A2382:A2457,'Наружная канализация'!A:I,8,FALSE)</f>
        <v>0</v>
      </c>
      <c r="F2382" s="157">
        <f t="shared" si="47"/>
        <v>0</v>
      </c>
    </row>
    <row r="2383" spans="1:6" x14ac:dyDescent="0.25">
      <c r="A2383" s="9" t="s">
        <v>6462</v>
      </c>
      <c r="B2383" s="9"/>
      <c r="C2383" s="9" t="s">
        <v>6456</v>
      </c>
      <c r="D2383" s="159">
        <f>VLOOKUP(A2383:A2458,'Наружная канализация'!A:I,7,FALSE)</f>
        <v>625.11428571428576</v>
      </c>
      <c r="E2383" s="79">
        <f>VLOOKUP(A2383:A2458,'Наружная канализация'!A:I,8,FALSE)</f>
        <v>0</v>
      </c>
      <c r="F2383" s="157">
        <f t="shared" si="47"/>
        <v>0</v>
      </c>
    </row>
    <row r="2384" spans="1:6" x14ac:dyDescent="0.25">
      <c r="A2384" s="9" t="s">
        <v>6543</v>
      </c>
      <c r="B2384" s="9" t="s">
        <v>6544</v>
      </c>
      <c r="C2384" s="9" t="s">
        <v>6545</v>
      </c>
      <c r="D2384" s="159">
        <f>VLOOKUP(A2384:A2426,'Гибкая подводка'!A:I,7,FALSE)</f>
        <v>72.802800000000005</v>
      </c>
      <c r="E2384" s="79">
        <f>VLOOKUP(A2384:A2426,'Гибкая подводка'!A:I,8,FALSE)</f>
        <v>0</v>
      </c>
      <c r="F2384" s="157">
        <f>D2384*E2384</f>
        <v>0</v>
      </c>
    </row>
    <row r="2385" spans="1:6" x14ac:dyDescent="0.25">
      <c r="A2385" s="9" t="s">
        <v>6546</v>
      </c>
      <c r="B2385" s="9" t="s">
        <v>6547</v>
      </c>
      <c r="C2385" s="9" t="s">
        <v>6548</v>
      </c>
      <c r="D2385" s="159">
        <f>VLOOKUP(A2385:A2426,'Гибкая подводка'!A:I,7,FALSE)</f>
        <v>78.926400000000001</v>
      </c>
      <c r="E2385" s="79">
        <f>VLOOKUP(A2385:A2426,'Гибкая подводка'!A:I,8,FALSE)</f>
        <v>0</v>
      </c>
      <c r="F2385" s="157">
        <f t="shared" ref="F2385:F2426" si="48">D2385*E2385</f>
        <v>0</v>
      </c>
    </row>
    <row r="2386" spans="1:6" x14ac:dyDescent="0.25">
      <c r="A2386" s="9" t="s">
        <v>6549</v>
      </c>
      <c r="B2386" s="9" t="s">
        <v>6550</v>
      </c>
      <c r="C2386" s="9" t="s">
        <v>6551</v>
      </c>
      <c r="D2386" s="159">
        <f>VLOOKUP(A2386:A2427,'Гибкая подводка'!A:I,7,FALSE)</f>
        <v>85.050000000000011</v>
      </c>
      <c r="E2386" s="79">
        <f>VLOOKUP(A2386:A2427,'Гибкая подводка'!A:I,8,FALSE)</f>
        <v>0</v>
      </c>
      <c r="F2386" s="157">
        <f t="shared" si="48"/>
        <v>0</v>
      </c>
    </row>
    <row r="2387" spans="1:6" x14ac:dyDescent="0.25">
      <c r="A2387" s="9" t="s">
        <v>6552</v>
      </c>
      <c r="B2387" s="9" t="s">
        <v>6553</v>
      </c>
      <c r="C2387" s="9" t="s">
        <v>6554</v>
      </c>
      <c r="D2387" s="159">
        <f>VLOOKUP(A2387:A2428,'Гибкая подводка'!A:I,7,FALSE)</f>
        <v>90.493200000000016</v>
      </c>
      <c r="E2387" s="79">
        <f>VLOOKUP(A2387:A2428,'Гибкая подводка'!A:I,8,FALSE)</f>
        <v>0</v>
      </c>
      <c r="F2387" s="157">
        <f t="shared" si="48"/>
        <v>0</v>
      </c>
    </row>
    <row r="2388" spans="1:6" x14ac:dyDescent="0.25">
      <c r="A2388" s="9" t="s">
        <v>6555</v>
      </c>
      <c r="B2388" s="9" t="s">
        <v>6556</v>
      </c>
      <c r="C2388" s="9" t="s">
        <v>6557</v>
      </c>
      <c r="D2388" s="159">
        <f>VLOOKUP(A2388:A2429,'Гибкая подводка'!A:I,7,FALSE)</f>
        <v>95.936400000000006</v>
      </c>
      <c r="E2388" s="79">
        <f>VLOOKUP(A2388:A2429,'Гибкая подводка'!A:I,8,FALSE)</f>
        <v>0</v>
      </c>
      <c r="F2388" s="157">
        <f t="shared" si="48"/>
        <v>0</v>
      </c>
    </row>
    <row r="2389" spans="1:6" x14ac:dyDescent="0.25">
      <c r="A2389" s="9" t="s">
        <v>6558</v>
      </c>
      <c r="B2389" s="9" t="s">
        <v>6559</v>
      </c>
      <c r="C2389" s="9" t="s">
        <v>6560</v>
      </c>
      <c r="D2389" s="159">
        <f>VLOOKUP(A2389:A2430,'Гибкая подводка'!A:I,7,FALSE)</f>
        <v>109.54440000000001</v>
      </c>
      <c r="E2389" s="79">
        <f>VLOOKUP(A2389:A2430,'Гибкая подводка'!A:I,8,FALSE)</f>
        <v>0</v>
      </c>
      <c r="F2389" s="157">
        <f t="shared" si="48"/>
        <v>0</v>
      </c>
    </row>
    <row r="2390" spans="1:6" x14ac:dyDescent="0.25">
      <c r="A2390" s="9" t="s">
        <v>6561</v>
      </c>
      <c r="B2390" s="9" t="s">
        <v>6562</v>
      </c>
      <c r="C2390" s="9" t="s">
        <v>6563</v>
      </c>
      <c r="D2390" s="159">
        <f>VLOOKUP(A2390:A2431,'Гибкая подводка'!A:I,7,FALSE)</f>
        <v>123.83280000000002</v>
      </c>
      <c r="E2390" s="79">
        <f>VLOOKUP(A2390:A2431,'Гибкая подводка'!A:I,8,FALSE)</f>
        <v>0</v>
      </c>
      <c r="F2390" s="157">
        <f t="shared" si="48"/>
        <v>0</v>
      </c>
    </row>
    <row r="2391" spans="1:6" x14ac:dyDescent="0.25">
      <c r="A2391" s="9" t="s">
        <v>6564</v>
      </c>
      <c r="B2391" s="9" t="s">
        <v>6565</v>
      </c>
      <c r="C2391" s="9" t="s">
        <v>6566</v>
      </c>
      <c r="D2391" s="159">
        <f>VLOOKUP(A2391:A2432,'Гибкая подводка'!A:I,7,FALSE)</f>
        <v>134.03880000000001</v>
      </c>
      <c r="E2391" s="79">
        <f>VLOOKUP(A2391:A2432,'Гибкая подводка'!A:I,8,FALSE)</f>
        <v>0</v>
      </c>
      <c r="F2391" s="157">
        <f t="shared" si="48"/>
        <v>0</v>
      </c>
    </row>
    <row r="2392" spans="1:6" x14ac:dyDescent="0.25">
      <c r="A2392" s="9" t="s">
        <v>6567</v>
      </c>
      <c r="B2392" s="9" t="s">
        <v>6568</v>
      </c>
      <c r="C2392" s="9" t="s">
        <v>6569</v>
      </c>
      <c r="D2392" s="159">
        <f>VLOOKUP(A2392:A2433,'Гибкая подводка'!A:I,7,FALSE)</f>
        <v>155.81160000000003</v>
      </c>
      <c r="E2392" s="79">
        <f>VLOOKUP(A2392:A2433,'Гибкая подводка'!A:I,8,FALSE)</f>
        <v>0</v>
      </c>
      <c r="F2392" s="157">
        <f t="shared" si="48"/>
        <v>0</v>
      </c>
    </row>
    <row r="2393" spans="1:6" x14ac:dyDescent="0.25">
      <c r="A2393" s="9" t="s">
        <v>6570</v>
      </c>
      <c r="B2393" s="9" t="s">
        <v>6571</v>
      </c>
      <c r="C2393" s="9" t="s">
        <v>6572</v>
      </c>
      <c r="D2393" s="159">
        <f>VLOOKUP(A2393:A2434,'Гибкая подводка'!A:I,7,FALSE)</f>
        <v>176.2236</v>
      </c>
      <c r="E2393" s="79">
        <f>VLOOKUP(A2393:A2434,'Гибкая подводка'!A:I,8,FALSE)</f>
        <v>0</v>
      </c>
      <c r="F2393" s="157">
        <f t="shared" si="48"/>
        <v>0</v>
      </c>
    </row>
    <row r="2394" spans="1:6" x14ac:dyDescent="0.25">
      <c r="A2394" s="9" t="s">
        <v>6573</v>
      </c>
      <c r="B2394" s="9" t="s">
        <v>6574</v>
      </c>
      <c r="C2394" s="9" t="s">
        <v>6575</v>
      </c>
      <c r="D2394" s="159">
        <f>VLOOKUP(A2394:A2435,'Гибкая подводка'!A:I,7,FALSE)</f>
        <v>187.11</v>
      </c>
      <c r="E2394" s="79">
        <f>VLOOKUP(A2394:A2435,'Гибкая подводка'!A:I,8,FALSE)</f>
        <v>0</v>
      </c>
      <c r="F2394" s="157">
        <f t="shared" si="48"/>
        <v>0</v>
      </c>
    </row>
    <row r="2395" spans="1:6" x14ac:dyDescent="0.25">
      <c r="A2395" s="9" t="s">
        <v>6576</v>
      </c>
      <c r="B2395" s="9" t="s">
        <v>6577</v>
      </c>
      <c r="C2395" s="9" t="s">
        <v>6578</v>
      </c>
      <c r="D2395" s="159">
        <f>VLOOKUP(A2395:A2436,'Гибкая подводка'!A:I,7,FALSE)</f>
        <v>222.49080000000004</v>
      </c>
      <c r="E2395" s="79">
        <f>VLOOKUP(A2395:A2436,'Гибкая подводка'!A:I,8,FALSE)</f>
        <v>0</v>
      </c>
      <c r="F2395" s="157">
        <f t="shared" si="48"/>
        <v>0</v>
      </c>
    </row>
    <row r="2396" spans="1:6" x14ac:dyDescent="0.25">
      <c r="A2396" s="9" t="s">
        <v>6579</v>
      </c>
      <c r="B2396" s="9" t="s">
        <v>6580</v>
      </c>
      <c r="C2396" s="9" t="s">
        <v>6581</v>
      </c>
      <c r="D2396" s="159">
        <f>VLOOKUP(A2396:A2437,'Гибкая подводка'!A:I,7,FALSE)</f>
        <v>258.55200000000002</v>
      </c>
      <c r="E2396" s="79">
        <f>VLOOKUP(A2396:A2437,'Гибкая подводка'!A:I,8,FALSE)</f>
        <v>0</v>
      </c>
      <c r="F2396" s="157">
        <f t="shared" si="48"/>
        <v>0</v>
      </c>
    </row>
    <row r="2397" spans="1:6" x14ac:dyDescent="0.25">
      <c r="A2397" s="9" t="s">
        <v>6582</v>
      </c>
      <c r="B2397" s="9" t="s">
        <v>6583</v>
      </c>
      <c r="C2397" s="9" t="s">
        <v>6584</v>
      </c>
      <c r="D2397" s="159">
        <f>VLOOKUP(A2397:A2438,'Гибкая подводка'!A:I,7,FALSE)</f>
        <v>307.54079999999999</v>
      </c>
      <c r="E2397" s="79">
        <f>VLOOKUP(A2397:A2438,'Гибкая подводка'!A:I,8,FALSE)</f>
        <v>0</v>
      </c>
      <c r="F2397" s="157">
        <f t="shared" si="48"/>
        <v>0</v>
      </c>
    </row>
    <row r="2398" spans="1:6" x14ac:dyDescent="0.25">
      <c r="A2398" s="9" t="s">
        <v>6585</v>
      </c>
      <c r="B2398" s="9" t="s">
        <v>6586</v>
      </c>
      <c r="C2398" s="9" t="s">
        <v>6587</v>
      </c>
      <c r="D2398" s="159">
        <f>VLOOKUP(A2398:A2439,'Гибкая подводка'!A:I,7,FALSE)</f>
        <v>341.56080000000003</v>
      </c>
      <c r="E2398" s="79">
        <f>VLOOKUP(A2398:A2439,'Гибкая подводка'!A:I,8,FALSE)</f>
        <v>0</v>
      </c>
      <c r="F2398" s="157">
        <f t="shared" si="48"/>
        <v>0</v>
      </c>
    </row>
    <row r="2399" spans="1:6" x14ac:dyDescent="0.25">
      <c r="A2399" s="9" t="s">
        <v>6588</v>
      </c>
      <c r="B2399" s="9" t="s">
        <v>6589</v>
      </c>
      <c r="C2399" s="9" t="s">
        <v>6590</v>
      </c>
      <c r="D2399" s="159">
        <f>VLOOKUP(A2399:A2440,'Гибкая подводка'!A:I,7,FALSE)</f>
        <v>82.328400000000002</v>
      </c>
      <c r="E2399" s="79">
        <f>VLOOKUP(A2399:A2440,'Гибкая подводка'!A:I,8,FALSE)</f>
        <v>0</v>
      </c>
      <c r="F2399" s="157">
        <f t="shared" si="48"/>
        <v>0</v>
      </c>
    </row>
    <row r="2400" spans="1:6" x14ac:dyDescent="0.25">
      <c r="A2400" s="9" t="s">
        <v>6591</v>
      </c>
      <c r="B2400" s="9" t="s">
        <v>6592</v>
      </c>
      <c r="C2400" s="9" t="s">
        <v>6593</v>
      </c>
      <c r="D2400" s="159">
        <f>VLOOKUP(A2400:A2441,'Гибкая подводка'!A:I,7,FALSE)</f>
        <v>88.452000000000012</v>
      </c>
      <c r="E2400" s="79">
        <f>VLOOKUP(A2400:A2441,'Гибкая подводка'!A:I,8,FALSE)</f>
        <v>0</v>
      </c>
      <c r="F2400" s="157">
        <f t="shared" si="48"/>
        <v>0</v>
      </c>
    </row>
    <row r="2401" spans="1:6" x14ac:dyDescent="0.25">
      <c r="A2401" s="9" t="s">
        <v>6594</v>
      </c>
      <c r="B2401" s="9" t="s">
        <v>6595</v>
      </c>
      <c r="C2401" s="9" t="s">
        <v>6596</v>
      </c>
      <c r="D2401" s="159">
        <f>VLOOKUP(A2401:A2442,'Гибкая подводка'!A:I,7,FALSE)</f>
        <v>93.214800000000011</v>
      </c>
      <c r="E2401" s="79">
        <f>VLOOKUP(A2401:A2442,'Гибкая подводка'!A:I,8,FALSE)</f>
        <v>0</v>
      </c>
      <c r="F2401" s="157">
        <f t="shared" si="48"/>
        <v>0</v>
      </c>
    </row>
    <row r="2402" spans="1:6" x14ac:dyDescent="0.25">
      <c r="A2402" s="9" t="s">
        <v>6597</v>
      </c>
      <c r="B2402" s="9" t="s">
        <v>6598</v>
      </c>
      <c r="C2402" s="9" t="s">
        <v>6599</v>
      </c>
      <c r="D2402" s="159">
        <f>VLOOKUP(A2402:A2443,'Гибкая подводка'!A:I,7,FALSE)</f>
        <v>98.658000000000001</v>
      </c>
      <c r="E2402" s="79">
        <f>VLOOKUP(A2402:A2443,'Гибкая подводка'!A:I,8,FALSE)</f>
        <v>0</v>
      </c>
      <c r="F2402" s="157">
        <f t="shared" si="48"/>
        <v>0</v>
      </c>
    </row>
    <row r="2403" spans="1:6" x14ac:dyDescent="0.25">
      <c r="A2403" s="9" t="s">
        <v>6600</v>
      </c>
      <c r="B2403" s="9" t="s">
        <v>6601</v>
      </c>
      <c r="C2403" s="9" t="s">
        <v>6602</v>
      </c>
      <c r="D2403" s="159">
        <f>VLOOKUP(A2403:A2444,'Гибкая подводка'!A:I,7,FALSE)</f>
        <v>112.94640000000001</v>
      </c>
      <c r="E2403" s="79">
        <f>VLOOKUP(A2403:A2444,'Гибкая подводка'!A:I,8,FALSE)</f>
        <v>0</v>
      </c>
      <c r="F2403" s="157">
        <f t="shared" si="48"/>
        <v>0</v>
      </c>
    </row>
    <row r="2404" spans="1:6" x14ac:dyDescent="0.25">
      <c r="A2404" s="9" t="s">
        <v>6603</v>
      </c>
      <c r="B2404" s="9" t="s">
        <v>6604</v>
      </c>
      <c r="C2404" s="9" t="s">
        <v>6605</v>
      </c>
      <c r="D2404" s="159">
        <f>VLOOKUP(A2404:A2445,'Гибкая подводка'!A:I,7,FALSE)</f>
        <v>125.19360000000002</v>
      </c>
      <c r="E2404" s="79">
        <f>VLOOKUP(A2404:A2445,'Гибкая подводка'!A:I,8,FALSE)</f>
        <v>0</v>
      </c>
      <c r="F2404" s="157">
        <f t="shared" si="48"/>
        <v>0</v>
      </c>
    </row>
    <row r="2405" spans="1:6" x14ac:dyDescent="0.25">
      <c r="A2405" s="9" t="s">
        <v>6606</v>
      </c>
      <c r="B2405" s="9" t="s">
        <v>6607</v>
      </c>
      <c r="C2405" s="9" t="s">
        <v>6608</v>
      </c>
      <c r="D2405" s="159">
        <f>VLOOKUP(A2405:A2446,'Гибкая подводка'!A:I,7,FALSE)</f>
        <v>138.80160000000001</v>
      </c>
      <c r="E2405" s="79">
        <f>VLOOKUP(A2405:A2446,'Гибкая подводка'!A:I,8,FALSE)</f>
        <v>0</v>
      </c>
      <c r="F2405" s="157">
        <f t="shared" si="48"/>
        <v>0</v>
      </c>
    </row>
    <row r="2406" spans="1:6" x14ac:dyDescent="0.25">
      <c r="A2406" s="9" t="s">
        <v>6609</v>
      </c>
      <c r="B2406" s="9" t="s">
        <v>6610</v>
      </c>
      <c r="C2406" s="9" t="s">
        <v>6611</v>
      </c>
      <c r="D2406" s="159">
        <f>VLOOKUP(A2406:A2447,'Гибкая подводка'!A:I,7,FALSE)</f>
        <v>157.8528</v>
      </c>
      <c r="E2406" s="79">
        <f>VLOOKUP(A2406:A2447,'Гибкая подводка'!A:I,8,FALSE)</f>
        <v>0</v>
      </c>
      <c r="F2406" s="157">
        <f t="shared" si="48"/>
        <v>0</v>
      </c>
    </row>
    <row r="2407" spans="1:6" x14ac:dyDescent="0.25">
      <c r="A2407" s="9" t="s">
        <v>6612</v>
      </c>
      <c r="B2407" s="9" t="s">
        <v>6613</v>
      </c>
      <c r="C2407" s="9" t="s">
        <v>6614</v>
      </c>
      <c r="D2407" s="159">
        <f>VLOOKUP(A2407:A2448,'Гибкая подводка'!A:I,7,FALSE)</f>
        <v>178.26480000000004</v>
      </c>
      <c r="E2407" s="79">
        <f>VLOOKUP(A2407:A2448,'Гибкая подводка'!A:I,8,FALSE)</f>
        <v>0</v>
      </c>
      <c r="F2407" s="157">
        <f t="shared" si="48"/>
        <v>0</v>
      </c>
    </row>
    <row r="2408" spans="1:6" x14ac:dyDescent="0.25">
      <c r="A2408" s="9" t="s">
        <v>6615</v>
      </c>
      <c r="B2408" s="9" t="s">
        <v>6616</v>
      </c>
      <c r="C2408" s="9" t="s">
        <v>6617</v>
      </c>
      <c r="D2408" s="159">
        <f>VLOOKUP(A2408:A2449,'Гибкая подводка'!A:I,7,FALSE)</f>
        <v>189.83160000000001</v>
      </c>
      <c r="E2408" s="79">
        <f>VLOOKUP(A2408:A2449,'Гибкая подводка'!A:I,8,FALSE)</f>
        <v>0</v>
      </c>
      <c r="F2408" s="157">
        <f t="shared" si="48"/>
        <v>0</v>
      </c>
    </row>
    <row r="2409" spans="1:6" x14ac:dyDescent="0.25">
      <c r="A2409" s="9" t="s">
        <v>6618</v>
      </c>
      <c r="B2409" s="9" t="s">
        <v>6619</v>
      </c>
      <c r="C2409" s="9" t="s">
        <v>6620</v>
      </c>
      <c r="D2409" s="159">
        <f>VLOOKUP(A2409:A2450,'Гибкая подводка'!A:I,7,FALSE)</f>
        <v>224.53200000000001</v>
      </c>
      <c r="E2409" s="79">
        <f>VLOOKUP(A2409:A2450,'Гибкая подводка'!A:I,8,FALSE)</f>
        <v>0</v>
      </c>
      <c r="F2409" s="157">
        <f t="shared" si="48"/>
        <v>0</v>
      </c>
    </row>
    <row r="2410" spans="1:6" x14ac:dyDescent="0.25">
      <c r="A2410" s="9" t="s">
        <v>6621</v>
      </c>
      <c r="B2410" s="9" t="s">
        <v>6622</v>
      </c>
      <c r="C2410" s="9" t="s">
        <v>6623</v>
      </c>
      <c r="D2410" s="159">
        <f>VLOOKUP(A2410:A2451,'Гибкая подводка'!A:I,7,FALSE)</f>
        <v>260.59320000000002</v>
      </c>
      <c r="E2410" s="79">
        <f>VLOOKUP(A2410:A2451,'Гибкая подводка'!A:I,8,FALSE)</f>
        <v>0</v>
      </c>
      <c r="F2410" s="157">
        <f t="shared" si="48"/>
        <v>0</v>
      </c>
    </row>
    <row r="2411" spans="1:6" x14ac:dyDescent="0.25">
      <c r="A2411" s="9" t="s">
        <v>6624</v>
      </c>
      <c r="B2411" s="9" t="s">
        <v>6625</v>
      </c>
      <c r="C2411" s="9" t="s">
        <v>6626</v>
      </c>
      <c r="D2411" s="159">
        <f>VLOOKUP(A2411:A2452,'Гибкая подводка'!A:I,7,FALSE)</f>
        <v>307.54079999999999</v>
      </c>
      <c r="E2411" s="79">
        <f>VLOOKUP(A2411:A2452,'Гибкая подводка'!A:I,8,FALSE)</f>
        <v>0</v>
      </c>
      <c r="F2411" s="157">
        <f t="shared" si="48"/>
        <v>0</v>
      </c>
    </row>
    <row r="2412" spans="1:6" x14ac:dyDescent="0.25">
      <c r="A2412" s="9" t="s">
        <v>6627</v>
      </c>
      <c r="B2412" s="9" t="s">
        <v>6628</v>
      </c>
      <c r="C2412" s="9" t="s">
        <v>6629</v>
      </c>
      <c r="D2412" s="159">
        <f>VLOOKUP(A2412:A2453,'Гибкая подводка'!A:I,7,FALSE)</f>
        <v>341.56080000000003</v>
      </c>
      <c r="E2412" s="79">
        <f>VLOOKUP(A2412:A2453,'Гибкая подводка'!A:I,8,FALSE)</f>
        <v>0</v>
      </c>
      <c r="F2412" s="157">
        <f t="shared" si="48"/>
        <v>0</v>
      </c>
    </row>
    <row r="2413" spans="1:6" x14ac:dyDescent="0.25">
      <c r="A2413" s="9" t="s">
        <v>6632</v>
      </c>
      <c r="B2413" s="9" t="s">
        <v>6633</v>
      </c>
      <c r="C2413" s="9" t="s">
        <v>6634</v>
      </c>
      <c r="D2413" s="159">
        <f>VLOOKUP(A2413:A2454,'Гибкая подводка'!A:I,7,FALSE)</f>
        <v>145.60560000000001</v>
      </c>
      <c r="E2413" s="79">
        <f>VLOOKUP(A2413:A2454,'Гибкая подводка'!A:I,8,FALSE)</f>
        <v>0</v>
      </c>
      <c r="F2413" s="157">
        <f t="shared" si="48"/>
        <v>0</v>
      </c>
    </row>
    <row r="2414" spans="1:6" x14ac:dyDescent="0.25">
      <c r="A2414" s="9" t="s">
        <v>6635</v>
      </c>
      <c r="B2414" s="9" t="s">
        <v>6636</v>
      </c>
      <c r="C2414" s="9" t="s">
        <v>6637</v>
      </c>
      <c r="D2414" s="159">
        <f>VLOOKUP(A2414:A2455,'Гибкая подводка'!A:I,7,FALSE)</f>
        <v>156.49199999999999</v>
      </c>
      <c r="E2414" s="79">
        <f>VLOOKUP(A2414:A2455,'Гибкая подводка'!A:I,8,FALSE)</f>
        <v>0</v>
      </c>
      <c r="F2414" s="157">
        <f t="shared" si="48"/>
        <v>0</v>
      </c>
    </row>
    <row r="2415" spans="1:6" x14ac:dyDescent="0.25">
      <c r="A2415" s="9" t="s">
        <v>6638</v>
      </c>
      <c r="B2415" s="9" t="s">
        <v>6639</v>
      </c>
      <c r="C2415" s="9" t="s">
        <v>6640</v>
      </c>
      <c r="D2415" s="159">
        <f>VLOOKUP(A2415:A2456,'Гибкая подводка'!A:I,7,FALSE)</f>
        <v>168.73920000000001</v>
      </c>
      <c r="E2415" s="79">
        <f>VLOOKUP(A2415:A2456,'Гибкая подводка'!A:I,8,FALSE)</f>
        <v>0</v>
      </c>
      <c r="F2415" s="157">
        <f t="shared" si="48"/>
        <v>0</v>
      </c>
    </row>
    <row r="2416" spans="1:6" x14ac:dyDescent="0.25">
      <c r="A2416" s="9" t="s">
        <v>6641</v>
      </c>
      <c r="B2416" s="9" t="s">
        <v>6642</v>
      </c>
      <c r="C2416" s="9" t="s">
        <v>6643</v>
      </c>
      <c r="D2416" s="159">
        <f>VLOOKUP(A2416:A2457,'Гибкая подводка'!A:I,7,FALSE)</f>
        <v>182.34720000000002</v>
      </c>
      <c r="E2416" s="79">
        <f>VLOOKUP(A2416:A2457,'Гибкая подводка'!A:I,8,FALSE)</f>
        <v>0</v>
      </c>
      <c r="F2416" s="157">
        <f t="shared" si="48"/>
        <v>0</v>
      </c>
    </row>
    <row r="2417" spans="1:6" x14ac:dyDescent="0.25">
      <c r="A2417" s="9" t="s">
        <v>6644</v>
      </c>
      <c r="B2417" s="9" t="s">
        <v>6645</v>
      </c>
      <c r="C2417" s="9" t="s">
        <v>6646</v>
      </c>
      <c r="D2417" s="159">
        <f>VLOOKUP(A2417:A2458,'Гибкая подводка'!A:I,7,FALSE)</f>
        <v>210.92400000000004</v>
      </c>
      <c r="E2417" s="79">
        <f>VLOOKUP(A2417:A2458,'Гибкая подводка'!A:I,8,FALSE)</f>
        <v>0</v>
      </c>
      <c r="F2417" s="157">
        <f t="shared" si="48"/>
        <v>0</v>
      </c>
    </row>
    <row r="2418" spans="1:6" x14ac:dyDescent="0.25">
      <c r="A2418" s="9" t="s">
        <v>6647</v>
      </c>
      <c r="B2418" s="9" t="s">
        <v>6648</v>
      </c>
      <c r="C2418" s="9" t="s">
        <v>6649</v>
      </c>
      <c r="D2418" s="159">
        <f>VLOOKUP(A2418:A2459,'Гибкая подводка'!A:I,7,FALSE)</f>
        <v>238.82040000000001</v>
      </c>
      <c r="E2418" s="79">
        <f>VLOOKUP(A2418:A2459,'Гибкая подводка'!A:I,8,FALSE)</f>
        <v>0</v>
      </c>
      <c r="F2418" s="157">
        <f t="shared" si="48"/>
        <v>0</v>
      </c>
    </row>
    <row r="2419" spans="1:6" x14ac:dyDescent="0.25">
      <c r="A2419" s="9" t="s">
        <v>6650</v>
      </c>
      <c r="B2419" s="9" t="s">
        <v>6651</v>
      </c>
      <c r="C2419" s="9" t="s">
        <v>6652</v>
      </c>
      <c r="D2419" s="159">
        <f>VLOOKUP(A2419:A2460,'Гибкая подводка'!A:I,7,FALSE)</f>
        <v>266.03640000000001</v>
      </c>
      <c r="E2419" s="79">
        <f>VLOOKUP(A2419:A2460,'Гибкая подводка'!A:I,8,FALSE)</f>
        <v>0</v>
      </c>
      <c r="F2419" s="157">
        <f t="shared" si="48"/>
        <v>0</v>
      </c>
    </row>
    <row r="2420" spans="1:6" x14ac:dyDescent="0.25">
      <c r="A2420" s="9" t="s">
        <v>6653</v>
      </c>
      <c r="B2420" s="9" t="s">
        <v>6654</v>
      </c>
      <c r="C2420" s="9" t="s">
        <v>6655</v>
      </c>
      <c r="D2420" s="159">
        <f>VLOOKUP(A2420:A2461,'Гибкая подводка'!A:I,7,FALSE)</f>
        <v>306.86040000000003</v>
      </c>
      <c r="E2420" s="79">
        <f>VLOOKUP(A2420:A2461,'Гибкая подводка'!A:I,8,FALSE)</f>
        <v>0</v>
      </c>
      <c r="F2420" s="157">
        <f t="shared" si="48"/>
        <v>0</v>
      </c>
    </row>
    <row r="2421" spans="1:6" x14ac:dyDescent="0.25">
      <c r="A2421" s="9" t="s">
        <v>6656</v>
      </c>
      <c r="B2421" s="9" t="s">
        <v>6657</v>
      </c>
      <c r="C2421" s="9" t="s">
        <v>6658</v>
      </c>
      <c r="D2421" s="159">
        <f>VLOOKUP(A2421:A2462,'Гибкая подводка'!A:I,7,FALSE)</f>
        <v>391.91040000000004</v>
      </c>
      <c r="E2421" s="79">
        <f>VLOOKUP(A2421:A2462,'Гибкая подводка'!A:I,8,FALSE)</f>
        <v>0</v>
      </c>
      <c r="F2421" s="157">
        <f t="shared" si="48"/>
        <v>0</v>
      </c>
    </row>
    <row r="2422" spans="1:6" x14ac:dyDescent="0.25">
      <c r="A2422" s="9" t="s">
        <v>6659</v>
      </c>
      <c r="B2422" s="9"/>
      <c r="C2422" s="9" t="s">
        <v>6660</v>
      </c>
      <c r="D2422" s="159">
        <f>VLOOKUP(A2422:A2463,'Гибкая подводка'!A:I,7,FALSE)</f>
        <v>62.596800000000009</v>
      </c>
      <c r="E2422" s="79">
        <f>VLOOKUP(A2422:A2463,'Гибкая подводка'!A:I,8,FALSE)</f>
        <v>0</v>
      </c>
      <c r="F2422" s="157">
        <f t="shared" si="48"/>
        <v>0</v>
      </c>
    </row>
    <row r="2423" spans="1:6" x14ac:dyDescent="0.25">
      <c r="A2423" s="9" t="s">
        <v>6661</v>
      </c>
      <c r="B2423" s="9"/>
      <c r="C2423" s="9" t="s">
        <v>6662</v>
      </c>
      <c r="D2423" s="159">
        <f>VLOOKUP(A2423:A2464,'Гибкая подводка'!A:I,7,FALSE)</f>
        <v>85.730400000000003</v>
      </c>
      <c r="E2423" s="79">
        <f>VLOOKUP(A2423:A2464,'Гибкая подводка'!A:I,8,FALSE)</f>
        <v>0</v>
      </c>
      <c r="F2423" s="157">
        <f t="shared" si="48"/>
        <v>0</v>
      </c>
    </row>
    <row r="2424" spans="1:6" x14ac:dyDescent="0.25">
      <c r="A2424" s="9" t="s">
        <v>6663</v>
      </c>
      <c r="B2424" s="9"/>
      <c r="C2424" s="9" t="s">
        <v>6664</v>
      </c>
      <c r="D2424" s="159">
        <f>VLOOKUP(A2424:A2465,'Гибкая подводка'!A:I,7,FALSE)</f>
        <v>96.616799999999998</v>
      </c>
      <c r="E2424" s="79">
        <f>VLOOKUP(A2424:A2465,'Гибкая подводка'!A:I,8,FALSE)</f>
        <v>0</v>
      </c>
      <c r="F2424" s="157">
        <f t="shared" si="48"/>
        <v>0</v>
      </c>
    </row>
    <row r="2425" spans="1:6" x14ac:dyDescent="0.25">
      <c r="A2425" s="9" t="s">
        <v>6665</v>
      </c>
      <c r="B2425" s="9"/>
      <c r="C2425" s="9" t="s">
        <v>6666</v>
      </c>
      <c r="D2425" s="159">
        <f>VLOOKUP(A2425:A2465,'Гибкая подводка'!A:I,7,FALSE)</f>
        <v>74.163600000000017</v>
      </c>
      <c r="E2425" s="79">
        <f>VLOOKUP(A2425:A2465,'Гибкая подводка'!A:I,8,FALSE)</f>
        <v>0</v>
      </c>
      <c r="F2425" s="157">
        <f t="shared" si="48"/>
        <v>0</v>
      </c>
    </row>
    <row r="2426" spans="1:6" x14ac:dyDescent="0.25">
      <c r="A2426" s="9" t="s">
        <v>6667</v>
      </c>
      <c r="B2426" s="9"/>
      <c r="C2426" s="9" t="s">
        <v>6668</v>
      </c>
      <c r="D2426" s="159">
        <f>VLOOKUP(A2426:A2466,'Гибкая подводка'!A:I,7,FALSE)</f>
        <v>113.6268</v>
      </c>
      <c r="E2426" s="79">
        <f>VLOOKUP(A2426:A2466,'Гибкая подводка'!A:I,8,FALSE)</f>
        <v>0</v>
      </c>
      <c r="F2426" s="157">
        <f t="shared" si="48"/>
        <v>0</v>
      </c>
    </row>
    <row r="2427" spans="1:6" x14ac:dyDescent="0.25">
      <c r="A2427" s="9" t="s">
        <v>6671</v>
      </c>
      <c r="B2427" s="9" t="s">
        <v>6672</v>
      </c>
      <c r="C2427" s="9" t="s">
        <v>6673</v>
      </c>
      <c r="D2427" s="159">
        <f>VLOOKUP(A2427:A2485,Герметики!A:I,7,FALSE)</f>
        <v>77.914943999999991</v>
      </c>
      <c r="E2427" s="79">
        <f>VLOOKUP(A2427:A2485,Герметики!A:I,8,FALSE)</f>
        <v>0</v>
      </c>
      <c r="F2427" s="157">
        <f>D2427*E2427</f>
        <v>0</v>
      </c>
    </row>
    <row r="2428" spans="1:6" x14ac:dyDescent="0.25">
      <c r="A2428" s="9" t="s">
        <v>6674</v>
      </c>
      <c r="B2428" s="9" t="s">
        <v>6675</v>
      </c>
      <c r="C2428" s="9" t="s">
        <v>6676</v>
      </c>
      <c r="D2428" s="159">
        <f>VLOOKUP(A2428:A2485,Герметики!A:I,7,FALSE)</f>
        <v>163.94602799999998</v>
      </c>
      <c r="E2428" s="79">
        <f>VLOOKUP(A2428:A2485,Герметики!A:I,8,FALSE)</f>
        <v>0</v>
      </c>
      <c r="F2428" s="157">
        <f t="shared" ref="F2428:F2485" si="49">D2428*E2428</f>
        <v>0</v>
      </c>
    </row>
    <row r="2429" spans="1:6" x14ac:dyDescent="0.25">
      <c r="A2429" s="9" t="s">
        <v>6677</v>
      </c>
      <c r="B2429" s="9" t="s">
        <v>6678</v>
      </c>
      <c r="C2429" s="9" t="s">
        <v>6679</v>
      </c>
      <c r="D2429" s="159">
        <f>VLOOKUP(A2429:A2486,Герметики!A:I,7,FALSE)</f>
        <v>86.842697999999999</v>
      </c>
      <c r="E2429" s="79">
        <f>VLOOKUP(A2429:A2486,Герметики!A:I,8,FALSE)</f>
        <v>0</v>
      </c>
      <c r="F2429" s="157">
        <f t="shared" si="49"/>
        <v>0</v>
      </c>
    </row>
    <row r="2430" spans="1:6" x14ac:dyDescent="0.25">
      <c r="A2430" s="9" t="s">
        <v>6680</v>
      </c>
      <c r="B2430" s="9" t="s">
        <v>6681</v>
      </c>
      <c r="C2430" s="9" t="s">
        <v>6682</v>
      </c>
      <c r="D2430" s="159">
        <f>VLOOKUP(A2430:A2487,Герметики!A:I,7,FALSE)</f>
        <v>72.233645999999993</v>
      </c>
      <c r="E2430" s="79">
        <f>VLOOKUP(A2430:A2487,Герметики!A:I,8,FALSE)</f>
        <v>0</v>
      </c>
      <c r="F2430" s="157">
        <f t="shared" si="49"/>
        <v>0</v>
      </c>
    </row>
    <row r="2431" spans="1:6" x14ac:dyDescent="0.25">
      <c r="A2431" s="9" t="s">
        <v>6683</v>
      </c>
      <c r="B2431" s="9" t="s">
        <v>6684</v>
      </c>
      <c r="C2431" s="9" t="s">
        <v>6685</v>
      </c>
      <c r="D2431" s="159">
        <f>VLOOKUP(A2431:A2488,Герметики!A:I,7,FALSE)</f>
        <v>142.84406399999997</v>
      </c>
      <c r="E2431" s="79">
        <f>VLOOKUP(A2431:A2488,Герметики!A:I,8,FALSE)</f>
        <v>0</v>
      </c>
      <c r="F2431" s="157">
        <f t="shared" si="49"/>
        <v>0</v>
      </c>
    </row>
    <row r="2432" spans="1:6" x14ac:dyDescent="0.25">
      <c r="A2432" s="9" t="s">
        <v>6686</v>
      </c>
      <c r="B2432" s="9" t="s">
        <v>6687</v>
      </c>
      <c r="C2432" s="9" t="s">
        <v>6688</v>
      </c>
      <c r="D2432" s="159">
        <f>VLOOKUP(A2432:A2489,Герметики!A:I,7,FALSE)</f>
        <v>337.63142399999998</v>
      </c>
      <c r="E2432" s="79">
        <f>VLOOKUP(A2432:A2489,Герметики!A:I,8,FALSE)</f>
        <v>0</v>
      </c>
      <c r="F2432" s="157">
        <f t="shared" si="49"/>
        <v>0</v>
      </c>
    </row>
    <row r="2433" spans="1:6" x14ac:dyDescent="0.25">
      <c r="A2433" s="9" t="s">
        <v>6689</v>
      </c>
      <c r="B2433" s="9" t="s">
        <v>6690</v>
      </c>
      <c r="C2433" s="9" t="s">
        <v>6766</v>
      </c>
      <c r="D2433" s="159">
        <f>VLOOKUP(A2433:A2490,Герметики!A:I,7,FALSE)</f>
        <v>23.536805999999995</v>
      </c>
      <c r="E2433" s="79">
        <f>VLOOKUP(A2433:A2490,Герметики!A:I,8,FALSE)</f>
        <v>0</v>
      </c>
      <c r="F2433" s="157">
        <f t="shared" si="49"/>
        <v>0</v>
      </c>
    </row>
    <row r="2434" spans="1:6" x14ac:dyDescent="0.25">
      <c r="A2434" s="9" t="s">
        <v>6691</v>
      </c>
      <c r="B2434" s="9" t="s">
        <v>6692</v>
      </c>
      <c r="C2434" s="9" t="s">
        <v>6693</v>
      </c>
      <c r="D2434" s="159">
        <f>VLOOKUP(A2434:A2491,Герметики!A:I,7,FALSE)</f>
        <v>259.71647999999999</v>
      </c>
      <c r="E2434" s="79">
        <f>VLOOKUP(A2434:A2491,Герметики!A:I,8,FALSE)</f>
        <v>0</v>
      </c>
      <c r="F2434" s="157">
        <f t="shared" si="49"/>
        <v>0</v>
      </c>
    </row>
    <row r="2435" spans="1:6" x14ac:dyDescent="0.25">
      <c r="A2435" s="9" t="s">
        <v>6694</v>
      </c>
      <c r="B2435" s="9" t="s">
        <v>6695</v>
      </c>
      <c r="C2435" s="9" t="s">
        <v>6767</v>
      </c>
      <c r="D2435" s="159">
        <f>VLOOKUP(A2435:A2492,Герметики!A:I,7,FALSE)</f>
        <v>155.82988799999998</v>
      </c>
      <c r="E2435" s="79">
        <f>VLOOKUP(A2435:A2492,Герметики!A:I,8,FALSE)</f>
        <v>0</v>
      </c>
      <c r="F2435" s="157">
        <f t="shared" si="49"/>
        <v>0</v>
      </c>
    </row>
    <row r="2436" spans="1:6" x14ac:dyDescent="0.25">
      <c r="A2436" s="9" t="s">
        <v>6696</v>
      </c>
      <c r="B2436" s="9" t="s">
        <v>6697</v>
      </c>
      <c r="C2436" s="9" t="s">
        <v>6768</v>
      </c>
      <c r="D2436" s="159">
        <f>VLOOKUP(A2436:A2493,Герметики!A:I,7,FALSE)</f>
        <v>271.07907599999999</v>
      </c>
      <c r="E2436" s="79">
        <f>VLOOKUP(A2436:A2493,Герметики!A:I,8,FALSE)</f>
        <v>0</v>
      </c>
      <c r="F2436" s="157">
        <f t="shared" si="49"/>
        <v>0</v>
      </c>
    </row>
    <row r="2437" spans="1:6" x14ac:dyDescent="0.25">
      <c r="A2437" s="9" t="s">
        <v>6698</v>
      </c>
      <c r="B2437" s="9" t="s">
        <v>6699</v>
      </c>
      <c r="C2437" s="9" t="s">
        <v>6700</v>
      </c>
      <c r="D2437" s="159">
        <f>VLOOKUP(A2437:A2494,Герметики!A:I,7,FALSE)</f>
        <v>54.378137999999993</v>
      </c>
      <c r="E2437" s="79">
        <f>VLOOKUP(A2437:A2494,Герметики!A:I,8,FALSE)</f>
        <v>0</v>
      </c>
      <c r="F2437" s="157">
        <f t="shared" si="49"/>
        <v>0</v>
      </c>
    </row>
    <row r="2438" spans="1:6" x14ac:dyDescent="0.25">
      <c r="A2438" s="9" t="s">
        <v>6701</v>
      </c>
      <c r="B2438" s="9" t="s">
        <v>6702</v>
      </c>
      <c r="C2438" s="9" t="s">
        <v>6703</v>
      </c>
      <c r="D2438" s="159">
        <f>VLOOKUP(A2438:A2494,Герметики!A:I,7,FALSE)</f>
        <v>141.22083599999999</v>
      </c>
      <c r="E2438" s="79">
        <f>VLOOKUP(A2438:A2494,Герметики!A:I,8,FALSE)</f>
        <v>0</v>
      </c>
      <c r="F2438" s="157">
        <f t="shared" si="49"/>
        <v>0</v>
      </c>
    </row>
    <row r="2439" spans="1:6" x14ac:dyDescent="0.25">
      <c r="A2439" s="9" t="s">
        <v>6704</v>
      </c>
      <c r="B2439" s="9" t="s">
        <v>6705</v>
      </c>
      <c r="C2439" s="9" t="s">
        <v>6706</v>
      </c>
      <c r="D2439" s="159">
        <f>VLOOKUP(A2439:A2495,Герметики!A:I,7,FALSE)</f>
        <v>281.63005799999996</v>
      </c>
      <c r="E2439" s="79">
        <f>VLOOKUP(A2439:A2495,Герметики!A:I,8,FALSE)</f>
        <v>0</v>
      </c>
      <c r="F2439" s="157">
        <f t="shared" si="49"/>
        <v>0</v>
      </c>
    </row>
    <row r="2440" spans="1:6" x14ac:dyDescent="0.25">
      <c r="A2440" s="9" t="s">
        <v>6707</v>
      </c>
      <c r="B2440" s="9" t="s">
        <v>6708</v>
      </c>
      <c r="C2440" s="9" t="s">
        <v>6709</v>
      </c>
      <c r="D2440" s="159">
        <f>VLOOKUP(A2440:A2496,Герметики!A:I,7,FALSE)</f>
        <v>289.74619799999999</v>
      </c>
      <c r="E2440" s="79">
        <f>VLOOKUP(A2440:A2496,Герметики!A:I,8,FALSE)</f>
        <v>0</v>
      </c>
      <c r="F2440" s="157">
        <f t="shared" si="49"/>
        <v>0</v>
      </c>
    </row>
    <row r="2441" spans="1:6" x14ac:dyDescent="0.25">
      <c r="A2441" s="9" t="s">
        <v>6710</v>
      </c>
      <c r="B2441" s="9" t="s">
        <v>6711</v>
      </c>
      <c r="C2441" s="9" t="s">
        <v>6712</v>
      </c>
      <c r="D2441" s="159">
        <f>VLOOKUP(A2441:A2497,Герметики!A:I,7,FALSE)</f>
        <v>65.740734000000003</v>
      </c>
      <c r="E2441" s="79">
        <f>VLOOKUP(A2441:A2497,Герметики!A:I,8,FALSE)</f>
        <v>0</v>
      </c>
      <c r="F2441" s="157">
        <f t="shared" si="49"/>
        <v>0</v>
      </c>
    </row>
    <row r="2442" spans="1:6" x14ac:dyDescent="0.25">
      <c r="A2442" s="9" t="s">
        <v>6713</v>
      </c>
      <c r="B2442" s="9" t="s">
        <v>6714</v>
      </c>
      <c r="C2442" s="9" t="s">
        <v>6715</v>
      </c>
      <c r="D2442" s="159">
        <f>VLOOKUP(A2442:A2498,Герметики!A:I,7,FALSE)</f>
        <v>161.51118599999998</v>
      </c>
      <c r="E2442" s="79">
        <f>VLOOKUP(A2442:A2498,Герметики!A:I,8,FALSE)</f>
        <v>0</v>
      </c>
      <c r="F2442" s="157">
        <f t="shared" si="49"/>
        <v>0</v>
      </c>
    </row>
    <row r="2443" spans="1:6" x14ac:dyDescent="0.25">
      <c r="A2443" s="9" t="s">
        <v>6716</v>
      </c>
      <c r="B2443" s="9" t="s">
        <v>6717</v>
      </c>
      <c r="C2443" s="9" t="s">
        <v>6718</v>
      </c>
      <c r="D2443" s="159">
        <f>VLOOKUP(A2443:A2499,Герметики!A:I,7,FALSE)</f>
        <v>316.52945999999997</v>
      </c>
      <c r="E2443" s="79">
        <f>VLOOKUP(A2443:A2499,Герметики!A:I,8,FALSE)</f>
        <v>0</v>
      </c>
      <c r="F2443" s="157">
        <f t="shared" si="49"/>
        <v>0</v>
      </c>
    </row>
    <row r="2444" spans="1:6" x14ac:dyDescent="0.25">
      <c r="A2444" s="9" t="s">
        <v>6719</v>
      </c>
      <c r="B2444" s="9" t="s">
        <v>6720</v>
      </c>
      <c r="C2444" s="9" t="s">
        <v>6721</v>
      </c>
      <c r="D2444" s="159">
        <f>VLOOKUP(A2444:A2500,Герметики!A:I,7,FALSE)</f>
        <v>345.74756400000001</v>
      </c>
      <c r="E2444" s="79">
        <f>VLOOKUP(A2444:A2500,Герметики!A:I,8,FALSE)</f>
        <v>0</v>
      </c>
      <c r="F2444" s="157">
        <f t="shared" si="49"/>
        <v>0</v>
      </c>
    </row>
    <row r="2445" spans="1:6" x14ac:dyDescent="0.25">
      <c r="A2445" s="9" t="s">
        <v>6722</v>
      </c>
      <c r="B2445" s="9" t="s">
        <v>6723</v>
      </c>
      <c r="C2445" s="9" t="s">
        <v>6724</v>
      </c>
      <c r="D2445" s="159">
        <f>VLOOKUP(A2445:A2501,Герметики!A:I,7,FALSE)</f>
        <v>145.27890600000001</v>
      </c>
      <c r="E2445" s="79">
        <f>VLOOKUP(A2445:A2501,Герметики!A:I,8,FALSE)</f>
        <v>0</v>
      </c>
      <c r="F2445" s="157">
        <f t="shared" si="49"/>
        <v>0</v>
      </c>
    </row>
    <row r="2446" spans="1:6" x14ac:dyDescent="0.25">
      <c r="A2446" s="9" t="s">
        <v>6725</v>
      </c>
      <c r="B2446" s="9" t="s">
        <v>6726</v>
      </c>
      <c r="C2446" s="9" t="s">
        <v>6727</v>
      </c>
      <c r="D2446" s="159">
        <f>VLOOKUP(A2446:A2502,Герметики!A:I,7,FALSE)</f>
        <v>251.60033999999996</v>
      </c>
      <c r="E2446" s="79">
        <f>VLOOKUP(A2446:A2502,Герметики!A:I,8,FALSE)</f>
        <v>0</v>
      </c>
      <c r="F2446" s="157">
        <f t="shared" si="49"/>
        <v>0</v>
      </c>
    </row>
    <row r="2447" spans="1:6" x14ac:dyDescent="0.25">
      <c r="A2447" s="9" t="s">
        <v>6729</v>
      </c>
      <c r="B2447" s="9" t="s">
        <v>6728</v>
      </c>
      <c r="C2447" s="9" t="s">
        <v>6730</v>
      </c>
      <c r="D2447" s="159">
        <f>VLOOKUP(A2447:A2503,Герметики!A:I,7,FALSE)</f>
        <v>0</v>
      </c>
      <c r="E2447" s="79">
        <f>VLOOKUP(A2447:A2503,Герметики!A:I,8,FALSE)</f>
        <v>0</v>
      </c>
      <c r="F2447" s="157">
        <f t="shared" si="49"/>
        <v>0</v>
      </c>
    </row>
    <row r="2448" spans="1:6" x14ac:dyDescent="0.25">
      <c r="A2448" s="9" t="s">
        <v>6731</v>
      </c>
      <c r="B2448" s="9" t="s">
        <v>6732</v>
      </c>
      <c r="C2448" s="9" t="s">
        <v>6770</v>
      </c>
      <c r="D2448" s="159">
        <f>VLOOKUP(A2448:A2503,Герметики!A:I,7,FALSE)</f>
        <v>41.392313999999999</v>
      </c>
      <c r="E2448" s="79">
        <f>VLOOKUP(A2448:A2503,Герметики!A:I,8,FALSE)</f>
        <v>0</v>
      </c>
      <c r="F2448" s="157">
        <f t="shared" si="49"/>
        <v>0</v>
      </c>
    </row>
    <row r="2449" spans="1:6" x14ac:dyDescent="0.25">
      <c r="A2449" s="9" t="s">
        <v>6733</v>
      </c>
      <c r="B2449" s="9" t="s">
        <v>6734</v>
      </c>
      <c r="C2449" s="9" t="s">
        <v>6769</v>
      </c>
      <c r="D2449" s="159">
        <f>VLOOKUP(A2449:A2504,Герметики!A:I,7,FALSE)</f>
        <v>15.420665999999999</v>
      </c>
      <c r="E2449" s="79">
        <f>VLOOKUP(A2449:A2504,Герметики!A:I,8,FALSE)</f>
        <v>0</v>
      </c>
      <c r="F2449" s="157">
        <f t="shared" si="49"/>
        <v>0</v>
      </c>
    </row>
    <row r="2450" spans="1:6" x14ac:dyDescent="0.25">
      <c r="A2450" s="9" t="s">
        <v>6735</v>
      </c>
      <c r="B2450" s="9" t="s">
        <v>6736</v>
      </c>
      <c r="C2450" s="9" t="s">
        <v>6771</v>
      </c>
      <c r="D2450" s="159">
        <f>VLOOKUP(A2450:A2505,Герметики!A:I,7,FALSE)</f>
        <v>24.348419999999997</v>
      </c>
      <c r="E2450" s="79">
        <f>VLOOKUP(A2450:A2505,Герметики!A:I,8,FALSE)</f>
        <v>0</v>
      </c>
      <c r="F2450" s="157">
        <f t="shared" si="49"/>
        <v>0</v>
      </c>
    </row>
    <row r="2451" spans="1:6" x14ac:dyDescent="0.25">
      <c r="A2451" s="9" t="s">
        <v>6737</v>
      </c>
      <c r="B2451" s="9" t="s">
        <v>6738</v>
      </c>
      <c r="C2451" s="9" t="s">
        <v>6772</v>
      </c>
      <c r="D2451" s="159">
        <f>VLOOKUP(A2451:A2506,Герметики!A:I,7,FALSE)</f>
        <v>990.16907999999989</v>
      </c>
      <c r="E2451" s="79">
        <f>VLOOKUP(A2451:A2506,Герметики!A:I,8,FALSE)</f>
        <v>0</v>
      </c>
      <c r="F2451" s="157">
        <f t="shared" si="49"/>
        <v>0</v>
      </c>
    </row>
    <row r="2452" spans="1:6" x14ac:dyDescent="0.25">
      <c r="A2452" s="9" t="s">
        <v>6739</v>
      </c>
      <c r="B2452" s="9">
        <v>4092075</v>
      </c>
      <c r="C2452" s="9" t="s">
        <v>6773</v>
      </c>
      <c r="D2452" s="159">
        <f>VLOOKUP(A2452:A2507,Герметики!A:I,7,FALSE)</f>
        <v>746.68487999999979</v>
      </c>
      <c r="E2452" s="79">
        <f>VLOOKUP(A2452:A2507,Герметики!A:I,8,FALSE)</f>
        <v>0</v>
      </c>
      <c r="F2452" s="157">
        <f t="shared" si="49"/>
        <v>0</v>
      </c>
    </row>
    <row r="2453" spans="1:6" x14ac:dyDescent="0.25">
      <c r="A2453" s="9" t="s">
        <v>6740</v>
      </c>
      <c r="B2453" s="9">
        <v>4092075</v>
      </c>
      <c r="C2453" s="9" t="s">
        <v>6774</v>
      </c>
      <c r="D2453" s="159">
        <f>VLOOKUP(A2453:A2508,Герметики!A:I,7,FALSE)</f>
        <v>972.31357199999991</v>
      </c>
      <c r="E2453" s="79">
        <f>VLOOKUP(A2453:A2508,Герметики!A:I,8,FALSE)</f>
        <v>0</v>
      </c>
      <c r="F2453" s="157">
        <f t="shared" si="49"/>
        <v>0</v>
      </c>
    </row>
    <row r="2454" spans="1:6" x14ac:dyDescent="0.25">
      <c r="A2454" s="9" t="s">
        <v>6741</v>
      </c>
      <c r="B2454" s="9">
        <v>6700242</v>
      </c>
      <c r="C2454" s="9" t="s">
        <v>6775</v>
      </c>
      <c r="D2454" s="159">
        <f>VLOOKUP(A2454:A2509,Герметики!A:I,7,FALSE)</f>
        <v>284.06489999999997</v>
      </c>
      <c r="E2454" s="79">
        <f>VLOOKUP(A2454:A2509,Герметики!A:I,8,FALSE)</f>
        <v>0</v>
      </c>
      <c r="F2454" s="157">
        <f t="shared" si="49"/>
        <v>0</v>
      </c>
    </row>
    <row r="2455" spans="1:6" x14ac:dyDescent="0.25">
      <c r="A2455" s="9" t="s">
        <v>6742</v>
      </c>
      <c r="B2455" s="9">
        <v>6700244</v>
      </c>
      <c r="C2455" s="9" t="s">
        <v>6776</v>
      </c>
      <c r="D2455" s="159">
        <f>VLOOKUP(A2455:A2510,Герметики!A:I,7,FALSE)</f>
        <v>284.06489999999997</v>
      </c>
      <c r="E2455" s="79">
        <f>VLOOKUP(A2455:A2510,Герметики!A:I,8,FALSE)</f>
        <v>0</v>
      </c>
      <c r="F2455" s="157">
        <f t="shared" si="49"/>
        <v>0</v>
      </c>
    </row>
    <row r="2456" spans="1:6" x14ac:dyDescent="0.25">
      <c r="A2456" s="9" t="s">
        <v>6743</v>
      </c>
      <c r="B2456" s="9" t="s">
        <v>6744</v>
      </c>
      <c r="C2456" s="9" t="s">
        <v>6777</v>
      </c>
      <c r="D2456" s="159">
        <f>VLOOKUP(A2456:A2511,Герметики!A:I,7,FALSE)</f>
        <v>181.801536</v>
      </c>
      <c r="E2456" s="79">
        <f>VLOOKUP(A2456:A2511,Герметики!A:I,8,FALSE)</f>
        <v>0</v>
      </c>
      <c r="F2456" s="157">
        <f t="shared" si="49"/>
        <v>0</v>
      </c>
    </row>
    <row r="2457" spans="1:6" x14ac:dyDescent="0.25">
      <c r="A2457" s="9" t="s">
        <v>6745</v>
      </c>
      <c r="B2457" s="9" t="s">
        <v>6746</v>
      </c>
      <c r="C2457" s="9" t="s">
        <v>6778</v>
      </c>
      <c r="D2457" s="159">
        <f>VLOOKUP(A2457:A2512,Герметики!A:I,7,FALSE)</f>
        <v>249.97711199999998</v>
      </c>
      <c r="E2457" s="79">
        <f>VLOOKUP(A2457:A2512,Герметики!A:I,8,FALSE)</f>
        <v>0</v>
      </c>
      <c r="F2457" s="157">
        <f t="shared" si="49"/>
        <v>0</v>
      </c>
    </row>
    <row r="2458" spans="1:6" x14ac:dyDescent="0.25">
      <c r="A2458" s="9" t="s">
        <v>6747</v>
      </c>
      <c r="B2458" s="9" t="s">
        <v>6748</v>
      </c>
      <c r="C2458" s="9" t="s">
        <v>6779</v>
      </c>
      <c r="D2458" s="159">
        <f>VLOOKUP(A2458:A2512,Герметики!A:I,7,FALSE)</f>
        <v>238.61451599999998</v>
      </c>
      <c r="E2458" s="79">
        <f>VLOOKUP(A2458:A2512,Герметики!A:I,8,FALSE)</f>
        <v>0</v>
      </c>
      <c r="F2458" s="157">
        <f t="shared" si="49"/>
        <v>0</v>
      </c>
    </row>
    <row r="2459" spans="1:6" x14ac:dyDescent="0.25">
      <c r="A2459" s="9" t="s">
        <v>6749</v>
      </c>
      <c r="B2459" s="9" t="s">
        <v>6750</v>
      </c>
      <c r="C2459" s="9" t="s">
        <v>6780</v>
      </c>
      <c r="D2459" s="159">
        <f>VLOOKUP(A2459:A2512,Герметики!A:I,7,FALSE)</f>
        <v>422.85089399999993</v>
      </c>
      <c r="E2459" s="79">
        <f>VLOOKUP(A2459:A2512,Герметики!A:I,8,FALSE)</f>
        <v>0</v>
      </c>
      <c r="F2459" s="157">
        <f t="shared" si="49"/>
        <v>0</v>
      </c>
    </row>
    <row r="2460" spans="1:6" x14ac:dyDescent="0.25">
      <c r="A2460" s="9" t="s">
        <v>6751</v>
      </c>
      <c r="B2460" s="9" t="s">
        <v>6752</v>
      </c>
      <c r="C2460" s="9" t="s">
        <v>6781</v>
      </c>
      <c r="D2460" s="159">
        <f>VLOOKUP(A2460:A2513,Герметики!A:I,7,FALSE)</f>
        <v>103.074978</v>
      </c>
      <c r="E2460" s="79">
        <f>VLOOKUP(A2460:A2513,Герметики!A:I,8,FALSE)</f>
        <v>0</v>
      </c>
      <c r="F2460" s="157">
        <f t="shared" si="49"/>
        <v>0</v>
      </c>
    </row>
    <row r="2461" spans="1:6" x14ac:dyDescent="0.25">
      <c r="A2461" s="9" t="s">
        <v>6753</v>
      </c>
      <c r="B2461" s="9" t="s">
        <v>6754</v>
      </c>
      <c r="C2461" s="9" t="s">
        <v>6755</v>
      </c>
      <c r="D2461" s="159">
        <f>VLOOKUP(A2461:A2514,Герметики!A:I,7,FALSE)</f>
        <v>275.13714599999997</v>
      </c>
      <c r="E2461" s="79">
        <f>VLOOKUP(A2461:A2514,Герметики!A:I,8,FALSE)</f>
        <v>0</v>
      </c>
      <c r="F2461" s="157">
        <f t="shared" si="49"/>
        <v>0</v>
      </c>
    </row>
    <row r="2462" spans="1:6" x14ac:dyDescent="0.25">
      <c r="A2462" s="9" t="s">
        <v>6756</v>
      </c>
      <c r="B2462" s="9" t="s">
        <v>6757</v>
      </c>
      <c r="C2462" s="9" t="s">
        <v>6758</v>
      </c>
      <c r="D2462" s="159">
        <f>VLOOKUP(A2462:A2515,Герметики!A:I,7,FALSE)</f>
        <v>255.65840999999998</v>
      </c>
      <c r="E2462" s="79">
        <f>VLOOKUP(A2462:A2515,Герметики!A:I,8,FALSE)</f>
        <v>0</v>
      </c>
      <c r="F2462" s="157">
        <f t="shared" si="49"/>
        <v>0</v>
      </c>
    </row>
    <row r="2463" spans="1:6" x14ac:dyDescent="0.25">
      <c r="A2463" s="9" t="s">
        <v>6759</v>
      </c>
      <c r="B2463" s="9" t="s">
        <v>6760</v>
      </c>
      <c r="C2463" s="9" t="s">
        <v>6782</v>
      </c>
      <c r="D2463" s="159">
        <f>VLOOKUP(A2463:A2516,Герметики!A:I,7,FALSE)</f>
        <v>281.63005799999996</v>
      </c>
      <c r="E2463" s="79">
        <f>VLOOKUP(A2463:A2516,Герметики!A:I,8,FALSE)</f>
        <v>0</v>
      </c>
      <c r="F2463" s="157">
        <f t="shared" si="49"/>
        <v>0</v>
      </c>
    </row>
    <row r="2464" spans="1:6" x14ac:dyDescent="0.25">
      <c r="A2464" s="9" t="s">
        <v>6761</v>
      </c>
      <c r="B2464" s="9" t="s">
        <v>6762</v>
      </c>
      <c r="C2464" s="9" t="s">
        <v>6783</v>
      </c>
      <c r="D2464" s="159">
        <f>VLOOKUP(A2464:A2517,Герметики!A:I,7,FALSE)</f>
        <v>345.74756400000001</v>
      </c>
      <c r="E2464" s="79">
        <f>VLOOKUP(A2464:A2517,Герметики!A:I,8,FALSE)</f>
        <v>0</v>
      </c>
      <c r="F2464" s="157">
        <f t="shared" si="49"/>
        <v>0</v>
      </c>
    </row>
    <row r="2465" spans="1:6" x14ac:dyDescent="0.25">
      <c r="A2465" s="9" t="s">
        <v>6763</v>
      </c>
      <c r="B2465" s="9" t="s">
        <v>6764</v>
      </c>
      <c r="C2465" s="9" t="s">
        <v>6784</v>
      </c>
      <c r="D2465" s="159">
        <f>VLOOKUP(A2465:A2517,Герметики!A:I,7,FALSE)</f>
        <v>511.31681999999995</v>
      </c>
      <c r="E2465" s="79">
        <f>VLOOKUP(A2465:A2517,Герметики!A:I,8,FALSE)</f>
        <v>0</v>
      </c>
      <c r="F2465" s="157">
        <f t="shared" si="49"/>
        <v>0</v>
      </c>
    </row>
    <row r="2466" spans="1:6" x14ac:dyDescent="0.25">
      <c r="A2466" s="9" t="s">
        <v>6786</v>
      </c>
      <c r="B2466" s="9">
        <v>6140401</v>
      </c>
      <c r="C2466" s="9" t="s">
        <v>6787</v>
      </c>
      <c r="D2466" s="159">
        <f>VLOOKUP(A2466:A2518,Герметики!A:I,7,FALSE)</f>
        <v>49.775999999999996</v>
      </c>
      <c r="E2466" s="79">
        <f>VLOOKUP(A2466:A2518,Герметики!A:I,8,FALSE)</f>
        <v>0</v>
      </c>
      <c r="F2466" s="157">
        <f t="shared" si="49"/>
        <v>0</v>
      </c>
    </row>
    <row r="2467" spans="1:6" x14ac:dyDescent="0.25">
      <c r="A2467" s="9" t="s">
        <v>6788</v>
      </c>
      <c r="B2467" s="9">
        <v>6140402</v>
      </c>
      <c r="C2467" s="9" t="s">
        <v>6789</v>
      </c>
      <c r="D2467" s="159">
        <f>VLOOKUP(A2467:A2519,Герметики!A:I,7,FALSE)</f>
        <v>91.391999999999996</v>
      </c>
      <c r="E2467" s="79">
        <f>VLOOKUP(A2467:A2519,Герметики!A:I,8,FALSE)</f>
        <v>0</v>
      </c>
      <c r="F2467" s="157">
        <f t="shared" si="49"/>
        <v>0</v>
      </c>
    </row>
    <row r="2468" spans="1:6" x14ac:dyDescent="0.25">
      <c r="A2468" s="9" t="s">
        <v>6790</v>
      </c>
      <c r="B2468" s="9">
        <v>6140501</v>
      </c>
      <c r="C2468" s="9" t="s">
        <v>6791</v>
      </c>
      <c r="D2468" s="159">
        <f>VLOOKUP(A2468:A2520,Герметики!A:I,7,FALSE)</f>
        <v>72.42</v>
      </c>
      <c r="E2468" s="79">
        <f>VLOOKUP(A2468:A2520,Герметики!A:I,8,FALSE)</f>
        <v>0</v>
      </c>
      <c r="F2468" s="157">
        <f t="shared" si="49"/>
        <v>0</v>
      </c>
    </row>
    <row r="2469" spans="1:6" x14ac:dyDescent="0.25">
      <c r="A2469" s="9" t="s">
        <v>6792</v>
      </c>
      <c r="B2469" s="9">
        <v>6140502</v>
      </c>
      <c r="C2469" s="9" t="s">
        <v>6793</v>
      </c>
      <c r="D2469" s="159">
        <f>VLOOKUP(A2469:A2521,Герметики!A:I,7,FALSE)</f>
        <v>91.8</v>
      </c>
      <c r="E2469" s="79">
        <f>VLOOKUP(A2469:A2521,Герметики!A:I,8,FALSE)</f>
        <v>0</v>
      </c>
      <c r="F2469" s="157">
        <f t="shared" si="49"/>
        <v>0</v>
      </c>
    </row>
    <row r="2470" spans="1:6" x14ac:dyDescent="0.25">
      <c r="A2470" s="9" t="s">
        <v>6794</v>
      </c>
      <c r="B2470" s="9">
        <v>6140211</v>
      </c>
      <c r="C2470" s="9" t="s">
        <v>6795</v>
      </c>
      <c r="D2470" s="159">
        <f>VLOOKUP(A2470:A2522,Герметики!A:I,7,FALSE)</f>
        <v>107.1</v>
      </c>
      <c r="E2470" s="79">
        <f>VLOOKUP(A2470:A2522,Герметики!A:I,8,FALSE)</f>
        <v>0</v>
      </c>
      <c r="F2470" s="157">
        <f t="shared" si="49"/>
        <v>0</v>
      </c>
    </row>
    <row r="2471" spans="1:6" x14ac:dyDescent="0.25">
      <c r="A2471" s="9" t="s">
        <v>6796</v>
      </c>
      <c r="B2471" s="9">
        <v>6140212</v>
      </c>
      <c r="C2471" s="9" t="s">
        <v>6797</v>
      </c>
      <c r="D2471" s="159">
        <f>VLOOKUP(A2471:A2523,Герметики!A:I,7,FALSE)</f>
        <v>158.1</v>
      </c>
      <c r="E2471" s="79">
        <f>VLOOKUP(A2471:A2523,Герметики!A:I,8,FALSE)</f>
        <v>0</v>
      </c>
      <c r="F2471" s="157">
        <f t="shared" si="49"/>
        <v>0</v>
      </c>
    </row>
    <row r="2472" spans="1:6" x14ac:dyDescent="0.25">
      <c r="A2472" s="9" t="s">
        <v>6798</v>
      </c>
      <c r="B2472" s="9">
        <v>6140301</v>
      </c>
      <c r="C2472" s="9" t="s">
        <v>6799</v>
      </c>
      <c r="D2472" s="159">
        <f>VLOOKUP(A2472:A2524,Герметики!A:I,7,FALSE)</f>
        <v>82.926000000000002</v>
      </c>
      <c r="E2472" s="79">
        <f>VLOOKUP(A2472:A2524,Герметики!A:I,8,FALSE)</f>
        <v>0</v>
      </c>
      <c r="F2472" s="157">
        <f t="shared" si="49"/>
        <v>0</v>
      </c>
    </row>
    <row r="2473" spans="1:6" x14ac:dyDescent="0.25">
      <c r="A2473" s="9" t="s">
        <v>6800</v>
      </c>
      <c r="B2473" s="9">
        <v>6140302</v>
      </c>
      <c r="C2473" s="9" t="s">
        <v>6801</v>
      </c>
      <c r="D2473" s="159">
        <f>VLOOKUP(A2473:A2525,Герметики!A:I,7,FALSE)</f>
        <v>144.84</v>
      </c>
      <c r="E2473" s="79">
        <f>VLOOKUP(A2473:A2525,Герметики!A:I,8,FALSE)</f>
        <v>0</v>
      </c>
      <c r="F2473" s="157">
        <f t="shared" si="49"/>
        <v>0</v>
      </c>
    </row>
    <row r="2474" spans="1:6" x14ac:dyDescent="0.25">
      <c r="A2474" s="9" t="s">
        <v>6802</v>
      </c>
      <c r="B2474" s="9">
        <v>6140703</v>
      </c>
      <c r="C2474" s="9" t="s">
        <v>6803</v>
      </c>
      <c r="D2474" s="159">
        <f>VLOOKUP(A2474:A2526,Герметики!A:I,7,FALSE)</f>
        <v>112.2</v>
      </c>
      <c r="E2474" s="79">
        <f>VLOOKUP(A2474:A2526,Герметики!A:I,8,FALSE)</f>
        <v>0</v>
      </c>
      <c r="F2474" s="157">
        <f t="shared" si="49"/>
        <v>0</v>
      </c>
    </row>
    <row r="2475" spans="1:6" x14ac:dyDescent="0.25">
      <c r="A2475" s="9" t="s">
        <v>6804</v>
      </c>
      <c r="B2475" s="9">
        <v>6140701</v>
      </c>
      <c r="C2475" s="9" t="s">
        <v>6805</v>
      </c>
      <c r="D2475" s="159">
        <f>VLOOKUP(A2475:A2526,Герметики!A:I,7,FALSE)</f>
        <v>46.5426</v>
      </c>
      <c r="E2475" s="79">
        <f>VLOOKUP(A2475:A2526,Герметики!A:I,8,FALSE)</f>
        <v>0</v>
      </c>
      <c r="F2475" s="157">
        <f t="shared" si="49"/>
        <v>0</v>
      </c>
    </row>
    <row r="2476" spans="1:6" x14ac:dyDescent="0.25">
      <c r="A2476" s="9" t="s">
        <v>6806</v>
      </c>
      <c r="B2476" s="9">
        <v>6140702</v>
      </c>
      <c r="C2476" s="9" t="s">
        <v>6807</v>
      </c>
      <c r="D2476" s="159">
        <f>VLOOKUP(A2476:A2526,Герметики!A:I,7,FALSE)</f>
        <v>61.2</v>
      </c>
      <c r="E2476" s="79">
        <f>VLOOKUP(A2476:A2526,Герметики!A:I,8,FALSE)</f>
        <v>0</v>
      </c>
      <c r="F2476" s="157">
        <f t="shared" si="49"/>
        <v>0</v>
      </c>
    </row>
    <row r="2477" spans="1:6" x14ac:dyDescent="0.25">
      <c r="A2477" s="9" t="s">
        <v>6808</v>
      </c>
      <c r="B2477" s="9">
        <v>6140601</v>
      </c>
      <c r="C2477" s="9" t="s">
        <v>6809</v>
      </c>
      <c r="D2477" s="159">
        <f>VLOOKUP(A2477:A2527,Герметики!A:I,7,FALSE)</f>
        <v>110.16</v>
      </c>
      <c r="E2477" s="79">
        <f>VLOOKUP(A2477:A2527,Герметики!A:I,8,FALSE)</f>
        <v>0</v>
      </c>
      <c r="F2477" s="157">
        <f t="shared" si="49"/>
        <v>0</v>
      </c>
    </row>
    <row r="2478" spans="1:6" x14ac:dyDescent="0.25">
      <c r="A2478" s="9" t="s">
        <v>6810</v>
      </c>
      <c r="B2478" s="9">
        <v>6140101</v>
      </c>
      <c r="C2478" s="9" t="s">
        <v>6811</v>
      </c>
      <c r="D2478" s="159">
        <f>VLOOKUP(A2478:A2528,Герметики!A:I,7,FALSE)</f>
        <v>16.656192000000001</v>
      </c>
      <c r="E2478" s="79">
        <f>VLOOKUP(A2478:A2528,Герметики!A:I,8,FALSE)</f>
        <v>0</v>
      </c>
      <c r="F2478" s="157">
        <f t="shared" si="49"/>
        <v>0</v>
      </c>
    </row>
    <row r="2479" spans="1:6" x14ac:dyDescent="0.25">
      <c r="A2479" s="9" t="s">
        <v>6812</v>
      </c>
      <c r="B2479" s="9">
        <v>6140103</v>
      </c>
      <c r="C2479" s="9" t="s">
        <v>6813</v>
      </c>
      <c r="D2479" s="159">
        <f>VLOOKUP(A2479:A2529,Герметики!A:I,7,FALSE)</f>
        <v>27.760320000000004</v>
      </c>
      <c r="E2479" s="79">
        <f>VLOOKUP(A2479:A2529,Герметики!A:I,8,FALSE)</f>
        <v>0</v>
      </c>
      <c r="F2479" s="157">
        <f t="shared" si="49"/>
        <v>0</v>
      </c>
    </row>
    <row r="2480" spans="1:6" x14ac:dyDescent="0.25">
      <c r="A2480" s="9" t="s">
        <v>6814</v>
      </c>
      <c r="B2480" s="9">
        <v>6140102</v>
      </c>
      <c r="C2480" s="9" t="s">
        <v>6815</v>
      </c>
      <c r="D2480" s="159">
        <f>VLOOKUP(A2480:A2530,Герметики!A:I,7,FALSE)</f>
        <v>49.274568000000002</v>
      </c>
      <c r="E2480" s="79">
        <f>VLOOKUP(A2480:A2530,Герметики!A:I,8,FALSE)</f>
        <v>0</v>
      </c>
      <c r="F2480" s="157">
        <f t="shared" si="49"/>
        <v>0</v>
      </c>
    </row>
    <row r="2481" spans="1:6" x14ac:dyDescent="0.25">
      <c r="A2481" s="9" t="s">
        <v>6816</v>
      </c>
      <c r="B2481" s="9">
        <v>6140104</v>
      </c>
      <c r="C2481" s="9" t="s">
        <v>6817</v>
      </c>
      <c r="D2481" s="159">
        <f>VLOOKUP(A2481:A2531,Герметики!A:I,7,FALSE)</f>
        <v>72.870840000000001</v>
      </c>
      <c r="E2481" s="79">
        <f>VLOOKUP(A2481:A2531,Герметики!A:I,8,FALSE)</f>
        <v>0</v>
      </c>
      <c r="F2481" s="157">
        <f t="shared" si="49"/>
        <v>0</v>
      </c>
    </row>
    <row r="2482" spans="1:6" x14ac:dyDescent="0.25">
      <c r="A2482" s="9" t="s">
        <v>6818</v>
      </c>
      <c r="B2482" s="9">
        <v>4013</v>
      </c>
      <c r="C2482" s="9" t="s">
        <v>6819</v>
      </c>
      <c r="D2482" s="159">
        <f>VLOOKUP(A2482:A2531,Герметики!A:I,7,FALSE)</f>
        <v>178.5</v>
      </c>
      <c r="E2482" s="79">
        <f>VLOOKUP(A2482:A2531,Герметики!A:I,8,FALSE)</f>
        <v>0</v>
      </c>
      <c r="F2482" s="157">
        <f t="shared" si="49"/>
        <v>0</v>
      </c>
    </row>
    <row r="2483" spans="1:6" x14ac:dyDescent="0.25">
      <c r="A2483" s="9" t="s">
        <v>6820</v>
      </c>
      <c r="B2483" s="9">
        <v>4017</v>
      </c>
      <c r="C2483" s="9" t="s">
        <v>6821</v>
      </c>
      <c r="D2483" s="159">
        <f>VLOOKUP(A2483:A2532,Герметики!A:I,7,FALSE)</f>
        <v>178.5</v>
      </c>
      <c r="E2483" s="79">
        <f>VLOOKUP(A2483:A2532,Герметики!A:I,8,FALSE)</f>
        <v>0</v>
      </c>
      <c r="F2483" s="157">
        <f t="shared" si="49"/>
        <v>0</v>
      </c>
    </row>
    <row r="2484" spans="1:6" x14ac:dyDescent="0.25">
      <c r="A2484" s="9" t="s">
        <v>6822</v>
      </c>
      <c r="B2484" s="9">
        <v>4015</v>
      </c>
      <c r="C2484" s="9" t="s">
        <v>6823</v>
      </c>
      <c r="D2484" s="159">
        <f>VLOOKUP(A2484:A2533,Герметики!A:I,7,FALSE)</f>
        <v>440.64</v>
      </c>
      <c r="E2484" s="79">
        <f>VLOOKUP(A2484:A2533,Герметики!A:I,8,FALSE)</f>
        <v>0</v>
      </c>
      <c r="F2484" s="157">
        <f t="shared" si="49"/>
        <v>0</v>
      </c>
    </row>
    <row r="2485" spans="1:6" x14ac:dyDescent="0.25">
      <c r="A2485" s="9" t="s">
        <v>6824</v>
      </c>
      <c r="B2485" s="9">
        <v>4019</v>
      </c>
      <c r="C2485" s="9" t="s">
        <v>6825</v>
      </c>
      <c r="D2485" s="159">
        <f>VLOOKUP(A2485:A2534,Герметики!A:I,7,FALSE)</f>
        <v>440.64</v>
      </c>
      <c r="E2485" s="79">
        <f>VLOOKUP(A2485:A2534,Герметики!A:I,8,FALSE)</f>
        <v>0</v>
      </c>
      <c r="F2485" s="157">
        <f t="shared" si="49"/>
        <v>0</v>
      </c>
    </row>
    <row r="2486" spans="1:6" x14ac:dyDescent="0.25">
      <c r="A2486" s="9" t="s">
        <v>6830</v>
      </c>
      <c r="B2486" s="9">
        <v>8010104</v>
      </c>
      <c r="C2486" s="9" t="s">
        <v>6831</v>
      </c>
      <c r="D2486" s="159">
        <f>VLOOKUP(A2486:A3479,Радиаторы!A:I,7,FALSE)</f>
        <v>3172.1694480000001</v>
      </c>
      <c r="E2486" s="79">
        <f>VLOOKUP(A2486:A3479,Радиаторы!A:I,8,FALSE)</f>
        <v>0</v>
      </c>
      <c r="F2486" s="157">
        <f>D2486*E2486</f>
        <v>0</v>
      </c>
    </row>
    <row r="2487" spans="1:6" x14ac:dyDescent="0.25">
      <c r="A2487" s="9" t="s">
        <v>6832</v>
      </c>
      <c r="B2487" s="9">
        <v>8010105</v>
      </c>
      <c r="C2487" s="9" t="s">
        <v>6833</v>
      </c>
      <c r="D2487" s="159">
        <f>VLOOKUP(A2487:A3479,Радиаторы!A:I,7,FALSE)</f>
        <v>3965.2118099999993</v>
      </c>
      <c r="E2487" s="79">
        <f>VLOOKUP(A2487:A3479,Радиаторы!A:I,8,FALSE)</f>
        <v>0</v>
      </c>
      <c r="F2487" s="157">
        <f t="shared" ref="F2487:F2550" si="50">D2487*E2487</f>
        <v>0</v>
      </c>
    </row>
    <row r="2488" spans="1:6" x14ac:dyDescent="0.25">
      <c r="A2488" s="9" t="s">
        <v>6834</v>
      </c>
      <c r="B2488" s="9">
        <v>8010106</v>
      </c>
      <c r="C2488" s="9" t="s">
        <v>6835</v>
      </c>
      <c r="D2488" s="159">
        <f>VLOOKUP(A2488:A3480,Радиаторы!A:I,7,FALSE)</f>
        <v>4758.254171999999</v>
      </c>
      <c r="E2488" s="79">
        <f>VLOOKUP(A2488:A3480,Радиаторы!A:I,8,FALSE)</f>
        <v>0</v>
      </c>
      <c r="F2488" s="157">
        <f t="shared" si="50"/>
        <v>0</v>
      </c>
    </row>
    <row r="2489" spans="1:6" x14ac:dyDescent="0.25">
      <c r="A2489" s="9" t="s">
        <v>6836</v>
      </c>
      <c r="B2489" s="9">
        <v>8010107</v>
      </c>
      <c r="C2489" s="9" t="s">
        <v>6837</v>
      </c>
      <c r="D2489" s="159">
        <f>VLOOKUP(A2489:A3481,Радиаторы!A:I,7,FALSE)</f>
        <v>5551.2965339999992</v>
      </c>
      <c r="E2489" s="79">
        <f>VLOOKUP(A2489:A3481,Радиаторы!A:I,8,FALSE)</f>
        <v>0</v>
      </c>
      <c r="F2489" s="157">
        <f t="shared" si="50"/>
        <v>0</v>
      </c>
    </row>
    <row r="2490" spans="1:6" x14ac:dyDescent="0.25">
      <c r="A2490" s="9" t="s">
        <v>6838</v>
      </c>
      <c r="B2490" s="9">
        <v>8010108</v>
      </c>
      <c r="C2490" s="9" t="s">
        <v>6839</v>
      </c>
      <c r="D2490" s="159">
        <f>VLOOKUP(A2490:A3482,Радиаторы!A:I,7,FALSE)</f>
        <v>6344.3388960000002</v>
      </c>
      <c r="E2490" s="79">
        <f>VLOOKUP(A2490:A3482,Радиаторы!A:I,8,FALSE)</f>
        <v>0</v>
      </c>
      <c r="F2490" s="157">
        <f t="shared" si="50"/>
        <v>0</v>
      </c>
    </row>
    <row r="2491" spans="1:6" x14ac:dyDescent="0.25">
      <c r="A2491" s="9" t="s">
        <v>6840</v>
      </c>
      <c r="B2491" s="9">
        <v>8010109</v>
      </c>
      <c r="C2491" s="9" t="s">
        <v>6841</v>
      </c>
      <c r="D2491" s="159">
        <f>VLOOKUP(A2491:A3483,Радиаторы!A:I,7,FALSE)</f>
        <v>7137.3812579999994</v>
      </c>
      <c r="E2491" s="79">
        <f>VLOOKUP(A2491:A3483,Радиаторы!A:I,8,FALSE)</f>
        <v>0</v>
      </c>
      <c r="F2491" s="157">
        <f t="shared" si="50"/>
        <v>0</v>
      </c>
    </row>
    <row r="2492" spans="1:6" x14ac:dyDescent="0.25">
      <c r="A2492" s="9" t="s">
        <v>6842</v>
      </c>
      <c r="B2492" s="9">
        <v>8010110</v>
      </c>
      <c r="C2492" s="9" t="s">
        <v>6843</v>
      </c>
      <c r="D2492" s="159">
        <f>VLOOKUP(A2492:A3484,Радиаторы!A:I,7,FALSE)</f>
        <v>7930.4236199999987</v>
      </c>
      <c r="E2492" s="79">
        <f>VLOOKUP(A2492:A3484,Радиаторы!A:I,8,FALSE)</f>
        <v>0</v>
      </c>
      <c r="F2492" s="157">
        <f t="shared" si="50"/>
        <v>0</v>
      </c>
    </row>
    <row r="2493" spans="1:6" x14ac:dyDescent="0.25">
      <c r="A2493" s="9" t="s">
        <v>6844</v>
      </c>
      <c r="B2493" s="9">
        <v>8010111</v>
      </c>
      <c r="C2493" s="9" t="s">
        <v>6845</v>
      </c>
      <c r="D2493" s="159">
        <f>VLOOKUP(A2493:A3485,Радиаторы!A:I,7,FALSE)</f>
        <v>8723.4659819999997</v>
      </c>
      <c r="E2493" s="79">
        <f>VLOOKUP(A2493:A3485,Радиаторы!A:I,8,FALSE)</f>
        <v>0</v>
      </c>
      <c r="F2493" s="157">
        <f t="shared" si="50"/>
        <v>0</v>
      </c>
    </row>
    <row r="2494" spans="1:6" x14ac:dyDescent="0.25">
      <c r="A2494" s="9" t="s">
        <v>6846</v>
      </c>
      <c r="B2494" s="9">
        <v>8010112</v>
      </c>
      <c r="C2494" s="9" t="s">
        <v>6847</v>
      </c>
      <c r="D2494" s="159">
        <f>VLOOKUP(A2494:A3485,Радиаторы!A:I,7,FALSE)</f>
        <v>9516.508343999998</v>
      </c>
      <c r="E2494" s="79">
        <f>VLOOKUP(A2494:A3485,Радиаторы!A:I,8,FALSE)</f>
        <v>0</v>
      </c>
      <c r="F2494" s="157">
        <f t="shared" si="50"/>
        <v>0</v>
      </c>
    </row>
    <row r="2495" spans="1:6" x14ac:dyDescent="0.25">
      <c r="A2495" s="9" t="s">
        <v>6850</v>
      </c>
      <c r="B2495" s="9">
        <v>8010204</v>
      </c>
      <c r="C2495" s="9" t="s">
        <v>6851</v>
      </c>
      <c r="D2495" s="159">
        <f>VLOOKUP(A2495:A3486,Радиаторы!A:I,7,FALSE)</f>
        <v>3269.2766759999995</v>
      </c>
      <c r="E2495" s="79">
        <f>VLOOKUP(A2495:A3486,Радиаторы!A:I,8,FALSE)</f>
        <v>0</v>
      </c>
      <c r="F2495" s="157">
        <f t="shared" si="50"/>
        <v>0</v>
      </c>
    </row>
    <row r="2496" spans="1:6" x14ac:dyDescent="0.25">
      <c r="A2496" s="9" t="s">
        <v>6852</v>
      </c>
      <c r="B2496" s="9">
        <v>8010205</v>
      </c>
      <c r="C2496" s="9" t="s">
        <v>6853</v>
      </c>
      <c r="D2496" s="159">
        <f>VLOOKUP(A2496:A3487,Радиаторы!A:I,7,FALSE)</f>
        <v>4086.5958449999998</v>
      </c>
      <c r="E2496" s="79">
        <f>VLOOKUP(A2496:A3487,Радиаторы!A:I,8,FALSE)</f>
        <v>0</v>
      </c>
      <c r="F2496" s="157">
        <f t="shared" si="50"/>
        <v>0</v>
      </c>
    </row>
    <row r="2497" spans="1:6" x14ac:dyDescent="0.25">
      <c r="A2497" s="9" t="s">
        <v>6854</v>
      </c>
      <c r="B2497" s="9">
        <v>8010206</v>
      </c>
      <c r="C2497" s="9" t="s">
        <v>6855</v>
      </c>
      <c r="D2497" s="159">
        <f>VLOOKUP(A2497:A3488,Радиаторы!A:I,7,FALSE)</f>
        <v>4903.9150140000002</v>
      </c>
      <c r="E2497" s="79">
        <f>VLOOKUP(A2497:A3488,Радиаторы!A:I,8,FALSE)</f>
        <v>0</v>
      </c>
      <c r="F2497" s="157">
        <f t="shared" si="50"/>
        <v>0</v>
      </c>
    </row>
    <row r="2498" spans="1:6" x14ac:dyDescent="0.25">
      <c r="A2498" s="9" t="s">
        <v>6856</v>
      </c>
      <c r="B2498" s="9">
        <v>8010207</v>
      </c>
      <c r="C2498" s="9" t="s">
        <v>6857</v>
      </c>
      <c r="D2498" s="159">
        <f>VLOOKUP(A2498:A3489,Радиаторы!A:I,7,FALSE)</f>
        <v>5721.2341829999996</v>
      </c>
      <c r="E2498" s="79">
        <f>VLOOKUP(A2498:A3489,Радиаторы!A:I,8,FALSE)</f>
        <v>0</v>
      </c>
      <c r="F2498" s="157">
        <f t="shared" si="50"/>
        <v>0</v>
      </c>
    </row>
    <row r="2499" spans="1:6" x14ac:dyDescent="0.25">
      <c r="A2499" s="9" t="s">
        <v>6858</v>
      </c>
      <c r="B2499" s="9">
        <v>8010208</v>
      </c>
      <c r="C2499" s="9" t="s">
        <v>6859</v>
      </c>
      <c r="D2499" s="159">
        <f>VLOOKUP(A2499:A3490,Радиаторы!A:I,7,FALSE)</f>
        <v>6538.553351999999</v>
      </c>
      <c r="E2499" s="79">
        <f>VLOOKUP(A2499:A3490,Радиаторы!A:I,8,FALSE)</f>
        <v>0</v>
      </c>
      <c r="F2499" s="157">
        <f t="shared" si="50"/>
        <v>0</v>
      </c>
    </row>
    <row r="2500" spans="1:6" x14ac:dyDescent="0.25">
      <c r="A2500" s="9" t="s">
        <v>6860</v>
      </c>
      <c r="B2500" s="9">
        <v>8010209</v>
      </c>
      <c r="C2500" s="9" t="s">
        <v>6861</v>
      </c>
      <c r="D2500" s="159">
        <f>VLOOKUP(A2500:A3491,Радиаторы!A:I,7,FALSE)</f>
        <v>7355.8725209999993</v>
      </c>
      <c r="E2500" s="79">
        <f>VLOOKUP(A2500:A3491,Радиаторы!A:I,8,FALSE)</f>
        <v>0</v>
      </c>
      <c r="F2500" s="157">
        <f t="shared" si="50"/>
        <v>0</v>
      </c>
    </row>
    <row r="2501" spans="1:6" x14ac:dyDescent="0.25">
      <c r="A2501" s="9" t="s">
        <v>6862</v>
      </c>
      <c r="B2501" s="9">
        <v>8010210</v>
      </c>
      <c r="C2501" s="9" t="s">
        <v>6863</v>
      </c>
      <c r="D2501" s="159">
        <f>VLOOKUP(A2501:A3492,Радиаторы!A:I,7,FALSE)</f>
        <v>8173.1916899999997</v>
      </c>
      <c r="E2501" s="79">
        <f>VLOOKUP(A2501:A3492,Радиаторы!A:I,8,FALSE)</f>
        <v>0</v>
      </c>
      <c r="F2501" s="157">
        <f t="shared" si="50"/>
        <v>0</v>
      </c>
    </row>
    <row r="2502" spans="1:6" x14ac:dyDescent="0.25">
      <c r="A2502" s="9" t="s">
        <v>6864</v>
      </c>
      <c r="B2502" s="9">
        <v>8010211</v>
      </c>
      <c r="C2502" s="9" t="s">
        <v>6865</v>
      </c>
      <c r="D2502" s="159">
        <f>VLOOKUP(A2502:A3493,Радиаторы!A:I,7,FALSE)</f>
        <v>8990.5108589999982</v>
      </c>
      <c r="E2502" s="79">
        <f>VLOOKUP(A2502:A3493,Радиаторы!A:I,8,FALSE)</f>
        <v>0</v>
      </c>
      <c r="F2502" s="157">
        <f t="shared" si="50"/>
        <v>0</v>
      </c>
    </row>
    <row r="2503" spans="1:6" x14ac:dyDescent="0.25">
      <c r="A2503" s="9" t="s">
        <v>6866</v>
      </c>
      <c r="B2503" s="9">
        <v>8010212</v>
      </c>
      <c r="C2503" s="9" t="s">
        <v>6867</v>
      </c>
      <c r="D2503" s="159">
        <f>VLOOKUP(A2503:A3494,Радиаторы!A:I,7,FALSE)</f>
        <v>9807.8300280000003</v>
      </c>
      <c r="E2503" s="79">
        <f>VLOOKUP(A2503:A3494,Радиаторы!A:I,8,FALSE)</f>
        <v>0</v>
      </c>
      <c r="F2503" s="157">
        <f t="shared" si="50"/>
        <v>0</v>
      </c>
    </row>
    <row r="2504" spans="1:6" x14ac:dyDescent="0.25">
      <c r="A2504" s="9" t="s">
        <v>6869</v>
      </c>
      <c r="B2504" s="9">
        <v>8010224</v>
      </c>
      <c r="C2504" s="9" t="s">
        <v>6870</v>
      </c>
      <c r="D2504" s="159">
        <f>VLOOKUP(A2504:A3495,Радиаторы!A:I,7,FALSE)</f>
        <v>2989.98</v>
      </c>
      <c r="E2504" s="79">
        <f>VLOOKUP(A2504:A3495,Радиаторы!A:I,8,FALSE)</f>
        <v>0</v>
      </c>
      <c r="F2504" s="157">
        <f t="shared" si="50"/>
        <v>0</v>
      </c>
    </row>
    <row r="2505" spans="1:6" x14ac:dyDescent="0.25">
      <c r="A2505" s="9" t="s">
        <v>6871</v>
      </c>
      <c r="B2505" s="9">
        <v>8010225</v>
      </c>
      <c r="C2505" s="9" t="s">
        <v>6872</v>
      </c>
      <c r="D2505" s="159">
        <f>VLOOKUP(A2505:A3496,Радиаторы!A:I,7,FALSE)</f>
        <v>3737.4749999999999</v>
      </c>
      <c r="E2505" s="79">
        <f>VLOOKUP(A2505:A3496,Радиаторы!A:I,8,FALSE)</f>
        <v>0</v>
      </c>
      <c r="F2505" s="157">
        <f t="shared" si="50"/>
        <v>0</v>
      </c>
    </row>
    <row r="2506" spans="1:6" x14ac:dyDescent="0.25">
      <c r="A2506" s="9" t="s">
        <v>6873</v>
      </c>
      <c r="B2506" s="9">
        <v>8010226</v>
      </c>
      <c r="C2506" s="9" t="s">
        <v>6874</v>
      </c>
      <c r="D2506" s="159">
        <f>VLOOKUP(A2506:A3497,Радиаторы!A:I,7,FALSE)</f>
        <v>4484.97</v>
      </c>
      <c r="E2506" s="79">
        <f>VLOOKUP(A2506:A3497,Радиаторы!A:I,8,FALSE)</f>
        <v>0</v>
      </c>
      <c r="F2506" s="157">
        <f t="shared" si="50"/>
        <v>0</v>
      </c>
    </row>
    <row r="2507" spans="1:6" x14ac:dyDescent="0.25">
      <c r="A2507" s="9" t="s">
        <v>6875</v>
      </c>
      <c r="B2507" s="9">
        <v>8010227</v>
      </c>
      <c r="C2507" s="9" t="s">
        <v>6876</v>
      </c>
      <c r="D2507" s="159">
        <f>VLOOKUP(A2507:A3498,Радиаторы!A:I,7,FALSE)</f>
        <v>5232.4650000000001</v>
      </c>
      <c r="E2507" s="79">
        <f>VLOOKUP(A2507:A3498,Радиаторы!A:I,8,FALSE)</f>
        <v>0</v>
      </c>
      <c r="F2507" s="157">
        <f t="shared" si="50"/>
        <v>0</v>
      </c>
    </row>
    <row r="2508" spans="1:6" x14ac:dyDescent="0.25">
      <c r="A2508" s="9" t="s">
        <v>6877</v>
      </c>
      <c r="B2508" s="9">
        <v>8010228</v>
      </c>
      <c r="C2508" s="9" t="s">
        <v>6878</v>
      </c>
      <c r="D2508" s="159">
        <f>VLOOKUP(A2508:A3499,Радиаторы!A:I,7,FALSE)</f>
        <v>5979.96</v>
      </c>
      <c r="E2508" s="79">
        <f>VLOOKUP(A2508:A3499,Радиаторы!A:I,8,FALSE)</f>
        <v>0</v>
      </c>
      <c r="F2508" s="157">
        <f t="shared" si="50"/>
        <v>0</v>
      </c>
    </row>
    <row r="2509" spans="1:6" x14ac:dyDescent="0.25">
      <c r="A2509" s="9" t="s">
        <v>6879</v>
      </c>
      <c r="B2509" s="9">
        <v>8010229</v>
      </c>
      <c r="C2509" s="9" t="s">
        <v>6880</v>
      </c>
      <c r="D2509" s="159">
        <f>VLOOKUP(A2509:A3500,Радиаторы!A:I,7,FALSE)</f>
        <v>6727.4549999999999</v>
      </c>
      <c r="E2509" s="79">
        <f>VLOOKUP(A2509:A3500,Радиаторы!A:I,8,FALSE)</f>
        <v>0</v>
      </c>
      <c r="F2509" s="157">
        <f t="shared" si="50"/>
        <v>0</v>
      </c>
    </row>
    <row r="2510" spans="1:6" x14ac:dyDescent="0.25">
      <c r="A2510" s="9" t="s">
        <v>6881</v>
      </c>
      <c r="B2510" s="9">
        <v>8010230</v>
      </c>
      <c r="C2510" s="9" t="s">
        <v>6882</v>
      </c>
      <c r="D2510" s="159">
        <f>VLOOKUP(A2510:A3501,Радиаторы!A:I,7,FALSE)</f>
        <v>7474.95</v>
      </c>
      <c r="E2510" s="79">
        <f>VLOOKUP(A2510:A3501,Радиаторы!A:I,8,FALSE)</f>
        <v>0</v>
      </c>
      <c r="F2510" s="157">
        <f t="shared" si="50"/>
        <v>0</v>
      </c>
    </row>
    <row r="2511" spans="1:6" x14ac:dyDescent="0.25">
      <c r="A2511" s="9" t="s">
        <v>6883</v>
      </c>
      <c r="B2511" s="9">
        <v>8010231</v>
      </c>
      <c r="C2511" s="9" t="s">
        <v>6884</v>
      </c>
      <c r="D2511" s="159">
        <f>VLOOKUP(A2511:A3502,Радиаторы!A:I,7,FALSE)</f>
        <v>8222.4449999999997</v>
      </c>
      <c r="E2511" s="79">
        <f>VLOOKUP(A2511:A3502,Радиаторы!A:I,8,FALSE)</f>
        <v>0</v>
      </c>
      <c r="F2511" s="157">
        <f t="shared" si="50"/>
        <v>0</v>
      </c>
    </row>
    <row r="2512" spans="1:6" x14ac:dyDescent="0.25">
      <c r="A2512" s="9" t="s">
        <v>6885</v>
      </c>
      <c r="B2512" s="9">
        <v>8010232</v>
      </c>
      <c r="C2512" s="9" t="s">
        <v>6886</v>
      </c>
      <c r="D2512" s="159">
        <f>VLOOKUP(A2512:A3503,Радиаторы!A:I,7,FALSE)</f>
        <v>8969.94</v>
      </c>
      <c r="E2512" s="79">
        <f>VLOOKUP(A2512:A3503,Радиаторы!A:I,8,FALSE)</f>
        <v>0</v>
      </c>
      <c r="F2512" s="157">
        <f t="shared" si="50"/>
        <v>0</v>
      </c>
    </row>
    <row r="2513" spans="1:6" x14ac:dyDescent="0.25">
      <c r="A2513" s="9" t="s">
        <v>6888</v>
      </c>
      <c r="B2513" s="9">
        <v>8050104</v>
      </c>
      <c r="C2513" s="9" t="s">
        <v>6889</v>
      </c>
      <c r="D2513" s="159">
        <f>VLOOKUP(A2513:A3504,Радиаторы!A:I,7,FALSE)</f>
        <v>1940.22864</v>
      </c>
      <c r="E2513" s="79">
        <f>VLOOKUP(A2513:A3504,Радиаторы!A:I,8,FALSE)</f>
        <v>0</v>
      </c>
      <c r="F2513" s="157">
        <f t="shared" si="50"/>
        <v>0</v>
      </c>
    </row>
    <row r="2514" spans="1:6" x14ac:dyDescent="0.25">
      <c r="A2514" s="9" t="s">
        <v>6890</v>
      </c>
      <c r="B2514" s="9">
        <v>8050106</v>
      </c>
      <c r="C2514" s="9" t="s">
        <v>6891</v>
      </c>
      <c r="D2514" s="159">
        <f>VLOOKUP(A2514:A3504,Радиаторы!A:I,7,FALSE)</f>
        <v>2910.3429600000004</v>
      </c>
      <c r="E2514" s="79">
        <f>VLOOKUP(A2514:A3504,Радиаторы!A:I,8,FALSE)</f>
        <v>0</v>
      </c>
      <c r="F2514" s="157">
        <f t="shared" si="50"/>
        <v>0</v>
      </c>
    </row>
    <row r="2515" spans="1:6" x14ac:dyDescent="0.25">
      <c r="A2515" s="9" t="s">
        <v>6892</v>
      </c>
      <c r="B2515" s="9">
        <v>8050108</v>
      </c>
      <c r="C2515" s="9" t="s">
        <v>6893</v>
      </c>
      <c r="D2515" s="159">
        <f>VLOOKUP(A2515:A3505,Радиаторы!A:I,7,FALSE)</f>
        <v>3880.4572800000001</v>
      </c>
      <c r="E2515" s="79">
        <f>VLOOKUP(A2515:A3505,Радиаторы!A:I,8,FALSE)</f>
        <v>0</v>
      </c>
      <c r="F2515" s="157">
        <f t="shared" si="50"/>
        <v>0</v>
      </c>
    </row>
    <row r="2516" spans="1:6" x14ac:dyDescent="0.25">
      <c r="A2516" s="9" t="s">
        <v>6894</v>
      </c>
      <c r="B2516" s="9">
        <v>8050110</v>
      </c>
      <c r="C2516" s="9" t="s">
        <v>6895</v>
      </c>
      <c r="D2516" s="159">
        <f>VLOOKUP(A2516:A3506,Радиаторы!A:I,7,FALSE)</f>
        <v>4850.5716000000002</v>
      </c>
      <c r="E2516" s="79">
        <f>VLOOKUP(A2516:A3506,Радиаторы!A:I,8,FALSE)</f>
        <v>0</v>
      </c>
      <c r="F2516" s="157">
        <f t="shared" si="50"/>
        <v>0</v>
      </c>
    </row>
    <row r="2517" spans="1:6" x14ac:dyDescent="0.25">
      <c r="A2517" s="9" t="s">
        <v>6896</v>
      </c>
      <c r="B2517" s="9">
        <v>8050112</v>
      </c>
      <c r="C2517" s="9" t="s">
        <v>6897</v>
      </c>
      <c r="D2517" s="159">
        <f>VLOOKUP(A2517:A3507,Радиаторы!A:I,7,FALSE)</f>
        <v>5820.6859200000008</v>
      </c>
      <c r="E2517" s="79">
        <f>VLOOKUP(A2517:A3507,Радиаторы!A:I,8,FALSE)</f>
        <v>0</v>
      </c>
      <c r="F2517" s="157">
        <f t="shared" si="50"/>
        <v>0</v>
      </c>
    </row>
    <row r="2518" spans="1:6" x14ac:dyDescent="0.25">
      <c r="A2518" s="9" t="s">
        <v>6899</v>
      </c>
      <c r="B2518" s="9">
        <v>8050204</v>
      </c>
      <c r="C2518" s="9" t="s">
        <v>6900</v>
      </c>
      <c r="D2518" s="159">
        <f>VLOOKUP(A2518:A3508,Радиаторы!A:I,7,FALSE)</f>
        <v>2183.8118399999998</v>
      </c>
      <c r="E2518" s="79">
        <f>VLOOKUP(A2518:A3508,Радиаторы!A:I,8,FALSE)</f>
        <v>0</v>
      </c>
      <c r="F2518" s="157">
        <f t="shared" si="50"/>
        <v>0</v>
      </c>
    </row>
    <row r="2519" spans="1:6" x14ac:dyDescent="0.25">
      <c r="A2519" s="9" t="s">
        <v>6901</v>
      </c>
      <c r="B2519" s="9">
        <v>8050205</v>
      </c>
      <c r="C2519" s="9" t="s">
        <v>6902</v>
      </c>
      <c r="D2519" s="159">
        <f>VLOOKUP(A2519:A3509,Радиаторы!A:I,7,FALSE)</f>
        <v>2729.7647999999999</v>
      </c>
      <c r="E2519" s="79">
        <f>VLOOKUP(A2519:A3509,Радиаторы!A:I,8,FALSE)</f>
        <v>0</v>
      </c>
      <c r="F2519" s="157">
        <f t="shared" si="50"/>
        <v>0</v>
      </c>
    </row>
    <row r="2520" spans="1:6" x14ac:dyDescent="0.25">
      <c r="A2520" s="9" t="s">
        <v>6903</v>
      </c>
      <c r="B2520" s="9">
        <v>8050206</v>
      </c>
      <c r="C2520" s="9" t="s">
        <v>6904</v>
      </c>
      <c r="D2520" s="159">
        <f>VLOOKUP(A2520:A3510,Радиаторы!A:I,7,FALSE)</f>
        <v>3275.7177599999995</v>
      </c>
      <c r="E2520" s="79">
        <f>VLOOKUP(A2520:A3510,Радиаторы!A:I,8,FALSE)</f>
        <v>0</v>
      </c>
      <c r="F2520" s="157">
        <f t="shared" si="50"/>
        <v>0</v>
      </c>
    </row>
    <row r="2521" spans="1:6" x14ac:dyDescent="0.25">
      <c r="A2521" s="9" t="s">
        <v>6905</v>
      </c>
      <c r="B2521" s="9">
        <v>8050207</v>
      </c>
      <c r="C2521" s="9" t="s">
        <v>6906</v>
      </c>
      <c r="D2521" s="159">
        <f>VLOOKUP(A2521:A3511,Радиаторы!A:I,7,FALSE)</f>
        <v>3821.6707199999996</v>
      </c>
      <c r="E2521" s="79">
        <f>VLOOKUP(A2521:A3511,Радиаторы!A:I,8,FALSE)</f>
        <v>0</v>
      </c>
      <c r="F2521" s="157">
        <f t="shared" si="50"/>
        <v>0</v>
      </c>
    </row>
    <row r="2522" spans="1:6" x14ac:dyDescent="0.25">
      <c r="A2522" s="9" t="s">
        <v>6907</v>
      </c>
      <c r="B2522" s="9">
        <v>8050208</v>
      </c>
      <c r="C2522" s="9" t="s">
        <v>6908</v>
      </c>
      <c r="D2522" s="159">
        <f>VLOOKUP(A2522:A3512,Радиаторы!A:I,7,FALSE)</f>
        <v>4367.6236799999997</v>
      </c>
      <c r="E2522" s="79">
        <f>VLOOKUP(A2522:A3512,Радиаторы!A:I,8,FALSE)</f>
        <v>0</v>
      </c>
      <c r="F2522" s="157">
        <f t="shared" si="50"/>
        <v>0</v>
      </c>
    </row>
    <row r="2523" spans="1:6" x14ac:dyDescent="0.25">
      <c r="A2523" s="9" t="s">
        <v>6909</v>
      </c>
      <c r="B2523" s="9">
        <v>8050209</v>
      </c>
      <c r="C2523" s="9" t="s">
        <v>6910</v>
      </c>
      <c r="D2523" s="159">
        <f>VLOOKUP(A2523:A3513,Радиаторы!A:I,7,FALSE)</f>
        <v>4913.5766400000002</v>
      </c>
      <c r="E2523" s="79">
        <f>VLOOKUP(A2523:A3513,Радиаторы!A:I,8,FALSE)</f>
        <v>0</v>
      </c>
      <c r="F2523" s="157">
        <f t="shared" si="50"/>
        <v>0</v>
      </c>
    </row>
    <row r="2524" spans="1:6" x14ac:dyDescent="0.25">
      <c r="A2524" s="9" t="s">
        <v>6911</v>
      </c>
      <c r="B2524" s="9">
        <v>8050210</v>
      </c>
      <c r="C2524" s="9" t="s">
        <v>6912</v>
      </c>
      <c r="D2524" s="159">
        <f>VLOOKUP(A2524:A3514,Радиаторы!A:I,7,FALSE)</f>
        <v>5459.5295999999998</v>
      </c>
      <c r="E2524" s="79">
        <f>VLOOKUP(A2524:A3514,Радиаторы!A:I,8,FALSE)</f>
        <v>0</v>
      </c>
      <c r="F2524" s="157">
        <f t="shared" si="50"/>
        <v>0</v>
      </c>
    </row>
    <row r="2525" spans="1:6" x14ac:dyDescent="0.25">
      <c r="A2525" s="9" t="s">
        <v>6913</v>
      </c>
      <c r="B2525" s="9">
        <v>8050211</v>
      </c>
      <c r="C2525" s="9" t="s">
        <v>6914</v>
      </c>
      <c r="D2525" s="159">
        <f>VLOOKUP(A2525:A3515,Радиаторы!A:I,7,FALSE)</f>
        <v>6005.4825600000004</v>
      </c>
      <c r="E2525" s="79">
        <f>VLOOKUP(A2525:A3515,Радиаторы!A:I,8,FALSE)</f>
        <v>0</v>
      </c>
      <c r="F2525" s="157">
        <f t="shared" si="50"/>
        <v>0</v>
      </c>
    </row>
    <row r="2526" spans="1:6" x14ac:dyDescent="0.25">
      <c r="A2526" s="9" t="s">
        <v>6915</v>
      </c>
      <c r="B2526" s="9">
        <v>8050212</v>
      </c>
      <c r="C2526" s="9" t="s">
        <v>6916</v>
      </c>
      <c r="D2526" s="159">
        <f>VLOOKUP(A2526:A3516,Радиаторы!A:I,7,FALSE)</f>
        <v>6551.4355199999991</v>
      </c>
      <c r="E2526" s="79">
        <f>VLOOKUP(A2526:A3516,Радиаторы!A:I,8,FALSE)</f>
        <v>0</v>
      </c>
      <c r="F2526" s="157">
        <f t="shared" si="50"/>
        <v>0</v>
      </c>
    </row>
    <row r="2527" spans="1:6" x14ac:dyDescent="0.25">
      <c r="A2527" s="9" t="s">
        <v>6917</v>
      </c>
      <c r="B2527" s="9" t="s">
        <v>6918</v>
      </c>
      <c r="C2527" s="9" t="s">
        <v>6919</v>
      </c>
      <c r="D2527" s="159">
        <f>VLOOKUP(A2527:A3517,Радиаторы!A:I,7,FALSE)</f>
        <v>2070.6977894400002</v>
      </c>
      <c r="E2527" s="79">
        <f>VLOOKUP(A2527:A3517,Радиаторы!A:I,8,FALSE)</f>
        <v>0</v>
      </c>
      <c r="F2527" s="157">
        <f t="shared" si="50"/>
        <v>0</v>
      </c>
    </row>
    <row r="2528" spans="1:6" x14ac:dyDescent="0.25">
      <c r="A2528" s="9" t="s">
        <v>6920</v>
      </c>
      <c r="B2528" s="9" t="s">
        <v>6921</v>
      </c>
      <c r="C2528" s="9" t="s">
        <v>6922</v>
      </c>
      <c r="D2528" s="159">
        <f>VLOOKUP(A2528:A3518,Радиаторы!A:I,7,FALSE)</f>
        <v>3106.0466841599996</v>
      </c>
      <c r="E2528" s="79">
        <f>VLOOKUP(A2528:A3518,Радиаторы!A:I,8,FALSE)</f>
        <v>0</v>
      </c>
      <c r="F2528" s="157">
        <f t="shared" si="50"/>
        <v>0</v>
      </c>
    </row>
    <row r="2529" spans="1:6" x14ac:dyDescent="0.25">
      <c r="A2529" s="9" t="s">
        <v>6923</v>
      </c>
      <c r="B2529" s="9" t="s">
        <v>6924</v>
      </c>
      <c r="C2529" s="9" t="s">
        <v>6925</v>
      </c>
      <c r="D2529" s="159">
        <f>VLOOKUP(A2529:A3519,Радиаторы!A:I,7,FALSE)</f>
        <v>4141.3955788800004</v>
      </c>
      <c r="E2529" s="79">
        <f>VLOOKUP(A2529:A3519,Радиаторы!A:I,8,FALSE)</f>
        <v>0</v>
      </c>
      <c r="F2529" s="157">
        <f t="shared" si="50"/>
        <v>0</v>
      </c>
    </row>
    <row r="2530" spans="1:6" x14ac:dyDescent="0.25">
      <c r="A2530" s="9" t="s">
        <v>6926</v>
      </c>
      <c r="B2530" s="9" t="s">
        <v>6927</v>
      </c>
      <c r="C2530" s="9" t="s">
        <v>6928</v>
      </c>
      <c r="D2530" s="159">
        <f>VLOOKUP(A2530:A3520,Радиаторы!A:I,7,FALSE)</f>
        <v>5176.7444735999998</v>
      </c>
      <c r="E2530" s="79">
        <f>VLOOKUP(A2530:A3520,Радиаторы!A:I,8,FALSE)</f>
        <v>0</v>
      </c>
      <c r="F2530" s="157">
        <f t="shared" si="50"/>
        <v>0</v>
      </c>
    </row>
    <row r="2531" spans="1:6" x14ac:dyDescent="0.25">
      <c r="A2531" s="9" t="s">
        <v>6929</v>
      </c>
      <c r="B2531" s="9" t="s">
        <v>6930</v>
      </c>
      <c r="C2531" s="9" t="s">
        <v>6931</v>
      </c>
      <c r="D2531" s="159">
        <f>VLOOKUP(A2531:A3521,Радиаторы!A:I,7,FALSE)</f>
        <v>6212.0933683199992</v>
      </c>
      <c r="E2531" s="79">
        <f>VLOOKUP(A2531:A3521,Радиаторы!A:I,8,FALSE)</f>
        <v>0</v>
      </c>
      <c r="F2531" s="157">
        <f t="shared" si="50"/>
        <v>0</v>
      </c>
    </row>
    <row r="2532" spans="1:6" x14ac:dyDescent="0.25">
      <c r="A2532" s="9" t="s">
        <v>6934</v>
      </c>
      <c r="B2532" s="9" t="s">
        <v>6935</v>
      </c>
      <c r="C2532" s="9" t="s">
        <v>6936</v>
      </c>
      <c r="D2532" s="159">
        <f>VLOOKUP(A2532:A3522,Радиаторы!A:I,7,FALSE)</f>
        <v>2214.6072883200004</v>
      </c>
      <c r="E2532" s="79">
        <f>VLOOKUP(A2532:A3522,Радиаторы!A:I,8,FALSE)</f>
        <v>0</v>
      </c>
      <c r="F2532" s="157">
        <f t="shared" si="50"/>
        <v>0</v>
      </c>
    </row>
    <row r="2533" spans="1:6" x14ac:dyDescent="0.25">
      <c r="A2533" s="9" t="s">
        <v>6937</v>
      </c>
      <c r="B2533" s="9" t="s">
        <v>6938</v>
      </c>
      <c r="C2533" s="9" t="s">
        <v>6939</v>
      </c>
      <c r="D2533" s="159">
        <f>VLOOKUP(A2533:A3523,Радиаторы!A:I,7,FALSE)</f>
        <v>3321.9109324800006</v>
      </c>
      <c r="E2533" s="79">
        <f>VLOOKUP(A2533:A3523,Радиаторы!A:I,8,FALSE)</f>
        <v>0</v>
      </c>
      <c r="F2533" s="157">
        <f t="shared" si="50"/>
        <v>0</v>
      </c>
    </row>
    <row r="2534" spans="1:6" x14ac:dyDescent="0.25">
      <c r="A2534" s="9" t="s">
        <v>6940</v>
      </c>
      <c r="B2534" s="9" t="s">
        <v>6941</v>
      </c>
      <c r="C2534" s="9" t="s">
        <v>6942</v>
      </c>
      <c r="D2534" s="159">
        <f>VLOOKUP(A2534:A3523,Радиаторы!A:I,7,FALSE)</f>
        <v>4429.2145766400008</v>
      </c>
      <c r="E2534" s="79">
        <f>VLOOKUP(A2534:A3523,Радиаторы!A:I,8,FALSE)</f>
        <v>0</v>
      </c>
      <c r="F2534" s="157">
        <f t="shared" si="50"/>
        <v>0</v>
      </c>
    </row>
    <row r="2535" spans="1:6" x14ac:dyDescent="0.25">
      <c r="A2535" s="9" t="s">
        <v>6943</v>
      </c>
      <c r="B2535" s="9" t="s">
        <v>6944</v>
      </c>
      <c r="C2535" s="9" t="s">
        <v>6945</v>
      </c>
      <c r="D2535" s="159">
        <f>VLOOKUP(A2535:A3524,Радиаторы!A:I,7,FALSE)</f>
        <v>5536.5182208000006</v>
      </c>
      <c r="E2535" s="79">
        <f>VLOOKUP(A2535:A3524,Радиаторы!A:I,8,FALSE)</f>
        <v>0</v>
      </c>
      <c r="F2535" s="157">
        <f t="shared" si="50"/>
        <v>0</v>
      </c>
    </row>
    <row r="2536" spans="1:6" x14ac:dyDescent="0.25">
      <c r="A2536" s="9" t="s">
        <v>6946</v>
      </c>
      <c r="B2536" s="9" t="s">
        <v>6947</v>
      </c>
      <c r="C2536" s="9" t="s">
        <v>6948</v>
      </c>
      <c r="D2536" s="159">
        <f>VLOOKUP(A2536:A3525,Радиаторы!A:I,7,FALSE)</f>
        <v>6643.8218649600012</v>
      </c>
      <c r="E2536" s="79">
        <f>VLOOKUP(A2536:A3525,Радиаторы!A:I,8,FALSE)</f>
        <v>0</v>
      </c>
      <c r="F2536" s="157">
        <f t="shared" si="50"/>
        <v>0</v>
      </c>
    </row>
    <row r="2537" spans="1:6" x14ac:dyDescent="0.25">
      <c r="A2537" s="9" t="s">
        <v>6950</v>
      </c>
      <c r="B2537" s="9" t="s">
        <v>6951</v>
      </c>
      <c r="C2537" s="9" t="s">
        <v>6952</v>
      </c>
      <c r="D2537" s="159">
        <f>VLOOKUP(A2537:A3526,Радиаторы!A:I,7,FALSE)</f>
        <v>1810.9722355200001</v>
      </c>
      <c r="E2537" s="79">
        <f>VLOOKUP(A2537:A3526,Радиаторы!A:I,8,FALSE)</f>
        <v>0</v>
      </c>
      <c r="F2537" s="157">
        <f t="shared" si="50"/>
        <v>0</v>
      </c>
    </row>
    <row r="2538" spans="1:6" x14ac:dyDescent="0.25">
      <c r="A2538" s="9" t="s">
        <v>6953</v>
      </c>
      <c r="B2538" s="9" t="s">
        <v>6954</v>
      </c>
      <c r="C2538" s="9" t="s">
        <v>6955</v>
      </c>
      <c r="D2538" s="159">
        <f>VLOOKUP(A2538:A3527,Радиаторы!A:I,7,FALSE)</f>
        <v>2716.4583532800007</v>
      </c>
      <c r="E2538" s="79">
        <f>VLOOKUP(A2538:A3527,Радиаторы!A:I,8,FALSE)</f>
        <v>0</v>
      </c>
      <c r="F2538" s="157">
        <f t="shared" si="50"/>
        <v>0</v>
      </c>
    </row>
    <row r="2539" spans="1:6" x14ac:dyDescent="0.25">
      <c r="A2539" s="9" t="s">
        <v>6956</v>
      </c>
      <c r="B2539" s="9" t="s">
        <v>6957</v>
      </c>
      <c r="C2539" s="9" t="s">
        <v>6958</v>
      </c>
      <c r="D2539" s="159">
        <f>VLOOKUP(A2539:A3528,Радиаторы!A:I,7,FALSE)</f>
        <v>3621.9444710400003</v>
      </c>
      <c r="E2539" s="79">
        <f>VLOOKUP(A2539:A3528,Радиаторы!A:I,8,FALSE)</f>
        <v>0</v>
      </c>
      <c r="F2539" s="157">
        <f t="shared" si="50"/>
        <v>0</v>
      </c>
    </row>
    <row r="2540" spans="1:6" x14ac:dyDescent="0.25">
      <c r="A2540" s="9" t="s">
        <v>6959</v>
      </c>
      <c r="B2540" s="9" t="s">
        <v>6960</v>
      </c>
      <c r="C2540" s="9" t="s">
        <v>6961</v>
      </c>
      <c r="D2540" s="159">
        <f>VLOOKUP(A2540:A3529,Радиаторы!A:I,7,FALSE)</f>
        <v>4527.4305888000008</v>
      </c>
      <c r="E2540" s="79">
        <f>VLOOKUP(A2540:A3529,Радиаторы!A:I,8,FALSE)</f>
        <v>0</v>
      </c>
      <c r="F2540" s="157">
        <f t="shared" si="50"/>
        <v>0</v>
      </c>
    </row>
    <row r="2541" spans="1:6" x14ac:dyDescent="0.25">
      <c r="A2541" s="9" t="s">
        <v>6962</v>
      </c>
      <c r="B2541" s="9" t="s">
        <v>6963</v>
      </c>
      <c r="C2541" s="9" t="s">
        <v>6964</v>
      </c>
      <c r="D2541" s="159">
        <f>VLOOKUP(A2541:A3530,Радиаторы!A:I,7,FALSE)</f>
        <v>5432.9167065600013</v>
      </c>
      <c r="E2541" s="79">
        <f>VLOOKUP(A2541:A3530,Радиаторы!A:I,8,FALSE)</f>
        <v>0</v>
      </c>
      <c r="F2541" s="157">
        <f t="shared" si="50"/>
        <v>0</v>
      </c>
    </row>
    <row r="2542" spans="1:6" x14ac:dyDescent="0.25">
      <c r="A2542" s="9" t="s">
        <v>6967</v>
      </c>
      <c r="B2542" s="9" t="s">
        <v>6968</v>
      </c>
      <c r="C2542" s="9" t="s">
        <v>6969</v>
      </c>
      <c r="D2542" s="159">
        <f>VLOOKUP(A2542:A3531,Радиаторы!A:I,7,FALSE)</f>
        <v>4004.08</v>
      </c>
      <c r="E2542" s="79">
        <f>VLOOKUP(A2542:A3531,Радиаторы!A:I,8,FALSE)</f>
        <v>0</v>
      </c>
      <c r="F2542" s="157">
        <f t="shared" si="50"/>
        <v>0</v>
      </c>
    </row>
    <row r="2543" spans="1:6" x14ac:dyDescent="0.25">
      <c r="A2543" s="9" t="s">
        <v>6970</v>
      </c>
      <c r="B2543" s="9" t="s">
        <v>6971</v>
      </c>
      <c r="C2543" s="9" t="s">
        <v>6972</v>
      </c>
      <c r="D2543" s="159">
        <f>VLOOKUP(A2543:A3532,Радиаторы!A:I,7,FALSE)</f>
        <v>5005.1000000000004</v>
      </c>
      <c r="E2543" s="79">
        <f>VLOOKUP(A2543:A3532,Радиаторы!A:I,8,FALSE)</f>
        <v>0</v>
      </c>
      <c r="F2543" s="157">
        <f t="shared" si="50"/>
        <v>0</v>
      </c>
    </row>
    <row r="2544" spans="1:6" x14ac:dyDescent="0.25">
      <c r="A2544" s="9" t="s">
        <v>6973</v>
      </c>
      <c r="B2544" s="9" t="s">
        <v>6974</v>
      </c>
      <c r="C2544" s="9" t="s">
        <v>6975</v>
      </c>
      <c r="D2544" s="159">
        <f>VLOOKUP(A2544:A3533,Радиаторы!A:I,7,FALSE)</f>
        <v>6006.12</v>
      </c>
      <c r="E2544" s="79">
        <f>VLOOKUP(A2544:A3533,Радиаторы!A:I,8,FALSE)</f>
        <v>0</v>
      </c>
      <c r="F2544" s="157">
        <f t="shared" si="50"/>
        <v>0</v>
      </c>
    </row>
    <row r="2545" spans="1:6" x14ac:dyDescent="0.25">
      <c r="A2545" s="9" t="s">
        <v>6976</v>
      </c>
      <c r="B2545" s="9" t="s">
        <v>6977</v>
      </c>
      <c r="C2545" s="9" t="s">
        <v>6978</v>
      </c>
      <c r="D2545" s="159">
        <f>VLOOKUP(A2545:A3534,Радиаторы!A:I,7,FALSE)</f>
        <v>7007.1399999999994</v>
      </c>
      <c r="E2545" s="79">
        <f>VLOOKUP(A2545:A3534,Радиаторы!A:I,8,FALSE)</f>
        <v>0</v>
      </c>
      <c r="F2545" s="157">
        <f t="shared" si="50"/>
        <v>0</v>
      </c>
    </row>
    <row r="2546" spans="1:6" x14ac:dyDescent="0.25">
      <c r="A2546" s="9" t="s">
        <v>6979</v>
      </c>
      <c r="B2546" s="9" t="s">
        <v>6980</v>
      </c>
      <c r="C2546" s="9" t="s">
        <v>6981</v>
      </c>
      <c r="D2546" s="159">
        <f>VLOOKUP(A2546:A3535,Радиаторы!A:I,7,FALSE)</f>
        <v>8008.16</v>
      </c>
      <c r="E2546" s="79">
        <f>VLOOKUP(A2546:A3535,Радиаторы!A:I,8,FALSE)</f>
        <v>0</v>
      </c>
      <c r="F2546" s="157">
        <f t="shared" si="50"/>
        <v>0</v>
      </c>
    </row>
    <row r="2547" spans="1:6" x14ac:dyDescent="0.25">
      <c r="A2547" s="9" t="s">
        <v>6982</v>
      </c>
      <c r="B2547" s="9" t="s">
        <v>6983</v>
      </c>
      <c r="C2547" s="9" t="s">
        <v>6984</v>
      </c>
      <c r="D2547" s="159">
        <f>VLOOKUP(A2547:A3536,Радиаторы!A:I,7,FALSE)</f>
        <v>9009.18</v>
      </c>
      <c r="E2547" s="79">
        <f>VLOOKUP(A2547:A3536,Радиаторы!A:I,8,FALSE)</f>
        <v>0</v>
      </c>
      <c r="F2547" s="157">
        <f t="shared" si="50"/>
        <v>0</v>
      </c>
    </row>
    <row r="2548" spans="1:6" x14ac:dyDescent="0.25">
      <c r="A2548" s="9" t="s">
        <v>6985</v>
      </c>
      <c r="B2548" s="9" t="s">
        <v>6986</v>
      </c>
      <c r="C2548" s="9" t="s">
        <v>6987</v>
      </c>
      <c r="D2548" s="159">
        <f>VLOOKUP(A2548:A3537,Радиаторы!A:I,7,FALSE)</f>
        <v>10010.200000000001</v>
      </c>
      <c r="E2548" s="79">
        <f>VLOOKUP(A2548:A3537,Радиаторы!A:I,8,FALSE)</f>
        <v>0</v>
      </c>
      <c r="F2548" s="157">
        <f t="shared" si="50"/>
        <v>0</v>
      </c>
    </row>
    <row r="2549" spans="1:6" x14ac:dyDescent="0.25">
      <c r="A2549" s="9" t="s">
        <v>6988</v>
      </c>
      <c r="B2549" s="9" t="s">
        <v>6989</v>
      </c>
      <c r="C2549" s="9" t="s">
        <v>6990</v>
      </c>
      <c r="D2549" s="159">
        <f>VLOOKUP(A2549:A3538,Радиаторы!A:I,7,FALSE)</f>
        <v>12012.24</v>
      </c>
      <c r="E2549" s="79">
        <f>VLOOKUP(A2549:A3538,Радиаторы!A:I,8,FALSE)</f>
        <v>0</v>
      </c>
      <c r="F2549" s="157">
        <f t="shared" si="50"/>
        <v>0</v>
      </c>
    </row>
    <row r="2550" spans="1:6" x14ac:dyDescent="0.25">
      <c r="A2550" s="9" t="s">
        <v>6991</v>
      </c>
      <c r="B2550" s="9" t="s">
        <v>6989</v>
      </c>
      <c r="C2550" s="9" t="s">
        <v>6992</v>
      </c>
      <c r="D2550" s="159">
        <f>VLOOKUP(A2550:A3539,Радиаторы!A:I,7,FALSE)</f>
        <v>14014.279999999999</v>
      </c>
      <c r="E2550" s="79">
        <f>VLOOKUP(A2550:A3539,Радиаторы!A:I,8,FALSE)</f>
        <v>0</v>
      </c>
      <c r="F2550" s="157">
        <f t="shared" si="50"/>
        <v>0</v>
      </c>
    </row>
    <row r="2551" spans="1:6" x14ac:dyDescent="0.25">
      <c r="A2551" s="9" t="s">
        <v>6993</v>
      </c>
      <c r="B2551" s="9" t="s">
        <v>6994</v>
      </c>
      <c r="C2551" s="9" t="s">
        <v>6995</v>
      </c>
      <c r="D2551" s="159">
        <f>VLOOKUP(A2551:A3539,Радиаторы!A:I,7,FALSE)</f>
        <v>4073.12</v>
      </c>
      <c r="E2551" s="79">
        <f>VLOOKUP(A2551:A3539,Радиаторы!A:I,8,FALSE)</f>
        <v>0</v>
      </c>
      <c r="F2551" s="157">
        <f t="shared" ref="F2551:F2614" si="51">D2551*E2551</f>
        <v>0</v>
      </c>
    </row>
    <row r="2552" spans="1:6" x14ac:dyDescent="0.25">
      <c r="A2552" s="9" t="s">
        <v>6996</v>
      </c>
      <c r="B2552" s="9" t="s">
        <v>6997</v>
      </c>
      <c r="C2552" s="9" t="s">
        <v>6998</v>
      </c>
      <c r="D2552" s="159">
        <f>VLOOKUP(A2552:A3540,Радиаторы!A:I,7,FALSE)</f>
        <v>5091.3999999999996</v>
      </c>
      <c r="E2552" s="79">
        <f>VLOOKUP(A2552:A3540,Радиаторы!A:I,8,FALSE)</f>
        <v>0</v>
      </c>
      <c r="F2552" s="157">
        <f t="shared" si="51"/>
        <v>0</v>
      </c>
    </row>
    <row r="2553" spans="1:6" x14ac:dyDescent="0.25">
      <c r="A2553" s="9" t="s">
        <v>6999</v>
      </c>
      <c r="B2553" s="9" t="s">
        <v>7000</v>
      </c>
      <c r="C2553" s="9" t="s">
        <v>7001</v>
      </c>
      <c r="D2553" s="159">
        <f>VLOOKUP(A2553:A3541,Радиаторы!A:I,7,FALSE)</f>
        <v>6109.68</v>
      </c>
      <c r="E2553" s="79">
        <f>VLOOKUP(A2553:A3541,Радиаторы!A:I,8,FALSE)</f>
        <v>0</v>
      </c>
      <c r="F2553" s="157">
        <f t="shared" si="51"/>
        <v>0</v>
      </c>
    </row>
    <row r="2554" spans="1:6" x14ac:dyDescent="0.25">
      <c r="A2554" s="9" t="s">
        <v>7002</v>
      </c>
      <c r="B2554" s="9" t="s">
        <v>7003</v>
      </c>
      <c r="C2554" s="9" t="s">
        <v>7004</v>
      </c>
      <c r="D2554" s="159">
        <f>VLOOKUP(A2554:A3542,Радиаторы!A:I,7,FALSE)</f>
        <v>7127.96</v>
      </c>
      <c r="E2554" s="79">
        <f>VLOOKUP(A2554:A3542,Радиаторы!A:I,8,FALSE)</f>
        <v>0</v>
      </c>
      <c r="F2554" s="157">
        <f t="shared" si="51"/>
        <v>0</v>
      </c>
    </row>
    <row r="2555" spans="1:6" x14ac:dyDescent="0.25">
      <c r="A2555" s="9" t="s">
        <v>7005</v>
      </c>
      <c r="B2555" s="9" t="s">
        <v>7006</v>
      </c>
      <c r="C2555" s="9" t="s">
        <v>7007</v>
      </c>
      <c r="D2555" s="159">
        <f>VLOOKUP(A2555:A3543,Радиаторы!A:I,7,FALSE)</f>
        <v>8146.24</v>
      </c>
      <c r="E2555" s="79">
        <f>VLOOKUP(A2555:A3543,Радиаторы!A:I,8,FALSE)</f>
        <v>0</v>
      </c>
      <c r="F2555" s="157">
        <f t="shared" si="51"/>
        <v>0</v>
      </c>
    </row>
    <row r="2556" spans="1:6" x14ac:dyDescent="0.25">
      <c r="A2556" s="9" t="s">
        <v>7008</v>
      </c>
      <c r="B2556" s="9" t="s">
        <v>7009</v>
      </c>
      <c r="C2556" s="9" t="s">
        <v>7010</v>
      </c>
      <c r="D2556" s="159">
        <f>VLOOKUP(A2556:A3544,Радиаторы!A:I,7,FALSE)</f>
        <v>9164.52</v>
      </c>
      <c r="E2556" s="79">
        <f>VLOOKUP(A2556:A3544,Радиаторы!A:I,8,FALSE)</f>
        <v>0</v>
      </c>
      <c r="F2556" s="157">
        <f t="shared" si="51"/>
        <v>0</v>
      </c>
    </row>
    <row r="2557" spans="1:6" x14ac:dyDescent="0.25">
      <c r="A2557" s="9" t="s">
        <v>7011</v>
      </c>
      <c r="B2557" s="9" t="s">
        <v>7012</v>
      </c>
      <c r="C2557" s="9" t="s">
        <v>7013</v>
      </c>
      <c r="D2557" s="159">
        <f>VLOOKUP(A2557:A3545,Радиаторы!A:I,7,FALSE)</f>
        <v>10182.799999999999</v>
      </c>
      <c r="E2557" s="79">
        <f>VLOOKUP(A2557:A3545,Радиаторы!A:I,8,FALSE)</f>
        <v>0</v>
      </c>
      <c r="F2557" s="157">
        <f t="shared" si="51"/>
        <v>0</v>
      </c>
    </row>
    <row r="2558" spans="1:6" x14ac:dyDescent="0.25">
      <c r="A2558" s="9" t="s">
        <v>7014</v>
      </c>
      <c r="B2558" s="9" t="s">
        <v>7015</v>
      </c>
      <c r="C2558" s="9" t="s">
        <v>7016</v>
      </c>
      <c r="D2558" s="159">
        <f>VLOOKUP(A2558:A3546,Радиаторы!A:I,7,FALSE)</f>
        <v>11201.08</v>
      </c>
      <c r="E2558" s="79">
        <f>VLOOKUP(A2558:A3546,Радиаторы!A:I,8,FALSE)</f>
        <v>0</v>
      </c>
      <c r="F2558" s="157">
        <f t="shared" si="51"/>
        <v>0</v>
      </c>
    </row>
    <row r="2559" spans="1:6" x14ac:dyDescent="0.25">
      <c r="A2559" s="9" t="s">
        <v>7017</v>
      </c>
      <c r="B2559" s="9" t="s">
        <v>7018</v>
      </c>
      <c r="C2559" s="9" t="s">
        <v>7019</v>
      </c>
      <c r="D2559" s="159">
        <f>VLOOKUP(A2559:A3547,Радиаторы!A:I,7,FALSE)</f>
        <v>12219.36</v>
      </c>
      <c r="E2559" s="79">
        <f>VLOOKUP(A2559:A3547,Радиаторы!A:I,8,FALSE)</f>
        <v>0</v>
      </c>
      <c r="F2559" s="157">
        <f t="shared" si="51"/>
        <v>0</v>
      </c>
    </row>
    <row r="2560" spans="1:6" x14ac:dyDescent="0.25">
      <c r="A2560" s="9" t="s">
        <v>7020</v>
      </c>
      <c r="B2560" s="9" t="s">
        <v>7021</v>
      </c>
      <c r="C2560" s="9" t="s">
        <v>7022</v>
      </c>
      <c r="D2560" s="159">
        <f>VLOOKUP(A2560:A3548,Радиаторы!A:I,7,FALSE)</f>
        <v>13237.64</v>
      </c>
      <c r="E2560" s="79">
        <f>VLOOKUP(A2560:A3548,Радиаторы!A:I,8,FALSE)</f>
        <v>0</v>
      </c>
      <c r="F2560" s="157">
        <f t="shared" si="51"/>
        <v>0</v>
      </c>
    </row>
    <row r="2561" spans="1:6" x14ac:dyDescent="0.25">
      <c r="A2561" s="9" t="s">
        <v>7023</v>
      </c>
      <c r="B2561" s="9" t="s">
        <v>7024</v>
      </c>
      <c r="C2561" s="9" t="s">
        <v>7025</v>
      </c>
      <c r="D2561" s="159">
        <f>VLOOKUP(A2561:A3549,Радиаторы!A:I,7,FALSE)</f>
        <v>14255.92</v>
      </c>
      <c r="E2561" s="79">
        <f>VLOOKUP(A2561:A3549,Радиаторы!A:I,8,FALSE)</f>
        <v>0</v>
      </c>
      <c r="F2561" s="157">
        <f t="shared" si="51"/>
        <v>0</v>
      </c>
    </row>
    <row r="2562" spans="1:6" x14ac:dyDescent="0.25">
      <c r="A2562" s="9" t="s">
        <v>7026</v>
      </c>
      <c r="B2562" s="9" t="s">
        <v>7027</v>
      </c>
      <c r="C2562" s="9" t="s">
        <v>7028</v>
      </c>
      <c r="D2562" s="159">
        <f>VLOOKUP(A2562:A3550,Радиаторы!A:I,7,FALSE)</f>
        <v>4142.12</v>
      </c>
      <c r="E2562" s="79">
        <f>VLOOKUP(A2562:A3550,Радиаторы!A:I,8,FALSE)</f>
        <v>0</v>
      </c>
      <c r="F2562" s="157">
        <f t="shared" si="51"/>
        <v>0</v>
      </c>
    </row>
    <row r="2563" spans="1:6" x14ac:dyDescent="0.25">
      <c r="A2563" s="9" t="s">
        <v>7029</v>
      </c>
      <c r="B2563" s="9" t="s">
        <v>7030</v>
      </c>
      <c r="C2563" s="9" t="s">
        <v>7031</v>
      </c>
      <c r="D2563" s="159">
        <f>VLOOKUP(A2563:A3551,Радиаторы!A:I,7,FALSE)</f>
        <v>5177.6499999999996</v>
      </c>
      <c r="E2563" s="79">
        <f>VLOOKUP(A2563:A3551,Радиаторы!A:I,8,FALSE)</f>
        <v>0</v>
      </c>
      <c r="F2563" s="157">
        <f t="shared" si="51"/>
        <v>0</v>
      </c>
    </row>
    <row r="2564" spans="1:6" x14ac:dyDescent="0.25">
      <c r="A2564" s="9" t="s">
        <v>7032</v>
      </c>
      <c r="B2564" s="9" t="s">
        <v>7033</v>
      </c>
      <c r="C2564" s="9" t="s">
        <v>7034</v>
      </c>
      <c r="D2564" s="159">
        <f>VLOOKUP(A2564:A3551,Радиаторы!A:I,7,FALSE)</f>
        <v>6213.18</v>
      </c>
      <c r="E2564" s="79">
        <f>VLOOKUP(A2564:A3551,Радиаторы!A:I,8,FALSE)</f>
        <v>0</v>
      </c>
      <c r="F2564" s="157">
        <f t="shared" si="51"/>
        <v>0</v>
      </c>
    </row>
    <row r="2565" spans="1:6" x14ac:dyDescent="0.25">
      <c r="A2565" s="9" t="s">
        <v>7035</v>
      </c>
      <c r="B2565" s="9" t="s">
        <v>7036</v>
      </c>
      <c r="C2565" s="9" t="s">
        <v>7037</v>
      </c>
      <c r="D2565" s="159">
        <f>VLOOKUP(A2565:A3551,Радиаторы!A:I,7,FALSE)</f>
        <v>7248.71</v>
      </c>
      <c r="E2565" s="79">
        <f>VLOOKUP(A2565:A3551,Радиаторы!A:I,8,FALSE)</f>
        <v>0</v>
      </c>
      <c r="F2565" s="157">
        <f t="shared" si="51"/>
        <v>0</v>
      </c>
    </row>
    <row r="2566" spans="1:6" x14ac:dyDescent="0.25">
      <c r="A2566" s="9" t="s">
        <v>7038</v>
      </c>
      <c r="B2566" s="9" t="s">
        <v>7039</v>
      </c>
      <c r="C2566" s="9" t="s">
        <v>7040</v>
      </c>
      <c r="D2566" s="159">
        <f>VLOOKUP(A2566:A3552,Радиаторы!A:I,7,FALSE)</f>
        <v>8284.24</v>
      </c>
      <c r="E2566" s="79">
        <f>VLOOKUP(A2566:A3552,Радиаторы!A:I,8,FALSE)</f>
        <v>0</v>
      </c>
      <c r="F2566" s="157">
        <f t="shared" si="51"/>
        <v>0</v>
      </c>
    </row>
    <row r="2567" spans="1:6" x14ac:dyDescent="0.25">
      <c r="A2567" s="9" t="s">
        <v>7041</v>
      </c>
      <c r="B2567" s="9" t="s">
        <v>7042</v>
      </c>
      <c r="C2567" s="9" t="s">
        <v>7043</v>
      </c>
      <c r="D2567" s="159">
        <f>VLOOKUP(A2567:A3553,Радиаторы!A:I,7,FALSE)</f>
        <v>9319.77</v>
      </c>
      <c r="E2567" s="79">
        <f>VLOOKUP(A2567:A3553,Радиаторы!A:I,8,FALSE)</f>
        <v>0</v>
      </c>
      <c r="F2567" s="157">
        <f t="shared" si="51"/>
        <v>0</v>
      </c>
    </row>
    <row r="2568" spans="1:6" x14ac:dyDescent="0.25">
      <c r="A2568" s="9" t="s">
        <v>7044</v>
      </c>
      <c r="B2568" s="9" t="s">
        <v>7045</v>
      </c>
      <c r="C2568" s="9" t="s">
        <v>7046</v>
      </c>
      <c r="D2568" s="159">
        <f>VLOOKUP(A2568:A3554,Радиаторы!A:I,7,FALSE)</f>
        <v>10355.299999999999</v>
      </c>
      <c r="E2568" s="79">
        <f>VLOOKUP(A2568:A3554,Радиаторы!A:I,8,FALSE)</f>
        <v>0</v>
      </c>
      <c r="F2568" s="157">
        <f t="shared" si="51"/>
        <v>0</v>
      </c>
    </row>
    <row r="2569" spans="1:6" x14ac:dyDescent="0.25">
      <c r="A2569" s="9" t="s">
        <v>7047</v>
      </c>
      <c r="B2569" s="9" t="s">
        <v>7048</v>
      </c>
      <c r="C2569" s="9" t="s">
        <v>7049</v>
      </c>
      <c r="D2569" s="159">
        <f>VLOOKUP(A2569:A3555,Радиаторы!A:I,7,FALSE)</f>
        <v>11390.83</v>
      </c>
      <c r="E2569" s="79">
        <f>VLOOKUP(A2569:A3555,Радиаторы!A:I,8,FALSE)</f>
        <v>0</v>
      </c>
      <c r="F2569" s="157">
        <f t="shared" si="51"/>
        <v>0</v>
      </c>
    </row>
    <row r="2570" spans="1:6" x14ac:dyDescent="0.25">
      <c r="A2570" s="9" t="s">
        <v>7050</v>
      </c>
      <c r="B2570" s="9" t="s">
        <v>7051</v>
      </c>
      <c r="C2570" s="9" t="s">
        <v>7052</v>
      </c>
      <c r="D2570" s="159">
        <f>VLOOKUP(A2570:A3556,Радиаторы!A:I,7,FALSE)</f>
        <v>12426.36</v>
      </c>
      <c r="E2570" s="79">
        <f>VLOOKUP(A2570:A3556,Радиаторы!A:I,8,FALSE)</f>
        <v>0</v>
      </c>
      <c r="F2570" s="157">
        <f t="shared" si="51"/>
        <v>0</v>
      </c>
    </row>
    <row r="2571" spans="1:6" x14ac:dyDescent="0.25">
      <c r="A2571" s="9" t="s">
        <v>7053</v>
      </c>
      <c r="B2571" s="9" t="s">
        <v>7054</v>
      </c>
      <c r="C2571" s="9" t="s">
        <v>7055</v>
      </c>
      <c r="D2571" s="159">
        <f>VLOOKUP(A2571:A3557,Радиаторы!A:I,7,FALSE)</f>
        <v>13461.89</v>
      </c>
      <c r="E2571" s="79">
        <f>VLOOKUP(A2571:A3557,Радиаторы!A:I,8,FALSE)</f>
        <v>0</v>
      </c>
      <c r="F2571" s="157">
        <f t="shared" si="51"/>
        <v>0</v>
      </c>
    </row>
    <row r="2572" spans="1:6" x14ac:dyDescent="0.25">
      <c r="A2572" s="9" t="s">
        <v>7056</v>
      </c>
      <c r="B2572" s="9" t="s">
        <v>7057</v>
      </c>
      <c r="C2572" s="9" t="s">
        <v>7058</v>
      </c>
      <c r="D2572" s="159">
        <f>VLOOKUP(A2572:A3558,Радиаторы!A:I,7,FALSE)</f>
        <v>14497.42</v>
      </c>
      <c r="E2572" s="79">
        <f>VLOOKUP(A2572:A3558,Радиаторы!A:I,8,FALSE)</f>
        <v>0</v>
      </c>
      <c r="F2572" s="157">
        <f t="shared" si="51"/>
        <v>0</v>
      </c>
    </row>
    <row r="2573" spans="1:6" x14ac:dyDescent="0.25">
      <c r="A2573" s="9" t="s">
        <v>7063</v>
      </c>
      <c r="B2573" s="9" t="s">
        <v>7064</v>
      </c>
      <c r="C2573" s="9" t="s">
        <v>7065</v>
      </c>
      <c r="D2573" s="159">
        <f>VLOOKUP(A2573:A3559,Радиаторы!A:I,7,FALSE)</f>
        <v>5039.6000000000004</v>
      </c>
      <c r="E2573" s="79">
        <f>VLOOKUP(A2573:A3559,Радиаторы!A:I,8,FALSE)</f>
        <v>0</v>
      </c>
      <c r="F2573" s="157">
        <f t="shared" si="51"/>
        <v>0</v>
      </c>
    </row>
    <row r="2574" spans="1:6" x14ac:dyDescent="0.25">
      <c r="A2574" s="9" t="s">
        <v>7066</v>
      </c>
      <c r="B2574" s="9" t="s">
        <v>7067</v>
      </c>
      <c r="C2574" s="9" t="s">
        <v>7068</v>
      </c>
      <c r="D2574" s="159">
        <f>VLOOKUP(A2574:A3560,Радиаторы!A:I,7,FALSE)</f>
        <v>7559.4000000000005</v>
      </c>
      <c r="E2574" s="79">
        <f>VLOOKUP(A2574:A3560,Радиаторы!A:I,8,FALSE)</f>
        <v>0</v>
      </c>
      <c r="F2574" s="157">
        <f t="shared" si="51"/>
        <v>0</v>
      </c>
    </row>
    <row r="2575" spans="1:6" x14ac:dyDescent="0.25">
      <c r="A2575" s="9" t="s">
        <v>7069</v>
      </c>
      <c r="B2575" s="9" t="s">
        <v>7070</v>
      </c>
      <c r="C2575" s="9" t="s">
        <v>7071</v>
      </c>
      <c r="D2575" s="159">
        <f>VLOOKUP(A2575:A3561,Радиаторы!A:I,7,FALSE)</f>
        <v>10079.200000000001</v>
      </c>
      <c r="E2575" s="79">
        <f>VLOOKUP(A2575:A3561,Радиаторы!A:I,8,FALSE)</f>
        <v>0</v>
      </c>
      <c r="F2575" s="157">
        <f t="shared" si="51"/>
        <v>0</v>
      </c>
    </row>
    <row r="2576" spans="1:6" x14ac:dyDescent="0.25">
      <c r="A2576" s="9" t="s">
        <v>7072</v>
      </c>
      <c r="B2576" s="9" t="s">
        <v>7073</v>
      </c>
      <c r="C2576" s="9" t="s">
        <v>7074</v>
      </c>
      <c r="D2576" s="159">
        <f>VLOOKUP(A2576:A3561,Радиаторы!A:I,7,FALSE)</f>
        <v>12599</v>
      </c>
      <c r="E2576" s="79">
        <f>VLOOKUP(A2576:A3561,Радиаторы!A:I,8,FALSE)</f>
        <v>0</v>
      </c>
      <c r="F2576" s="157">
        <f t="shared" si="51"/>
        <v>0</v>
      </c>
    </row>
    <row r="2577" spans="1:6" x14ac:dyDescent="0.25">
      <c r="A2577" s="9" t="s">
        <v>7075</v>
      </c>
      <c r="B2577" s="9" t="s">
        <v>7076</v>
      </c>
      <c r="C2577" s="9" t="s">
        <v>7077</v>
      </c>
      <c r="D2577" s="159">
        <f>VLOOKUP(A2577:A3562,Радиаторы!A:I,7,FALSE)</f>
        <v>15118.800000000001</v>
      </c>
      <c r="E2577" s="79">
        <f>VLOOKUP(A2577:A3562,Радиаторы!A:I,8,FALSE)</f>
        <v>0</v>
      </c>
      <c r="F2577" s="157">
        <f t="shared" si="51"/>
        <v>0</v>
      </c>
    </row>
    <row r="2578" spans="1:6" x14ac:dyDescent="0.25">
      <c r="A2578" s="9" t="s">
        <v>7079</v>
      </c>
      <c r="B2578" s="9" t="s">
        <v>7080</v>
      </c>
      <c r="C2578" s="9" t="s">
        <v>7081</v>
      </c>
      <c r="D2578" s="159">
        <f>VLOOKUP(A2578:A3563,Радиаторы!A:I,7,FALSE)</f>
        <v>5108.6400000000003</v>
      </c>
      <c r="E2578" s="79">
        <f>VLOOKUP(A2578:A3563,Радиаторы!A:I,8,FALSE)</f>
        <v>0</v>
      </c>
      <c r="F2578" s="157">
        <f t="shared" si="51"/>
        <v>0</v>
      </c>
    </row>
    <row r="2579" spans="1:6" x14ac:dyDescent="0.25">
      <c r="A2579" s="9" t="s">
        <v>7082</v>
      </c>
      <c r="B2579" s="9" t="s">
        <v>7083</v>
      </c>
      <c r="C2579" s="9" t="s">
        <v>7084</v>
      </c>
      <c r="D2579" s="159">
        <f>VLOOKUP(A2579:A3564,Радиаторы!A:I,7,FALSE)</f>
        <v>7662.9600000000009</v>
      </c>
      <c r="E2579" s="79">
        <f>VLOOKUP(A2579:A3564,Радиаторы!A:I,8,FALSE)</f>
        <v>0</v>
      </c>
      <c r="F2579" s="157">
        <f t="shared" si="51"/>
        <v>0</v>
      </c>
    </row>
    <row r="2580" spans="1:6" x14ac:dyDescent="0.25">
      <c r="A2580" s="9" t="s">
        <v>7085</v>
      </c>
      <c r="B2580" s="9" t="s">
        <v>7086</v>
      </c>
      <c r="C2580" s="9" t="s">
        <v>7087</v>
      </c>
      <c r="D2580" s="159">
        <f>VLOOKUP(A2580:A3565,Радиаторы!A:I,7,FALSE)</f>
        <v>8940.1200000000008</v>
      </c>
      <c r="E2580" s="79">
        <f>VLOOKUP(A2580:A3565,Радиаторы!A:I,8,FALSE)</f>
        <v>0</v>
      </c>
      <c r="F2580" s="157">
        <f t="shared" si="51"/>
        <v>0</v>
      </c>
    </row>
    <row r="2581" spans="1:6" x14ac:dyDescent="0.25">
      <c r="A2581" s="9" t="s">
        <v>7088</v>
      </c>
      <c r="B2581" s="9" t="s">
        <v>7089</v>
      </c>
      <c r="C2581" s="9" t="s">
        <v>7090</v>
      </c>
      <c r="D2581" s="159">
        <f>VLOOKUP(A2581:A3566,Радиаторы!A:I,7,FALSE)</f>
        <v>10217.280000000001</v>
      </c>
      <c r="E2581" s="79">
        <f>VLOOKUP(A2581:A3566,Радиаторы!A:I,8,FALSE)</f>
        <v>0</v>
      </c>
      <c r="F2581" s="157">
        <f t="shared" si="51"/>
        <v>0</v>
      </c>
    </row>
    <row r="2582" spans="1:6" x14ac:dyDescent="0.25">
      <c r="A2582" s="9" t="s">
        <v>7091</v>
      </c>
      <c r="B2582" s="9" t="s">
        <v>7092</v>
      </c>
      <c r="C2582" s="9" t="s">
        <v>7093</v>
      </c>
      <c r="D2582" s="159">
        <f>VLOOKUP(A2582:A3567,Радиаторы!A:I,7,FALSE)</f>
        <v>12771.6</v>
      </c>
      <c r="E2582" s="79">
        <f>VLOOKUP(A2582:A3567,Радиаторы!A:I,8,FALSE)</f>
        <v>0</v>
      </c>
      <c r="F2582" s="157">
        <f t="shared" si="51"/>
        <v>0</v>
      </c>
    </row>
    <row r="2583" spans="1:6" x14ac:dyDescent="0.25">
      <c r="A2583" s="9" t="s">
        <v>7094</v>
      </c>
      <c r="B2583" s="9" t="s">
        <v>7095</v>
      </c>
      <c r="C2583" s="9" t="s">
        <v>7096</v>
      </c>
      <c r="D2583" s="159">
        <f>VLOOKUP(A2583:A3568,Радиаторы!A:I,7,FALSE)</f>
        <v>15325.920000000002</v>
      </c>
      <c r="E2583" s="79">
        <f>VLOOKUP(A2583:A3568,Радиаторы!A:I,8,FALSE)</f>
        <v>0</v>
      </c>
      <c r="F2583" s="157">
        <f t="shared" si="51"/>
        <v>0</v>
      </c>
    </row>
    <row r="2584" spans="1:6" x14ac:dyDescent="0.25">
      <c r="A2584" s="9" t="s">
        <v>7097</v>
      </c>
      <c r="B2584" s="9" t="s">
        <v>7098</v>
      </c>
      <c r="C2584" s="9" t="s">
        <v>7099</v>
      </c>
      <c r="D2584" s="159">
        <f>VLOOKUP(A2584:A3569,Радиаторы!A:I,7,FALSE)</f>
        <v>17880.240000000002</v>
      </c>
      <c r="E2584" s="79">
        <f>VLOOKUP(A2584:A3569,Радиаторы!A:I,8,FALSE)</f>
        <v>0</v>
      </c>
      <c r="F2584" s="157">
        <f t="shared" si="51"/>
        <v>0</v>
      </c>
    </row>
    <row r="2585" spans="1:6" x14ac:dyDescent="0.25">
      <c r="A2585" s="9" t="s">
        <v>7101</v>
      </c>
      <c r="B2585" s="9" t="s">
        <v>7102</v>
      </c>
      <c r="C2585" s="9" t="s">
        <v>7103</v>
      </c>
      <c r="D2585" s="159">
        <f>VLOOKUP(A2585:A3570,Радиаторы!A:I,7,FALSE)</f>
        <v>5315.76</v>
      </c>
      <c r="E2585" s="79">
        <f>VLOOKUP(A2585:A3570,Радиаторы!A:I,8,FALSE)</f>
        <v>0</v>
      </c>
      <c r="F2585" s="157">
        <f t="shared" si="51"/>
        <v>0</v>
      </c>
    </row>
    <row r="2586" spans="1:6" x14ac:dyDescent="0.25">
      <c r="A2586" s="9" t="s">
        <v>7104</v>
      </c>
      <c r="B2586" s="9" t="s">
        <v>7105</v>
      </c>
      <c r="C2586" s="9" t="s">
        <v>7106</v>
      </c>
      <c r="D2586" s="159">
        <f>VLOOKUP(A2586:A3571,Радиаторы!A:I,7,FALSE)</f>
        <v>7973.64</v>
      </c>
      <c r="E2586" s="79">
        <f>VLOOKUP(A2586:A3571,Радиаторы!A:I,8,FALSE)</f>
        <v>0</v>
      </c>
      <c r="F2586" s="157">
        <f t="shared" si="51"/>
        <v>0</v>
      </c>
    </row>
    <row r="2587" spans="1:6" x14ac:dyDescent="0.25">
      <c r="A2587" s="9" t="s">
        <v>7107</v>
      </c>
      <c r="B2587" s="9" t="s">
        <v>7108</v>
      </c>
      <c r="C2587" s="9" t="s">
        <v>7109</v>
      </c>
      <c r="D2587" s="159">
        <f>VLOOKUP(A2587:A3571,Радиаторы!A:I,7,FALSE)</f>
        <v>10631.52</v>
      </c>
      <c r="E2587" s="79">
        <f>VLOOKUP(A2587:A3571,Радиаторы!A:I,8,FALSE)</f>
        <v>0</v>
      </c>
      <c r="F2587" s="157">
        <f t="shared" si="51"/>
        <v>0</v>
      </c>
    </row>
    <row r="2588" spans="1:6" x14ac:dyDescent="0.25">
      <c r="A2588" s="9" t="s">
        <v>7110</v>
      </c>
      <c r="B2588" s="9" t="s">
        <v>7111</v>
      </c>
      <c r="C2588" s="9" t="s">
        <v>7112</v>
      </c>
      <c r="D2588" s="159">
        <f>VLOOKUP(A2588:A3572,Радиаторы!A:I,7,FALSE)</f>
        <v>13289.400000000001</v>
      </c>
      <c r="E2588" s="79">
        <f>VLOOKUP(A2588:A3572,Радиаторы!A:I,8,FALSE)</f>
        <v>0</v>
      </c>
      <c r="F2588" s="157">
        <f t="shared" si="51"/>
        <v>0</v>
      </c>
    </row>
    <row r="2589" spans="1:6" x14ac:dyDescent="0.25">
      <c r="A2589" s="9" t="s">
        <v>7113</v>
      </c>
      <c r="B2589" s="9" t="s">
        <v>7114</v>
      </c>
      <c r="C2589" s="9" t="s">
        <v>7115</v>
      </c>
      <c r="D2589" s="159">
        <f>VLOOKUP(A2589:A3573,Радиаторы!A:I,7,FALSE)</f>
        <v>15947.28</v>
      </c>
      <c r="E2589" s="79">
        <f>VLOOKUP(A2589:A3573,Радиаторы!A:I,8,FALSE)</f>
        <v>0</v>
      </c>
      <c r="F2589" s="157">
        <f t="shared" si="51"/>
        <v>0</v>
      </c>
    </row>
    <row r="2590" spans="1:6" x14ac:dyDescent="0.25">
      <c r="A2590" s="9" t="s">
        <v>7116</v>
      </c>
      <c r="B2590" s="9" t="s">
        <v>7117</v>
      </c>
      <c r="C2590" s="9" t="s">
        <v>7118</v>
      </c>
      <c r="D2590" s="159">
        <f>VLOOKUP(A2590:A3574,Радиаторы!A:I,7,FALSE)</f>
        <v>18605.16</v>
      </c>
      <c r="E2590" s="79">
        <f>VLOOKUP(A2590:A3574,Радиаторы!A:I,8,FALSE)</f>
        <v>0</v>
      </c>
      <c r="F2590" s="157">
        <f t="shared" si="51"/>
        <v>0</v>
      </c>
    </row>
    <row r="2591" spans="1:6" x14ac:dyDescent="0.25">
      <c r="A2591" s="9" t="s">
        <v>7124</v>
      </c>
      <c r="B2591" s="9" t="s">
        <v>7125</v>
      </c>
      <c r="C2591" s="9" t="s">
        <v>7126</v>
      </c>
      <c r="D2591" s="159">
        <f>VLOOKUP(A2591:A3575,Радиаторы!A:I,7,FALSE)</f>
        <v>4204.8720000000003</v>
      </c>
      <c r="E2591" s="79">
        <f>VLOOKUP(A2591:A3575,Радиаторы!A:I,8,FALSE)</f>
        <v>0</v>
      </c>
      <c r="F2591" s="157">
        <f t="shared" si="51"/>
        <v>0</v>
      </c>
    </row>
    <row r="2592" spans="1:6" x14ac:dyDescent="0.25">
      <c r="A2592" s="9" t="s">
        <v>7127</v>
      </c>
      <c r="B2592" s="9" t="s">
        <v>7128</v>
      </c>
      <c r="C2592" s="9" t="s">
        <v>7129</v>
      </c>
      <c r="D2592" s="159">
        <f>VLOOKUP(A2592:A3576,Радиаторы!A:I,7,FALSE)</f>
        <v>4204.8720000000003</v>
      </c>
      <c r="E2592" s="79">
        <f>VLOOKUP(A2592:A3576,Радиаторы!A:I,8,FALSE)</f>
        <v>0</v>
      </c>
      <c r="F2592" s="157">
        <f t="shared" si="51"/>
        <v>0</v>
      </c>
    </row>
    <row r="2593" spans="1:6" x14ac:dyDescent="0.25">
      <c r="A2593" s="9" t="s">
        <v>7130</v>
      </c>
      <c r="B2593" s="9" t="s">
        <v>7131</v>
      </c>
      <c r="C2593" s="9" t="s">
        <v>7132</v>
      </c>
      <c r="D2593" s="159">
        <f>VLOOKUP(A2593:A3577,Радиаторы!A:I,7,FALSE)</f>
        <v>5606.496000000001</v>
      </c>
      <c r="E2593" s="79">
        <f>VLOOKUP(A2593:A3577,Радиаторы!A:I,8,FALSE)</f>
        <v>0</v>
      </c>
      <c r="F2593" s="157">
        <f t="shared" si="51"/>
        <v>0</v>
      </c>
    </row>
    <row r="2594" spans="1:6" x14ac:dyDescent="0.25">
      <c r="A2594" s="9" t="s">
        <v>7133</v>
      </c>
      <c r="B2594" s="9" t="s">
        <v>7134</v>
      </c>
      <c r="C2594" s="9" t="s">
        <v>7135</v>
      </c>
      <c r="D2594" s="159">
        <f>VLOOKUP(A2594:A3578,Радиаторы!A:I,7,FALSE)</f>
        <v>7008.1200000000008</v>
      </c>
      <c r="E2594" s="79">
        <f>VLOOKUP(A2594:A3578,Радиаторы!A:I,8,FALSE)</f>
        <v>0</v>
      </c>
      <c r="F2594" s="157">
        <f t="shared" si="51"/>
        <v>0</v>
      </c>
    </row>
    <row r="2595" spans="1:6" x14ac:dyDescent="0.25">
      <c r="A2595" s="9" t="s">
        <v>7136</v>
      </c>
      <c r="B2595" s="9" t="s">
        <v>7137</v>
      </c>
      <c r="C2595" s="9" t="s">
        <v>7138</v>
      </c>
      <c r="D2595" s="159">
        <f>VLOOKUP(A2595:A3579,Радиаторы!A:I,7,FALSE)</f>
        <v>8409.7440000000006</v>
      </c>
      <c r="E2595" s="79">
        <f>VLOOKUP(A2595:A3579,Радиаторы!A:I,8,FALSE)</f>
        <v>0</v>
      </c>
      <c r="F2595" s="157">
        <f t="shared" si="51"/>
        <v>0</v>
      </c>
    </row>
    <row r="2596" spans="1:6" x14ac:dyDescent="0.25">
      <c r="A2596" s="9" t="s">
        <v>7139</v>
      </c>
      <c r="B2596" s="9" t="s">
        <v>7140</v>
      </c>
      <c r="C2596" s="9" t="s">
        <v>7141</v>
      </c>
      <c r="D2596" s="159">
        <f>VLOOKUP(A2596:A3580,Радиаторы!A:I,7,FALSE)</f>
        <v>9811.3680000000004</v>
      </c>
      <c r="E2596" s="79">
        <f>VLOOKUP(A2596:A3580,Радиаторы!A:I,8,FALSE)</f>
        <v>0</v>
      </c>
      <c r="F2596" s="157">
        <f t="shared" si="51"/>
        <v>0</v>
      </c>
    </row>
    <row r="2597" spans="1:6" x14ac:dyDescent="0.25">
      <c r="A2597" s="9" t="s">
        <v>7142</v>
      </c>
      <c r="B2597" s="9" t="s">
        <v>7143</v>
      </c>
      <c r="C2597" s="9" t="s">
        <v>7144</v>
      </c>
      <c r="D2597" s="159">
        <f>VLOOKUP(A2597:A3581,Радиаторы!A:I,7,FALSE)</f>
        <v>11212.992000000002</v>
      </c>
      <c r="E2597" s="79">
        <f>VLOOKUP(A2597:A3581,Радиаторы!A:I,8,FALSE)</f>
        <v>0</v>
      </c>
      <c r="F2597" s="157">
        <f t="shared" si="51"/>
        <v>0</v>
      </c>
    </row>
    <row r="2598" spans="1:6" x14ac:dyDescent="0.25">
      <c r="A2598" s="9" t="s">
        <v>7146</v>
      </c>
      <c r="B2598" s="9">
        <v>9010104</v>
      </c>
      <c r="C2598" s="9" t="s">
        <v>7147</v>
      </c>
      <c r="D2598" s="159">
        <f>VLOOKUP(A2598:A3581,Радиаторы!A:I,7,FALSE)</f>
        <v>3184.2719999999999</v>
      </c>
      <c r="E2598" s="79">
        <f>VLOOKUP(A2598:A3581,Радиаторы!A:I,8,FALSE)</f>
        <v>0</v>
      </c>
      <c r="F2598" s="157">
        <f t="shared" si="51"/>
        <v>0</v>
      </c>
    </row>
    <row r="2599" spans="1:6" x14ac:dyDescent="0.25">
      <c r="A2599" s="9" t="s">
        <v>7148</v>
      </c>
      <c r="B2599" s="9">
        <v>9010105</v>
      </c>
      <c r="C2599" s="9" t="s">
        <v>7149</v>
      </c>
      <c r="D2599" s="159">
        <f>VLOOKUP(A2599:A3581,Радиаторы!A:I,7,FALSE)</f>
        <v>3980.34</v>
      </c>
      <c r="E2599" s="79">
        <f>VLOOKUP(A2599:A3581,Радиаторы!A:I,8,FALSE)</f>
        <v>0</v>
      </c>
      <c r="F2599" s="157">
        <f t="shared" si="51"/>
        <v>0</v>
      </c>
    </row>
    <row r="2600" spans="1:6" x14ac:dyDescent="0.25">
      <c r="A2600" s="9" t="s">
        <v>7150</v>
      </c>
      <c r="B2600" s="9">
        <v>9010106</v>
      </c>
      <c r="C2600" s="9" t="s">
        <v>7151</v>
      </c>
      <c r="D2600" s="159">
        <f>VLOOKUP(A2600:A3582,Радиаторы!A:I,7,FALSE)</f>
        <v>4776.4080000000004</v>
      </c>
      <c r="E2600" s="79">
        <f>VLOOKUP(A2600:A3582,Радиаторы!A:I,8,FALSE)</f>
        <v>0</v>
      </c>
      <c r="F2600" s="157">
        <f t="shared" si="51"/>
        <v>0</v>
      </c>
    </row>
    <row r="2601" spans="1:6" x14ac:dyDescent="0.25">
      <c r="A2601" s="9" t="s">
        <v>7152</v>
      </c>
      <c r="B2601" s="9">
        <v>9010107</v>
      </c>
      <c r="C2601" s="9" t="s">
        <v>7153</v>
      </c>
      <c r="D2601" s="159">
        <f>VLOOKUP(A2601:A3583,Радиаторы!A:I,7,FALSE)</f>
        <v>5572.4760000000006</v>
      </c>
      <c r="E2601" s="79">
        <f>VLOOKUP(A2601:A3583,Радиаторы!A:I,8,FALSE)</f>
        <v>0</v>
      </c>
      <c r="F2601" s="157">
        <f t="shared" si="51"/>
        <v>0</v>
      </c>
    </row>
    <row r="2602" spans="1:6" x14ac:dyDescent="0.25">
      <c r="A2602" s="9" t="s">
        <v>7154</v>
      </c>
      <c r="B2602" s="9">
        <v>9010108</v>
      </c>
      <c r="C2602" s="9" t="s">
        <v>7155</v>
      </c>
      <c r="D2602" s="159">
        <f>VLOOKUP(A2602:A3584,Радиаторы!A:I,7,FALSE)</f>
        <v>6368.5439999999999</v>
      </c>
      <c r="E2602" s="79">
        <f>VLOOKUP(A2602:A3584,Радиаторы!A:I,8,FALSE)</f>
        <v>0</v>
      </c>
      <c r="F2602" s="157">
        <f t="shared" si="51"/>
        <v>0</v>
      </c>
    </row>
    <row r="2603" spans="1:6" x14ac:dyDescent="0.25">
      <c r="A2603" s="9" t="s">
        <v>7156</v>
      </c>
      <c r="B2603" s="9">
        <v>9010109</v>
      </c>
      <c r="C2603" s="9" t="s">
        <v>7157</v>
      </c>
      <c r="D2603" s="159">
        <f>VLOOKUP(A2603:A3585,Радиаторы!A:I,7,FALSE)</f>
        <v>7164.6120000000001</v>
      </c>
      <c r="E2603" s="79">
        <f>VLOOKUP(A2603:A3585,Радиаторы!A:I,8,FALSE)</f>
        <v>0</v>
      </c>
      <c r="F2603" s="157">
        <f t="shared" si="51"/>
        <v>0</v>
      </c>
    </row>
    <row r="2604" spans="1:6" x14ac:dyDescent="0.25">
      <c r="A2604" s="9" t="s">
        <v>7158</v>
      </c>
      <c r="B2604" s="9">
        <v>9010110</v>
      </c>
      <c r="C2604" s="9" t="s">
        <v>7159</v>
      </c>
      <c r="D2604" s="159">
        <f>VLOOKUP(A2604:A3585,Радиаторы!A:I,7,FALSE)</f>
        <v>7960.68</v>
      </c>
      <c r="E2604" s="79">
        <f>VLOOKUP(A2604:A3585,Радиаторы!A:I,8,FALSE)</f>
        <v>0</v>
      </c>
      <c r="F2604" s="157">
        <f t="shared" si="51"/>
        <v>0</v>
      </c>
    </row>
    <row r="2605" spans="1:6" x14ac:dyDescent="0.25">
      <c r="A2605" s="9" t="s">
        <v>7160</v>
      </c>
      <c r="B2605" s="9">
        <v>9010111</v>
      </c>
      <c r="C2605" s="9" t="s">
        <v>7161</v>
      </c>
      <c r="D2605" s="159">
        <f>VLOOKUP(A2605:A3586,Радиаторы!A:I,7,FALSE)</f>
        <v>8756.7479999999996</v>
      </c>
      <c r="E2605" s="79">
        <f>VLOOKUP(A2605:A3586,Радиаторы!A:I,8,FALSE)</f>
        <v>0</v>
      </c>
      <c r="F2605" s="157">
        <f t="shared" si="51"/>
        <v>0</v>
      </c>
    </row>
    <row r="2606" spans="1:6" x14ac:dyDescent="0.25">
      <c r="A2606" s="9" t="s">
        <v>7162</v>
      </c>
      <c r="B2606" s="9">
        <v>9010112</v>
      </c>
      <c r="C2606" s="9" t="s">
        <v>7163</v>
      </c>
      <c r="D2606" s="159">
        <f>VLOOKUP(A2606:A3587,Радиаторы!A:I,7,FALSE)</f>
        <v>9552.8160000000007</v>
      </c>
      <c r="E2606" s="79">
        <f>VLOOKUP(A2606:A3587,Радиаторы!A:I,8,FALSE)</f>
        <v>0</v>
      </c>
      <c r="F2606" s="157">
        <f t="shared" si="51"/>
        <v>0</v>
      </c>
    </row>
    <row r="2607" spans="1:6" x14ac:dyDescent="0.25">
      <c r="A2607" s="9" t="s">
        <v>7165</v>
      </c>
      <c r="B2607" s="9">
        <v>9010204</v>
      </c>
      <c r="C2607" s="9" t="s">
        <v>7166</v>
      </c>
      <c r="D2607" s="159">
        <f>VLOOKUP(A2607:A3588,Радиаторы!A:I,7,FALSE)</f>
        <v>3265.92</v>
      </c>
      <c r="E2607" s="79">
        <f>VLOOKUP(A2607:A3588,Радиаторы!A:I,8,FALSE)</f>
        <v>0</v>
      </c>
      <c r="F2607" s="157">
        <f t="shared" si="51"/>
        <v>0</v>
      </c>
    </row>
    <row r="2608" spans="1:6" x14ac:dyDescent="0.25">
      <c r="A2608" s="9" t="s">
        <v>7167</v>
      </c>
      <c r="B2608" s="9">
        <v>9010205</v>
      </c>
      <c r="C2608" s="9" t="s">
        <v>7168</v>
      </c>
      <c r="D2608" s="159">
        <f>VLOOKUP(A2608:A3589,Радиаторы!A:I,7,FALSE)</f>
        <v>4082.4000000000005</v>
      </c>
      <c r="E2608" s="79">
        <f>VLOOKUP(A2608:A3589,Радиаторы!A:I,8,FALSE)</f>
        <v>0</v>
      </c>
      <c r="F2608" s="157">
        <f t="shared" si="51"/>
        <v>0</v>
      </c>
    </row>
    <row r="2609" spans="1:6" x14ac:dyDescent="0.25">
      <c r="A2609" s="9" t="s">
        <v>7169</v>
      </c>
      <c r="B2609" s="9">
        <v>9010206</v>
      </c>
      <c r="C2609" s="9" t="s">
        <v>7170</v>
      </c>
      <c r="D2609" s="159">
        <f>VLOOKUP(A2609:A3590,Радиаторы!A:I,7,FALSE)</f>
        <v>4898.88</v>
      </c>
      <c r="E2609" s="79">
        <f>VLOOKUP(A2609:A3590,Радиаторы!A:I,8,FALSE)</f>
        <v>0</v>
      </c>
      <c r="F2609" s="157">
        <f t="shared" si="51"/>
        <v>0</v>
      </c>
    </row>
    <row r="2610" spans="1:6" x14ac:dyDescent="0.25">
      <c r="A2610" s="9" t="s">
        <v>7171</v>
      </c>
      <c r="B2610" s="9">
        <v>9010207</v>
      </c>
      <c r="C2610" s="9" t="s">
        <v>7172</v>
      </c>
      <c r="D2610" s="159">
        <f>VLOOKUP(A2610:A3591,Радиаторы!A:I,7,FALSE)</f>
        <v>5715.3600000000006</v>
      </c>
      <c r="E2610" s="79">
        <f>VLOOKUP(A2610:A3591,Радиаторы!A:I,8,FALSE)</f>
        <v>0</v>
      </c>
      <c r="F2610" s="157">
        <f t="shared" si="51"/>
        <v>0</v>
      </c>
    </row>
    <row r="2611" spans="1:6" x14ac:dyDescent="0.25">
      <c r="A2611" s="9" t="s">
        <v>7173</v>
      </c>
      <c r="B2611" s="9">
        <v>9010208</v>
      </c>
      <c r="C2611" s="9" t="s">
        <v>7174</v>
      </c>
      <c r="D2611" s="159">
        <f>VLOOKUP(A2611:A3591,Радиаторы!A:I,7,FALSE)</f>
        <v>6531.84</v>
      </c>
      <c r="E2611" s="79">
        <f>VLOOKUP(A2611:A3591,Радиаторы!A:I,8,FALSE)</f>
        <v>0</v>
      </c>
      <c r="F2611" s="157">
        <f t="shared" si="51"/>
        <v>0</v>
      </c>
    </row>
    <row r="2612" spans="1:6" x14ac:dyDescent="0.25">
      <c r="A2612" s="9" t="s">
        <v>7175</v>
      </c>
      <c r="B2612" s="9">
        <v>9010209</v>
      </c>
      <c r="C2612" s="9" t="s">
        <v>7176</v>
      </c>
      <c r="D2612" s="159">
        <f>VLOOKUP(A2612:A3592,Радиаторы!A:I,7,FALSE)</f>
        <v>7348.3200000000006</v>
      </c>
      <c r="E2612" s="79">
        <f>VLOOKUP(A2612:A3592,Радиаторы!A:I,8,FALSE)</f>
        <v>0</v>
      </c>
      <c r="F2612" s="157">
        <f t="shared" si="51"/>
        <v>0</v>
      </c>
    </row>
    <row r="2613" spans="1:6" x14ac:dyDescent="0.25">
      <c r="A2613" s="9" t="s">
        <v>7177</v>
      </c>
      <c r="B2613" s="9">
        <v>9010210</v>
      </c>
      <c r="C2613" s="9" t="s">
        <v>7178</v>
      </c>
      <c r="D2613" s="159">
        <f>VLOOKUP(A2613:A3593,Радиаторы!A:I,7,FALSE)</f>
        <v>8164.8000000000011</v>
      </c>
      <c r="E2613" s="79">
        <f>VLOOKUP(A2613:A3593,Радиаторы!A:I,8,FALSE)</f>
        <v>0</v>
      </c>
      <c r="F2613" s="157">
        <f t="shared" si="51"/>
        <v>0</v>
      </c>
    </row>
    <row r="2614" spans="1:6" x14ac:dyDescent="0.25">
      <c r="A2614" s="9" t="s">
        <v>7179</v>
      </c>
      <c r="B2614" s="9">
        <v>9010211</v>
      </c>
      <c r="C2614" s="9" t="s">
        <v>7180</v>
      </c>
      <c r="D2614" s="159">
        <f>VLOOKUP(A2614:A3594,Радиаторы!A:I,7,FALSE)</f>
        <v>8981.2800000000007</v>
      </c>
      <c r="E2614" s="79">
        <f>VLOOKUP(A2614:A3594,Радиаторы!A:I,8,FALSE)</f>
        <v>0</v>
      </c>
      <c r="F2614" s="157">
        <f t="shared" si="51"/>
        <v>0</v>
      </c>
    </row>
    <row r="2615" spans="1:6" x14ac:dyDescent="0.25">
      <c r="A2615" s="9" t="s">
        <v>7181</v>
      </c>
      <c r="B2615" s="9">
        <v>9010212</v>
      </c>
      <c r="C2615" s="9" t="s">
        <v>7182</v>
      </c>
      <c r="D2615" s="159">
        <f>VLOOKUP(A2615:A3595,Радиаторы!A:I,7,FALSE)</f>
        <v>9797.76</v>
      </c>
      <c r="E2615" s="79">
        <f>VLOOKUP(A2615:A3595,Радиаторы!A:I,8,FALSE)</f>
        <v>0</v>
      </c>
      <c r="F2615" s="157">
        <f t="shared" ref="F2615:F2678" si="52">D2615*E2615</f>
        <v>0</v>
      </c>
    </row>
    <row r="2616" spans="1:6" x14ac:dyDescent="0.25">
      <c r="A2616" s="9" t="s">
        <v>7185</v>
      </c>
      <c r="B2616" s="9">
        <v>9050104</v>
      </c>
      <c r="C2616" s="9" t="s">
        <v>7186</v>
      </c>
      <c r="D2616" s="159">
        <f>VLOOKUP(A2616:A3596,Радиаторы!A:I,7,FALSE)</f>
        <v>2183.8118399999998</v>
      </c>
      <c r="E2616" s="79">
        <f>VLOOKUP(A2616:A3596,Радиаторы!A:I,8,FALSE)</f>
        <v>0</v>
      </c>
      <c r="F2616" s="157">
        <f t="shared" si="52"/>
        <v>0</v>
      </c>
    </row>
    <row r="2617" spans="1:6" x14ac:dyDescent="0.25">
      <c r="A2617" s="9" t="s">
        <v>7187</v>
      </c>
      <c r="B2617" s="9">
        <v>9050106</v>
      </c>
      <c r="C2617" s="9" t="s">
        <v>7188</v>
      </c>
      <c r="D2617" s="159">
        <f>VLOOKUP(A2617:A3597,Радиаторы!A:I,7,FALSE)</f>
        <v>3275.7177599999995</v>
      </c>
      <c r="E2617" s="79">
        <f>VLOOKUP(A2617:A3597,Радиаторы!A:I,8,FALSE)</f>
        <v>0</v>
      </c>
      <c r="F2617" s="157">
        <f t="shared" si="52"/>
        <v>0</v>
      </c>
    </row>
    <row r="2618" spans="1:6" x14ac:dyDescent="0.25">
      <c r="A2618" s="9" t="s">
        <v>7189</v>
      </c>
      <c r="B2618" s="9">
        <v>9050108</v>
      </c>
      <c r="C2618" s="9" t="s">
        <v>7190</v>
      </c>
      <c r="D2618" s="159">
        <f>VLOOKUP(A2618:A3598,Радиаторы!A:I,7,FALSE)</f>
        <v>4367.6236799999997</v>
      </c>
      <c r="E2618" s="79">
        <f>VLOOKUP(A2618:A3598,Радиаторы!A:I,8,FALSE)</f>
        <v>0</v>
      </c>
      <c r="F2618" s="157">
        <f t="shared" si="52"/>
        <v>0</v>
      </c>
    </row>
    <row r="2619" spans="1:6" x14ac:dyDescent="0.25">
      <c r="A2619" s="9" t="s">
        <v>7191</v>
      </c>
      <c r="B2619" s="9">
        <v>9050110</v>
      </c>
      <c r="C2619" s="9" t="s">
        <v>7192</v>
      </c>
      <c r="D2619" s="159">
        <f>VLOOKUP(A2619:A3599,Радиаторы!A:I,7,FALSE)</f>
        <v>5459.5295999999998</v>
      </c>
      <c r="E2619" s="79">
        <f>VLOOKUP(A2619:A3599,Радиаторы!A:I,8,FALSE)</f>
        <v>0</v>
      </c>
      <c r="F2619" s="157">
        <f t="shared" si="52"/>
        <v>0</v>
      </c>
    </row>
    <row r="2620" spans="1:6" x14ac:dyDescent="0.25">
      <c r="A2620" s="9" t="s">
        <v>7193</v>
      </c>
      <c r="B2620" s="9">
        <v>9050112</v>
      </c>
      <c r="C2620" s="9" t="s">
        <v>7194</v>
      </c>
      <c r="D2620" s="159">
        <f>VLOOKUP(A2620:A3600,Радиаторы!A:I,7,FALSE)</f>
        <v>6551.4355199999991</v>
      </c>
      <c r="E2620" s="79">
        <f>VLOOKUP(A2620:A3600,Радиаторы!A:I,8,FALSE)</f>
        <v>0</v>
      </c>
      <c r="F2620" s="157">
        <f t="shared" si="52"/>
        <v>0</v>
      </c>
    </row>
    <row r="2621" spans="1:6" x14ac:dyDescent="0.25">
      <c r="A2621" s="9" t="s">
        <v>7196</v>
      </c>
      <c r="B2621" s="9">
        <v>9050204</v>
      </c>
      <c r="C2621" s="9" t="s">
        <v>7197</v>
      </c>
      <c r="D2621" s="159">
        <f>VLOOKUP(A2621:A3600,Радиаторы!A:I,7,FALSE)</f>
        <v>2438.5536000000006</v>
      </c>
      <c r="E2621" s="79">
        <f>VLOOKUP(A2621:A3600,Радиаторы!A:I,8,FALSE)</f>
        <v>0</v>
      </c>
      <c r="F2621" s="157">
        <f t="shared" si="52"/>
        <v>0</v>
      </c>
    </row>
    <row r="2622" spans="1:6" x14ac:dyDescent="0.25">
      <c r="A2622" s="9" t="s">
        <v>7198</v>
      </c>
      <c r="B2622" s="9">
        <v>9050205</v>
      </c>
      <c r="C2622" s="9" t="s">
        <v>7199</v>
      </c>
      <c r="D2622" s="159">
        <f>VLOOKUP(A2622:A3601,Радиаторы!A:I,7,FALSE)</f>
        <v>3048.1920000000005</v>
      </c>
      <c r="E2622" s="79">
        <f>VLOOKUP(A2622:A3601,Радиаторы!A:I,8,FALSE)</f>
        <v>0</v>
      </c>
      <c r="F2622" s="157">
        <f t="shared" si="52"/>
        <v>0</v>
      </c>
    </row>
    <row r="2623" spans="1:6" x14ac:dyDescent="0.25">
      <c r="A2623" s="9" t="s">
        <v>7200</v>
      </c>
      <c r="B2623" s="9">
        <v>9050206</v>
      </c>
      <c r="C2623" s="9" t="s">
        <v>7201</v>
      </c>
      <c r="D2623" s="159">
        <f>VLOOKUP(A2623:A3602,Радиаторы!A:I,7,FALSE)</f>
        <v>3657.8304000000007</v>
      </c>
      <c r="E2623" s="79">
        <f>VLOOKUP(A2623:A3602,Радиаторы!A:I,8,FALSE)</f>
        <v>0</v>
      </c>
      <c r="F2623" s="157">
        <f t="shared" si="52"/>
        <v>0</v>
      </c>
    </row>
    <row r="2624" spans="1:6" x14ac:dyDescent="0.25">
      <c r="A2624" s="9" t="s">
        <v>7202</v>
      </c>
      <c r="B2624" s="9">
        <v>9050207</v>
      </c>
      <c r="C2624" s="9" t="s">
        <v>7203</v>
      </c>
      <c r="D2624" s="159">
        <f>VLOOKUP(A2624:A3603,Радиаторы!A:I,7,FALSE)</f>
        <v>4267.4688000000006</v>
      </c>
      <c r="E2624" s="79">
        <f>VLOOKUP(A2624:A3603,Радиаторы!A:I,8,FALSE)</f>
        <v>0</v>
      </c>
      <c r="F2624" s="157">
        <f t="shared" si="52"/>
        <v>0</v>
      </c>
    </row>
    <row r="2625" spans="1:6" x14ac:dyDescent="0.25">
      <c r="A2625" s="9" t="s">
        <v>7204</v>
      </c>
      <c r="B2625" s="9">
        <v>9050208</v>
      </c>
      <c r="C2625" s="9" t="s">
        <v>7205</v>
      </c>
      <c r="D2625" s="159">
        <f>VLOOKUP(A2625:A3604,Радиаторы!A:I,7,FALSE)</f>
        <v>4877.1072000000013</v>
      </c>
      <c r="E2625" s="79">
        <f>VLOOKUP(A2625:A3604,Радиаторы!A:I,8,FALSE)</f>
        <v>0</v>
      </c>
      <c r="F2625" s="157">
        <f t="shared" si="52"/>
        <v>0</v>
      </c>
    </row>
    <row r="2626" spans="1:6" x14ac:dyDescent="0.25">
      <c r="A2626" s="9" t="s">
        <v>7206</v>
      </c>
      <c r="B2626" s="9">
        <v>9050209</v>
      </c>
      <c r="C2626" s="9" t="s">
        <v>7207</v>
      </c>
      <c r="D2626" s="159">
        <f>VLOOKUP(A2626:A3605,Радиаторы!A:I,7,FALSE)</f>
        <v>5486.7456000000011</v>
      </c>
      <c r="E2626" s="79">
        <f>VLOOKUP(A2626:A3605,Радиаторы!A:I,8,FALSE)</f>
        <v>0</v>
      </c>
      <c r="F2626" s="157">
        <f t="shared" si="52"/>
        <v>0</v>
      </c>
    </row>
    <row r="2627" spans="1:6" x14ac:dyDescent="0.25">
      <c r="A2627" s="9" t="s">
        <v>7208</v>
      </c>
      <c r="B2627" s="9">
        <v>9050210</v>
      </c>
      <c r="C2627" s="9" t="s">
        <v>7209</v>
      </c>
      <c r="D2627" s="159">
        <f>VLOOKUP(A2627:A3606,Радиаторы!A:I,7,FALSE)</f>
        <v>6096.3840000000009</v>
      </c>
      <c r="E2627" s="79">
        <f>VLOOKUP(A2627:A3606,Радиаторы!A:I,8,FALSE)</f>
        <v>0</v>
      </c>
      <c r="F2627" s="157">
        <f t="shared" si="52"/>
        <v>0</v>
      </c>
    </row>
    <row r="2628" spans="1:6" x14ac:dyDescent="0.25">
      <c r="A2628" s="9" t="s">
        <v>7210</v>
      </c>
      <c r="B2628" s="9">
        <v>9050211</v>
      </c>
      <c r="C2628" s="9" t="s">
        <v>7211</v>
      </c>
      <c r="D2628" s="159">
        <f>VLOOKUP(A2628:A3606,Радиаторы!A:I,7,FALSE)</f>
        <v>6706.0224000000007</v>
      </c>
      <c r="E2628" s="79">
        <f>VLOOKUP(A2628:A3606,Радиаторы!A:I,8,FALSE)</f>
        <v>0</v>
      </c>
      <c r="F2628" s="157">
        <f t="shared" si="52"/>
        <v>0</v>
      </c>
    </row>
    <row r="2629" spans="1:6" x14ac:dyDescent="0.25">
      <c r="A2629" s="9" t="s">
        <v>7212</v>
      </c>
      <c r="B2629" s="9">
        <v>9050212</v>
      </c>
      <c r="C2629" s="9" t="s">
        <v>7213</v>
      </c>
      <c r="D2629" s="159">
        <f>VLOOKUP(A2629:A3607,Радиаторы!A:I,7,FALSE)</f>
        <v>7315.6608000000015</v>
      </c>
      <c r="E2629" s="79">
        <f>VLOOKUP(A2629:A3607,Радиаторы!A:I,8,FALSE)</f>
        <v>0</v>
      </c>
      <c r="F2629" s="157">
        <f t="shared" si="52"/>
        <v>0</v>
      </c>
    </row>
    <row r="2630" spans="1:6" x14ac:dyDescent="0.25">
      <c r="A2630" s="9" t="s">
        <v>7216</v>
      </c>
      <c r="B2630" s="9" t="s">
        <v>7217</v>
      </c>
      <c r="C2630" s="9" t="s">
        <v>7218</v>
      </c>
      <c r="D2630" s="159">
        <f>VLOOKUP(A2630:A3608,Радиаторы!A:I,7,FALSE)</f>
        <v>2279.6118311728046</v>
      </c>
      <c r="E2630" s="79">
        <f>VLOOKUP(A2630:A3608,Радиаторы!A:I,8,FALSE)</f>
        <v>0</v>
      </c>
      <c r="F2630" s="157">
        <f t="shared" si="52"/>
        <v>0</v>
      </c>
    </row>
    <row r="2631" spans="1:6" x14ac:dyDescent="0.25">
      <c r="A2631" s="9" t="s">
        <v>7219</v>
      </c>
      <c r="B2631" s="9" t="s">
        <v>7220</v>
      </c>
      <c r="C2631" s="9" t="s">
        <v>7221</v>
      </c>
      <c r="D2631" s="159">
        <f>VLOOKUP(A2631:A3609,Радиаторы!A:I,7,FALSE)</f>
        <v>3419.4177467592071</v>
      </c>
      <c r="E2631" s="79">
        <f>VLOOKUP(A2631:A3609,Радиаторы!A:I,8,FALSE)</f>
        <v>0</v>
      </c>
      <c r="F2631" s="157">
        <f t="shared" si="52"/>
        <v>0</v>
      </c>
    </row>
    <row r="2632" spans="1:6" x14ac:dyDescent="0.25">
      <c r="A2632" s="9" t="s">
        <v>7222</v>
      </c>
      <c r="B2632" s="9" t="s">
        <v>7223</v>
      </c>
      <c r="C2632" s="9" t="s">
        <v>7224</v>
      </c>
      <c r="D2632" s="159">
        <f>VLOOKUP(A2632:A3610,Радиаторы!A:I,7,FALSE)</f>
        <v>4559.2236623456092</v>
      </c>
      <c r="E2632" s="79">
        <f>VLOOKUP(A2632:A3610,Радиаторы!A:I,8,FALSE)</f>
        <v>0</v>
      </c>
      <c r="F2632" s="157">
        <f t="shared" si="52"/>
        <v>0</v>
      </c>
    </row>
    <row r="2633" spans="1:6" x14ac:dyDescent="0.25">
      <c r="A2633" s="9" t="s">
        <v>7225</v>
      </c>
      <c r="B2633" s="9" t="s">
        <v>7226</v>
      </c>
      <c r="C2633" s="9" t="s">
        <v>7227</v>
      </c>
      <c r="D2633" s="159">
        <f>VLOOKUP(A2633:A3611,Радиаторы!A:I,7,FALSE)</f>
        <v>5699.0295779320113</v>
      </c>
      <c r="E2633" s="79">
        <f>VLOOKUP(A2633:A3611,Радиаторы!A:I,8,FALSE)</f>
        <v>0</v>
      </c>
      <c r="F2633" s="157">
        <f t="shared" si="52"/>
        <v>0</v>
      </c>
    </row>
    <row r="2634" spans="1:6" x14ac:dyDescent="0.25">
      <c r="A2634" s="9" t="s">
        <v>7228</v>
      </c>
      <c r="B2634" s="9" t="s">
        <v>7229</v>
      </c>
      <c r="C2634" s="9" t="s">
        <v>7230</v>
      </c>
      <c r="D2634" s="159">
        <f>VLOOKUP(A2634:A3612,Радиаторы!A:I,7,FALSE)</f>
        <v>6838.8354935184143</v>
      </c>
      <c r="E2634" s="79">
        <f>VLOOKUP(A2634:A3612,Радиаторы!A:I,8,FALSE)</f>
        <v>0</v>
      </c>
      <c r="F2634" s="157">
        <f t="shared" si="52"/>
        <v>0</v>
      </c>
    </row>
    <row r="2635" spans="1:6" x14ac:dyDescent="0.25">
      <c r="A2635" s="9" t="s">
        <v>7232</v>
      </c>
      <c r="B2635" s="9" t="s">
        <v>7233</v>
      </c>
      <c r="C2635" s="9" t="s">
        <v>7234</v>
      </c>
      <c r="D2635" s="159">
        <f>VLOOKUP(A2635:A3612,Радиаторы!A:I,7,FALSE)</f>
        <v>2425.3142733151885</v>
      </c>
      <c r="E2635" s="79">
        <f>VLOOKUP(A2635:A3612,Радиаторы!A:I,8,FALSE)</f>
        <v>0</v>
      </c>
      <c r="F2635" s="157">
        <f t="shared" si="52"/>
        <v>0</v>
      </c>
    </row>
    <row r="2636" spans="1:6" x14ac:dyDescent="0.25">
      <c r="A2636" s="9" t="s">
        <v>7235</v>
      </c>
      <c r="B2636" s="9" t="s">
        <v>7236</v>
      </c>
      <c r="C2636" s="9" t="s">
        <v>7237</v>
      </c>
      <c r="D2636" s="159">
        <f>VLOOKUP(A2636:A3613,Радиаторы!A:I,7,FALSE)</f>
        <v>3637.9714099727826</v>
      </c>
      <c r="E2636" s="79">
        <f>VLOOKUP(A2636:A3613,Радиаторы!A:I,8,FALSE)</f>
        <v>0</v>
      </c>
      <c r="F2636" s="157">
        <f t="shared" si="52"/>
        <v>0</v>
      </c>
    </row>
    <row r="2637" spans="1:6" x14ac:dyDescent="0.25">
      <c r="A2637" s="9" t="s">
        <v>7238</v>
      </c>
      <c r="B2637" s="9" t="s">
        <v>7239</v>
      </c>
      <c r="C2637" s="9" t="s">
        <v>7240</v>
      </c>
      <c r="D2637" s="159">
        <f>VLOOKUP(A2637:A3614,Радиаторы!A:I,7,FALSE)</f>
        <v>4850.6285466303771</v>
      </c>
      <c r="E2637" s="79">
        <f>VLOOKUP(A2637:A3614,Радиаторы!A:I,8,FALSE)</f>
        <v>0</v>
      </c>
      <c r="F2637" s="157">
        <f t="shared" si="52"/>
        <v>0</v>
      </c>
    </row>
    <row r="2638" spans="1:6" x14ac:dyDescent="0.25">
      <c r="A2638" s="9" t="s">
        <v>7241</v>
      </c>
      <c r="B2638" s="9" t="s">
        <v>7242</v>
      </c>
      <c r="C2638" s="9" t="s">
        <v>7243</v>
      </c>
      <c r="D2638" s="159">
        <f>VLOOKUP(A2638:A3615,Радиаторы!A:I,7,FALSE)</f>
        <v>6063.2856832879706</v>
      </c>
      <c r="E2638" s="79">
        <f>VLOOKUP(A2638:A3615,Радиаторы!A:I,8,FALSE)</f>
        <v>0</v>
      </c>
      <c r="F2638" s="157">
        <f t="shared" si="52"/>
        <v>0</v>
      </c>
    </row>
    <row r="2639" spans="1:6" x14ac:dyDescent="0.25">
      <c r="A2639" s="9" t="s">
        <v>7244</v>
      </c>
      <c r="B2639" s="9" t="s">
        <v>7245</v>
      </c>
      <c r="C2639" s="9" t="s">
        <v>7246</v>
      </c>
      <c r="D2639" s="159">
        <f>VLOOKUP(A2639:A3615,Радиаторы!A:I,7,FALSE)</f>
        <v>7275.9428199455651</v>
      </c>
      <c r="E2639" s="79">
        <f>VLOOKUP(A2639:A3615,Радиаторы!A:I,8,FALSE)</f>
        <v>0</v>
      </c>
      <c r="F2639" s="157">
        <f t="shared" si="52"/>
        <v>0</v>
      </c>
    </row>
    <row r="2640" spans="1:6" x14ac:dyDescent="0.25">
      <c r="A2640" s="9" t="s">
        <v>7248</v>
      </c>
      <c r="B2640" s="9" t="s">
        <v>7249</v>
      </c>
      <c r="C2640" s="9" t="s">
        <v>7250</v>
      </c>
      <c r="D2640" s="159">
        <f>VLOOKUP(A2640:A3615,Радиаторы!A:I,7,FALSE)</f>
        <v>2001.4635513600001</v>
      </c>
      <c r="E2640" s="79">
        <f>VLOOKUP(A2640:A3615,Радиаторы!A:I,8,FALSE)</f>
        <v>0</v>
      </c>
      <c r="F2640" s="157">
        <f t="shared" si="52"/>
        <v>0</v>
      </c>
    </row>
    <row r="2641" spans="1:6" x14ac:dyDescent="0.25">
      <c r="A2641" s="9" t="s">
        <v>7251</v>
      </c>
      <c r="B2641" s="9" t="s">
        <v>7252</v>
      </c>
      <c r="C2641" s="9" t="s">
        <v>7253</v>
      </c>
      <c r="D2641" s="159">
        <f>VLOOKUP(A2641:A3616,Радиаторы!A:I,7,FALSE)</f>
        <v>3002.1953270400004</v>
      </c>
      <c r="E2641" s="79">
        <f>VLOOKUP(A2641:A3616,Радиаторы!A:I,8,FALSE)</f>
        <v>0</v>
      </c>
      <c r="F2641" s="157">
        <f t="shared" si="52"/>
        <v>0</v>
      </c>
    </row>
    <row r="2642" spans="1:6" x14ac:dyDescent="0.25">
      <c r="A2642" s="9" t="s">
        <v>7254</v>
      </c>
      <c r="B2642" s="9" t="s">
        <v>7255</v>
      </c>
      <c r="C2642" s="9" t="s">
        <v>7256</v>
      </c>
      <c r="D2642" s="159">
        <f>VLOOKUP(A2642:A3617,Радиаторы!A:I,7,FALSE)</f>
        <v>4002.9271027200002</v>
      </c>
      <c r="E2642" s="79">
        <f>VLOOKUP(A2642:A3617,Радиаторы!A:I,8,FALSE)</f>
        <v>0</v>
      </c>
      <c r="F2642" s="157">
        <f t="shared" si="52"/>
        <v>0</v>
      </c>
    </row>
    <row r="2643" spans="1:6" x14ac:dyDescent="0.25">
      <c r="A2643" s="9" t="s">
        <v>7257</v>
      </c>
      <c r="B2643" s="9" t="s">
        <v>7258</v>
      </c>
      <c r="C2643" s="9" t="s">
        <v>7259</v>
      </c>
      <c r="D2643" s="159">
        <f>VLOOKUP(A2643:A3618,Радиаторы!A:I,7,FALSE)</f>
        <v>5003.6588783999996</v>
      </c>
      <c r="E2643" s="79">
        <f>VLOOKUP(A2643:A3618,Радиаторы!A:I,8,FALSE)</f>
        <v>0</v>
      </c>
      <c r="F2643" s="157">
        <f t="shared" si="52"/>
        <v>0</v>
      </c>
    </row>
    <row r="2644" spans="1:6" x14ac:dyDescent="0.25">
      <c r="A2644" s="9" t="s">
        <v>7260</v>
      </c>
      <c r="B2644" s="9" t="s">
        <v>7261</v>
      </c>
      <c r="C2644" s="9" t="s">
        <v>7262</v>
      </c>
      <c r="D2644" s="159">
        <f>VLOOKUP(A2644:A3619,Радиаторы!A:I,7,FALSE)</f>
        <v>6004.3906540800008</v>
      </c>
      <c r="E2644" s="79">
        <f>VLOOKUP(A2644:A3619,Радиаторы!A:I,8,FALSE)</f>
        <v>0</v>
      </c>
      <c r="F2644" s="157">
        <f t="shared" si="52"/>
        <v>0</v>
      </c>
    </row>
    <row r="2645" spans="1:6" x14ac:dyDescent="0.25">
      <c r="A2645" s="9" t="s">
        <v>8095</v>
      </c>
      <c r="B2645" s="9">
        <v>7724101304</v>
      </c>
      <c r="C2645" s="9" t="s">
        <v>8096</v>
      </c>
      <c r="D2645" s="159">
        <f>VLOOKUP(A2645:A3620,Радиаторы!A:I,7,FALSE)</f>
        <v>2775.22</v>
      </c>
      <c r="E2645" s="79">
        <f>VLOOKUP(A2645:A3620,Радиаторы!A:I,8,FALSE)</f>
        <v>0</v>
      </c>
      <c r="F2645" s="157">
        <f t="shared" si="52"/>
        <v>0</v>
      </c>
    </row>
    <row r="2646" spans="1:6" x14ac:dyDescent="0.25">
      <c r="A2646" s="9" t="s">
        <v>8097</v>
      </c>
      <c r="B2646" s="9">
        <v>7724101305</v>
      </c>
      <c r="C2646" s="9" t="s">
        <v>8098</v>
      </c>
      <c r="D2646" s="159">
        <f>VLOOKUP(A2646:A3621,Радиаторы!A:I,7,FALSE)</f>
        <v>2904.16</v>
      </c>
      <c r="E2646" s="79">
        <f>VLOOKUP(A2646:A3621,Радиаторы!A:I,8,FALSE)</f>
        <v>0</v>
      </c>
      <c r="F2646" s="157">
        <f t="shared" si="52"/>
        <v>0</v>
      </c>
    </row>
    <row r="2647" spans="1:6" x14ac:dyDescent="0.25">
      <c r="A2647" s="9" t="s">
        <v>8099</v>
      </c>
      <c r="B2647" s="9">
        <v>7724101306</v>
      </c>
      <c r="C2647" s="9" t="s">
        <v>8100</v>
      </c>
      <c r="D2647" s="159">
        <f>VLOOKUP(A2647:A3622,Радиаторы!A:I,7,FALSE)</f>
        <v>3056.94</v>
      </c>
      <c r="E2647" s="79">
        <f>VLOOKUP(A2647:A3622,Радиаторы!A:I,8,FALSE)</f>
        <v>0</v>
      </c>
      <c r="F2647" s="157">
        <f t="shared" si="52"/>
        <v>0</v>
      </c>
    </row>
    <row r="2648" spans="1:6" x14ac:dyDescent="0.25">
      <c r="A2648" s="9" t="s">
        <v>8101</v>
      </c>
      <c r="B2648" s="9">
        <v>7724101307</v>
      </c>
      <c r="C2648" s="9" t="s">
        <v>8102</v>
      </c>
      <c r="D2648" s="159">
        <f>VLOOKUP(A2648:A3623,Радиаторы!A:I,7,FALSE)</f>
        <v>3177.48</v>
      </c>
      <c r="E2648" s="79">
        <f>VLOOKUP(A2648:A3623,Радиаторы!A:I,8,FALSE)</f>
        <v>0</v>
      </c>
      <c r="F2648" s="157">
        <f t="shared" si="52"/>
        <v>0</v>
      </c>
    </row>
    <row r="2649" spans="1:6" x14ac:dyDescent="0.25">
      <c r="A2649" s="9" t="s">
        <v>8103</v>
      </c>
      <c r="B2649" s="9">
        <v>7724101308</v>
      </c>
      <c r="C2649" s="9" t="s">
        <v>8104</v>
      </c>
      <c r="D2649" s="159">
        <f>VLOOKUP(A2649:A3624,Радиаторы!A:I,7,FALSE)</f>
        <v>3319.04</v>
      </c>
      <c r="E2649" s="79">
        <f>VLOOKUP(A2649:A3624,Радиаторы!A:I,8,FALSE)</f>
        <v>0</v>
      </c>
      <c r="F2649" s="157">
        <f t="shared" si="52"/>
        <v>0</v>
      </c>
    </row>
    <row r="2650" spans="1:6" x14ac:dyDescent="0.25">
      <c r="A2650" s="9" t="s">
        <v>8105</v>
      </c>
      <c r="B2650" s="9">
        <v>7724101309</v>
      </c>
      <c r="C2650" s="9" t="s">
        <v>8106</v>
      </c>
      <c r="D2650" s="159">
        <f>VLOOKUP(A2650:A3624,Радиаторы!A:I,7,FALSE)</f>
        <v>3505.46</v>
      </c>
      <c r="E2650" s="79">
        <f>VLOOKUP(A2650:A3624,Радиаторы!A:I,8,FALSE)</f>
        <v>0</v>
      </c>
      <c r="F2650" s="157">
        <f t="shared" si="52"/>
        <v>0</v>
      </c>
    </row>
    <row r="2651" spans="1:6" x14ac:dyDescent="0.25">
      <c r="A2651" s="9" t="s">
        <v>8107</v>
      </c>
      <c r="B2651" s="9">
        <v>7724101310</v>
      </c>
      <c r="C2651" s="9" t="s">
        <v>8108</v>
      </c>
      <c r="D2651" s="159">
        <f>VLOOKUP(A2651:A3625,Радиаторы!A:I,7,FALSE)</f>
        <v>3656.84</v>
      </c>
      <c r="E2651" s="79">
        <f>VLOOKUP(A2651:A3625,Радиаторы!A:I,8,FALSE)</f>
        <v>0</v>
      </c>
      <c r="F2651" s="157">
        <f t="shared" si="52"/>
        <v>0</v>
      </c>
    </row>
    <row r="2652" spans="1:6" x14ac:dyDescent="0.25">
      <c r="A2652" s="9" t="s">
        <v>8109</v>
      </c>
      <c r="B2652" s="9">
        <v>7724101312</v>
      </c>
      <c r="C2652" s="9" t="s">
        <v>8110</v>
      </c>
      <c r="D2652" s="159">
        <f>VLOOKUP(A2652:A3626,Радиаторы!A:I,7,FALSE)</f>
        <v>4116.5600000000004</v>
      </c>
      <c r="E2652" s="79">
        <f>VLOOKUP(A2652:A3626,Радиаторы!A:I,8,FALSE)</f>
        <v>0</v>
      </c>
      <c r="F2652" s="157">
        <f t="shared" si="52"/>
        <v>0</v>
      </c>
    </row>
    <row r="2653" spans="1:6" x14ac:dyDescent="0.25">
      <c r="A2653" s="9" t="s">
        <v>8111</v>
      </c>
      <c r="B2653" s="9">
        <v>7724101314</v>
      </c>
      <c r="C2653" s="9" t="s">
        <v>8112</v>
      </c>
      <c r="D2653" s="159">
        <f>VLOOKUP(A2653:A3627,Радиаторы!A:I,7,FALSE)</f>
        <v>4870.6400000000003</v>
      </c>
      <c r="E2653" s="79">
        <f>VLOOKUP(A2653:A3627,Радиаторы!A:I,8,FALSE)</f>
        <v>0</v>
      </c>
      <c r="F2653" s="157">
        <f t="shared" si="52"/>
        <v>0</v>
      </c>
    </row>
    <row r="2654" spans="1:6" x14ac:dyDescent="0.25">
      <c r="A2654" s="9" t="s">
        <v>8113</v>
      </c>
      <c r="B2654" s="9">
        <v>7724101316</v>
      </c>
      <c r="C2654" s="9" t="s">
        <v>8114</v>
      </c>
      <c r="D2654" s="159">
        <f>VLOOKUP(A2654:A3628,Радиаторы!A:I,7,FALSE)</f>
        <v>5260.3</v>
      </c>
      <c r="E2654" s="79">
        <f>VLOOKUP(A2654:A3628,Радиаторы!A:I,8,FALSE)</f>
        <v>0</v>
      </c>
      <c r="F2654" s="157">
        <f t="shared" si="52"/>
        <v>0</v>
      </c>
    </row>
    <row r="2655" spans="1:6" x14ac:dyDescent="0.25">
      <c r="A2655" s="9" t="s">
        <v>8115</v>
      </c>
      <c r="B2655" s="9">
        <v>7724101404</v>
      </c>
      <c r="C2655" s="9" t="s">
        <v>8116</v>
      </c>
      <c r="D2655" s="159">
        <f>VLOOKUP(A2655:A3629,Радиаторы!A:I,7,FALSE)</f>
        <v>2961.64</v>
      </c>
      <c r="E2655" s="79">
        <f>VLOOKUP(A2655:A3629,Радиаторы!A:I,8,FALSE)</f>
        <v>0</v>
      </c>
      <c r="F2655" s="157">
        <f t="shared" si="52"/>
        <v>0</v>
      </c>
    </row>
    <row r="2656" spans="1:6" x14ac:dyDescent="0.25">
      <c r="A2656" s="9" t="s">
        <v>8117</v>
      </c>
      <c r="B2656" s="9">
        <v>7724101405</v>
      </c>
      <c r="C2656" s="9" t="s">
        <v>8118</v>
      </c>
      <c r="D2656" s="159">
        <f>VLOOKUP(A2656:A3630,Радиаторы!A:I,7,FALSE)</f>
        <v>3113</v>
      </c>
      <c r="E2656" s="79">
        <f>VLOOKUP(A2656:A3630,Радиаторы!A:I,8,FALSE)</f>
        <v>0</v>
      </c>
      <c r="F2656" s="157">
        <f t="shared" si="52"/>
        <v>0</v>
      </c>
    </row>
    <row r="2657" spans="1:6" x14ac:dyDescent="0.25">
      <c r="A2657" s="9" t="s">
        <v>8119</v>
      </c>
      <c r="B2657" s="9">
        <v>7724101406</v>
      </c>
      <c r="C2657" s="9" t="s">
        <v>8120</v>
      </c>
      <c r="D2657" s="159">
        <f>VLOOKUP(A2657:A3631,Радиаторы!A:I,7,FALSE)</f>
        <v>3319.04</v>
      </c>
      <c r="E2657" s="79">
        <f>VLOOKUP(A2657:A3631,Радиаторы!A:I,8,FALSE)</f>
        <v>0</v>
      </c>
      <c r="F2657" s="157">
        <f t="shared" si="52"/>
        <v>0</v>
      </c>
    </row>
    <row r="2658" spans="1:6" x14ac:dyDescent="0.25">
      <c r="A2658" s="9" t="s">
        <v>8121</v>
      </c>
      <c r="B2658" s="9">
        <v>7724101407</v>
      </c>
      <c r="C2658" s="9" t="s">
        <v>8122</v>
      </c>
      <c r="D2658" s="159">
        <f>VLOOKUP(A2658:A3632,Радиаторы!A:I,7,FALSE)</f>
        <v>3494.24</v>
      </c>
      <c r="E2658" s="79">
        <f>VLOOKUP(A2658:A3632,Радиаторы!A:I,8,FALSE)</f>
        <v>0</v>
      </c>
      <c r="F2658" s="157">
        <f t="shared" si="52"/>
        <v>0</v>
      </c>
    </row>
    <row r="2659" spans="1:6" x14ac:dyDescent="0.25">
      <c r="A2659" s="9" t="s">
        <v>8123</v>
      </c>
      <c r="B2659" s="9">
        <v>7724101408</v>
      </c>
      <c r="C2659" s="9" t="s">
        <v>8124</v>
      </c>
      <c r="D2659" s="159">
        <f>VLOOKUP(A2659:A3633,Радиаторы!A:I,7,FALSE)</f>
        <v>3656.84</v>
      </c>
      <c r="E2659" s="79">
        <f>VLOOKUP(A2659:A3633,Радиаторы!A:I,8,FALSE)</f>
        <v>0</v>
      </c>
      <c r="F2659" s="157">
        <f t="shared" si="52"/>
        <v>0</v>
      </c>
    </row>
    <row r="2660" spans="1:6" x14ac:dyDescent="0.25">
      <c r="A2660" s="9" t="s">
        <v>8125</v>
      </c>
      <c r="B2660" s="9">
        <v>7724101409</v>
      </c>
      <c r="C2660" s="9" t="s">
        <v>8126</v>
      </c>
      <c r="D2660" s="159">
        <f>VLOOKUP(A2660:A3634,Радиаторы!A:I,7,FALSE)</f>
        <v>3888.1</v>
      </c>
      <c r="E2660" s="79">
        <f>VLOOKUP(A2660:A3634,Радиаторы!A:I,8,FALSE)</f>
        <v>0</v>
      </c>
      <c r="F2660" s="157">
        <f t="shared" si="52"/>
        <v>0</v>
      </c>
    </row>
    <row r="2661" spans="1:6" x14ac:dyDescent="0.25">
      <c r="A2661" s="9" t="s">
        <v>8127</v>
      </c>
      <c r="B2661" s="9">
        <v>7724101410</v>
      </c>
      <c r="C2661" s="9" t="s">
        <v>8128</v>
      </c>
      <c r="D2661" s="159">
        <f>VLOOKUP(A2661:A3635,Радиаторы!A:I,7,FALSE)</f>
        <v>4060.5</v>
      </c>
      <c r="E2661" s="79">
        <f>VLOOKUP(A2661:A3635,Радиаторы!A:I,8,FALSE)</f>
        <v>0</v>
      </c>
      <c r="F2661" s="157">
        <f t="shared" si="52"/>
        <v>0</v>
      </c>
    </row>
    <row r="2662" spans="1:6" x14ac:dyDescent="0.25">
      <c r="A2662" s="9" t="s">
        <v>8129</v>
      </c>
      <c r="B2662" s="9">
        <v>7724101412</v>
      </c>
      <c r="C2662" s="9" t="s">
        <v>8130</v>
      </c>
      <c r="D2662" s="159">
        <f>VLOOKUP(A2662:A3635,Радиаторы!A:I,7,FALSE)</f>
        <v>4597.32</v>
      </c>
      <c r="E2662" s="79">
        <f>VLOOKUP(A2662:A3635,Радиаторы!A:I,8,FALSE)</f>
        <v>0</v>
      </c>
      <c r="F2662" s="157">
        <f t="shared" si="52"/>
        <v>0</v>
      </c>
    </row>
    <row r="2663" spans="1:6" x14ac:dyDescent="0.25">
      <c r="A2663" s="9" t="s">
        <v>8131</v>
      </c>
      <c r="B2663" s="9">
        <v>7724101414</v>
      </c>
      <c r="C2663" s="9" t="s">
        <v>8132</v>
      </c>
      <c r="D2663" s="159">
        <f>VLOOKUP(A2663:A3636,Радиаторы!A:I,7,FALSE)</f>
        <v>5436.9</v>
      </c>
      <c r="E2663" s="79">
        <f>VLOOKUP(A2663:A3636,Радиаторы!A:I,8,FALSE)</f>
        <v>0</v>
      </c>
      <c r="F2663" s="157">
        <f t="shared" si="52"/>
        <v>0</v>
      </c>
    </row>
    <row r="2664" spans="1:6" x14ac:dyDescent="0.25">
      <c r="A2664" s="9" t="s">
        <v>8133</v>
      </c>
      <c r="B2664" s="9">
        <v>7724101416</v>
      </c>
      <c r="C2664" s="9" t="s">
        <v>8134</v>
      </c>
      <c r="D2664" s="159">
        <f>VLOOKUP(A2664:A3637,Радиаторы!A:I,7,FALSE)</f>
        <v>5884.02</v>
      </c>
      <c r="E2664" s="79">
        <f>VLOOKUP(A2664:A3637,Радиаторы!A:I,8,FALSE)</f>
        <v>0</v>
      </c>
      <c r="F2664" s="157">
        <f t="shared" si="52"/>
        <v>0</v>
      </c>
    </row>
    <row r="2665" spans="1:6" x14ac:dyDescent="0.25">
      <c r="A2665" s="9" t="s">
        <v>8135</v>
      </c>
      <c r="B2665" s="9">
        <v>7724101418</v>
      </c>
      <c r="C2665" s="9" t="s">
        <v>8136</v>
      </c>
      <c r="D2665" s="159">
        <f>VLOOKUP(A2665:A3638,Радиаторы!A:I,7,FALSE)</f>
        <v>6537.18</v>
      </c>
      <c r="E2665" s="79">
        <f>VLOOKUP(A2665:A3638,Радиаторы!A:I,8,FALSE)</f>
        <v>0</v>
      </c>
      <c r="F2665" s="157">
        <f t="shared" si="52"/>
        <v>0</v>
      </c>
    </row>
    <row r="2666" spans="1:6" x14ac:dyDescent="0.25">
      <c r="A2666" s="9" t="s">
        <v>8137</v>
      </c>
      <c r="B2666" s="9">
        <v>7724101420</v>
      </c>
      <c r="C2666" s="9" t="s">
        <v>8138</v>
      </c>
      <c r="D2666" s="159">
        <f>VLOOKUP(A2666:A3639,Радиаторы!A:I,7,FALSE)</f>
        <v>6987.1</v>
      </c>
      <c r="E2666" s="79">
        <f>VLOOKUP(A2666:A3639,Радиаторы!A:I,8,FALSE)</f>
        <v>0</v>
      </c>
      <c r="F2666" s="157">
        <f t="shared" si="52"/>
        <v>0</v>
      </c>
    </row>
    <row r="2667" spans="1:6" x14ac:dyDescent="0.25">
      <c r="A2667" s="9" t="s">
        <v>8139</v>
      </c>
      <c r="B2667" s="9">
        <v>7724101504</v>
      </c>
      <c r="C2667" s="9" t="s">
        <v>8140</v>
      </c>
      <c r="D2667" s="159">
        <f>VLOOKUP(A2667:A3640,Радиаторы!A:I,7,FALSE)</f>
        <v>3177.48</v>
      </c>
      <c r="E2667" s="79">
        <f>VLOOKUP(A2667:A3640,Радиаторы!A:I,8,FALSE)</f>
        <v>0</v>
      </c>
      <c r="F2667" s="157">
        <f t="shared" si="52"/>
        <v>0</v>
      </c>
    </row>
    <row r="2668" spans="1:6" x14ac:dyDescent="0.25">
      <c r="A2668" s="9" t="s">
        <v>8141</v>
      </c>
      <c r="B2668" s="9">
        <v>7724101505</v>
      </c>
      <c r="C2668" s="9" t="s">
        <v>8142</v>
      </c>
      <c r="D2668" s="159">
        <f>VLOOKUP(A2668:A3641,Радиаторы!A:I,7,FALSE)</f>
        <v>3396.14</v>
      </c>
      <c r="E2668" s="79">
        <f>VLOOKUP(A2668:A3641,Радиаторы!A:I,8,FALSE)</f>
        <v>0</v>
      </c>
      <c r="F2668" s="157">
        <f t="shared" si="52"/>
        <v>0</v>
      </c>
    </row>
    <row r="2669" spans="1:6" x14ac:dyDescent="0.25">
      <c r="A2669" s="9" t="s">
        <v>8143</v>
      </c>
      <c r="B2669" s="9">
        <v>7724101506</v>
      </c>
      <c r="C2669" s="9" t="s">
        <v>8144</v>
      </c>
      <c r="D2669" s="159">
        <f>VLOOKUP(A2669:A3642,Радиаторы!A:I,7,FALSE)</f>
        <v>3569.94</v>
      </c>
      <c r="E2669" s="79">
        <f>VLOOKUP(A2669:A3642,Радиаторы!A:I,8,FALSE)</f>
        <v>0</v>
      </c>
      <c r="F2669" s="157">
        <f t="shared" si="52"/>
        <v>0</v>
      </c>
    </row>
    <row r="2670" spans="1:6" x14ac:dyDescent="0.25">
      <c r="A2670" s="9" t="s">
        <v>8145</v>
      </c>
      <c r="B2670" s="9">
        <v>7724101507</v>
      </c>
      <c r="C2670" s="9" t="s">
        <v>8146</v>
      </c>
      <c r="D2670" s="159">
        <f>VLOOKUP(A2670:A3643,Радиаторы!A:I,7,FALSE)</f>
        <v>3754.96</v>
      </c>
      <c r="E2670" s="79">
        <f>VLOOKUP(A2670:A3643,Радиаторы!A:I,8,FALSE)</f>
        <v>0</v>
      </c>
      <c r="F2670" s="157">
        <f t="shared" si="52"/>
        <v>0</v>
      </c>
    </row>
    <row r="2671" spans="1:6" x14ac:dyDescent="0.25">
      <c r="A2671" s="9" t="s">
        <v>8147</v>
      </c>
      <c r="B2671" s="9">
        <v>7724101508</v>
      </c>
      <c r="C2671" s="9" t="s">
        <v>8148</v>
      </c>
      <c r="D2671" s="159">
        <f>VLOOKUP(A2671:A3644,Радиаторы!A:I,7,FALSE)</f>
        <v>3876.9</v>
      </c>
      <c r="E2671" s="79">
        <f>VLOOKUP(A2671:A3644,Радиаторы!A:I,8,FALSE)</f>
        <v>0</v>
      </c>
      <c r="F2671" s="157">
        <f t="shared" si="52"/>
        <v>0</v>
      </c>
    </row>
    <row r="2672" spans="1:6" x14ac:dyDescent="0.25">
      <c r="A2672" s="9" t="s">
        <v>8149</v>
      </c>
      <c r="B2672" s="9">
        <v>7724101509</v>
      </c>
      <c r="C2672" s="9" t="s">
        <v>8150</v>
      </c>
      <c r="D2672" s="159">
        <f>VLOOKUP(A2672:A3645,Радиаторы!A:I,7,FALSE)</f>
        <v>4227.3</v>
      </c>
      <c r="E2672" s="79">
        <f>VLOOKUP(A2672:A3645,Радиаторы!A:I,8,FALSE)</f>
        <v>0</v>
      </c>
      <c r="F2672" s="157">
        <f t="shared" si="52"/>
        <v>0</v>
      </c>
    </row>
    <row r="2673" spans="1:6" x14ac:dyDescent="0.25">
      <c r="A2673" s="9" t="s">
        <v>8151</v>
      </c>
      <c r="B2673" s="9">
        <v>7724101510</v>
      </c>
      <c r="C2673" s="9" t="s">
        <v>8152</v>
      </c>
      <c r="D2673" s="159">
        <f>VLOOKUP(A2673:A3646,Радиаторы!A:I,7,FALSE)</f>
        <v>4531.46</v>
      </c>
      <c r="E2673" s="79">
        <f>VLOOKUP(A2673:A3646,Радиаторы!A:I,8,FALSE)</f>
        <v>0</v>
      </c>
      <c r="F2673" s="157">
        <f t="shared" si="52"/>
        <v>0</v>
      </c>
    </row>
    <row r="2674" spans="1:6" x14ac:dyDescent="0.25">
      <c r="A2674" s="9" t="s">
        <v>8153</v>
      </c>
      <c r="B2674" s="9">
        <v>7724101512</v>
      </c>
      <c r="C2674" s="9" t="s">
        <v>8154</v>
      </c>
      <c r="D2674" s="159">
        <f>VLOOKUP(A2674:A3646,Радиаторы!A:I,7,FALSE)</f>
        <v>5108.92</v>
      </c>
      <c r="E2674" s="79">
        <f>VLOOKUP(A2674:A3646,Радиаторы!A:I,8,FALSE)</f>
        <v>0</v>
      </c>
      <c r="F2674" s="157">
        <f t="shared" si="52"/>
        <v>0</v>
      </c>
    </row>
    <row r="2675" spans="1:6" x14ac:dyDescent="0.25">
      <c r="A2675" s="9" t="s">
        <v>8155</v>
      </c>
      <c r="B2675" s="9">
        <v>7724101514</v>
      </c>
      <c r="C2675" s="9" t="s">
        <v>8156</v>
      </c>
      <c r="D2675" s="159">
        <f>VLOOKUP(A2675:A3646,Радиаторы!A:I,7,FALSE)</f>
        <v>5708.82</v>
      </c>
      <c r="E2675" s="79">
        <f>VLOOKUP(A2675:A3646,Радиаторы!A:I,8,FALSE)</f>
        <v>0</v>
      </c>
      <c r="F2675" s="157">
        <f t="shared" si="52"/>
        <v>0</v>
      </c>
    </row>
    <row r="2676" spans="1:6" x14ac:dyDescent="0.25">
      <c r="A2676" s="9" t="s">
        <v>8157</v>
      </c>
      <c r="B2676" s="9">
        <v>7724101516</v>
      </c>
      <c r="C2676" s="9" t="s">
        <v>8158</v>
      </c>
      <c r="D2676" s="159">
        <f>VLOOKUP(A2676:A3647,Радиаторы!A:I,7,FALSE)</f>
        <v>6311.52</v>
      </c>
      <c r="E2676" s="79">
        <f>VLOOKUP(A2676:A3647,Радиаторы!A:I,8,FALSE)</f>
        <v>0</v>
      </c>
      <c r="F2676" s="157">
        <f t="shared" si="52"/>
        <v>0</v>
      </c>
    </row>
    <row r="2677" spans="1:6" x14ac:dyDescent="0.25">
      <c r="A2677" s="9" t="s">
        <v>8159</v>
      </c>
      <c r="B2677" s="9">
        <v>7724101518</v>
      </c>
      <c r="C2677" s="9" t="s">
        <v>8160</v>
      </c>
      <c r="D2677" s="159">
        <f>VLOOKUP(A2677:A3648,Радиаторы!A:I,7,FALSE)</f>
        <v>6910</v>
      </c>
      <c r="E2677" s="79">
        <f>VLOOKUP(A2677:A3648,Радиаторы!A:I,8,FALSE)</f>
        <v>0</v>
      </c>
      <c r="F2677" s="157">
        <f t="shared" si="52"/>
        <v>0</v>
      </c>
    </row>
    <row r="2678" spans="1:6" x14ac:dyDescent="0.25">
      <c r="A2678" s="9" t="s">
        <v>8161</v>
      </c>
      <c r="B2678" s="9">
        <v>7724101520</v>
      </c>
      <c r="C2678" s="9" t="s">
        <v>8162</v>
      </c>
      <c r="D2678" s="159">
        <f>VLOOKUP(A2678:A3649,Радиаторы!A:I,7,FALSE)</f>
        <v>7532.32</v>
      </c>
      <c r="E2678" s="79">
        <f>VLOOKUP(A2678:A3649,Радиаторы!A:I,8,FALSE)</f>
        <v>0</v>
      </c>
      <c r="F2678" s="157">
        <f t="shared" si="52"/>
        <v>0</v>
      </c>
    </row>
    <row r="2679" spans="1:6" x14ac:dyDescent="0.25">
      <c r="A2679" s="9" t="s">
        <v>8163</v>
      </c>
      <c r="B2679" s="9">
        <v>7724101604</v>
      </c>
      <c r="C2679" s="9" t="s">
        <v>8164</v>
      </c>
      <c r="D2679" s="159">
        <f>VLOOKUP(A2679:A3650,Радиаторы!A:I,7,FALSE)</f>
        <v>3462.01</v>
      </c>
      <c r="E2679" s="79">
        <f>VLOOKUP(A2679:A3650,Радиаторы!A:I,8,FALSE)</f>
        <v>0</v>
      </c>
      <c r="F2679" s="157">
        <f t="shared" ref="F2679:F2742" si="53">D2679*E2679</f>
        <v>0</v>
      </c>
    </row>
    <row r="2680" spans="1:6" x14ac:dyDescent="0.25">
      <c r="A2680" s="9" t="s">
        <v>8165</v>
      </c>
      <c r="B2680" s="9">
        <v>7724101605</v>
      </c>
      <c r="C2680" s="9" t="s">
        <v>8166</v>
      </c>
      <c r="D2680" s="159">
        <f>VLOOKUP(A2680:A3651,Радиаторы!A:I,7,FALSE)</f>
        <v>3561.53</v>
      </c>
      <c r="E2680" s="79">
        <f>VLOOKUP(A2680:A3651,Радиаторы!A:I,8,FALSE)</f>
        <v>0</v>
      </c>
      <c r="F2680" s="157">
        <f t="shared" si="53"/>
        <v>0</v>
      </c>
    </row>
    <row r="2681" spans="1:6" x14ac:dyDescent="0.25">
      <c r="A2681" s="9" t="s">
        <v>8167</v>
      </c>
      <c r="B2681" s="9">
        <v>7724101606</v>
      </c>
      <c r="C2681" s="9" t="s">
        <v>8168</v>
      </c>
      <c r="D2681" s="159">
        <f>VLOOKUP(A2681:A3652,Радиаторы!A:I,7,FALSE)</f>
        <v>3812.42</v>
      </c>
      <c r="E2681" s="79">
        <f>VLOOKUP(A2681:A3652,Радиаторы!A:I,8,FALSE)</f>
        <v>0</v>
      </c>
      <c r="F2681" s="157">
        <f t="shared" si="53"/>
        <v>0</v>
      </c>
    </row>
    <row r="2682" spans="1:6" x14ac:dyDescent="0.25">
      <c r="A2682" s="9" t="s">
        <v>8169</v>
      </c>
      <c r="B2682" s="9">
        <v>7724101607</v>
      </c>
      <c r="C2682" s="9" t="s">
        <v>8170</v>
      </c>
      <c r="D2682" s="159">
        <f>VLOOKUP(A2682:A3653,Радиаторы!A:I,7,FALSE)</f>
        <v>4060.5</v>
      </c>
      <c r="E2682" s="79">
        <f>VLOOKUP(A2682:A3653,Радиаторы!A:I,8,FALSE)</f>
        <v>0</v>
      </c>
      <c r="F2682" s="157">
        <f t="shared" si="53"/>
        <v>0</v>
      </c>
    </row>
    <row r="2683" spans="1:6" x14ac:dyDescent="0.25">
      <c r="A2683" s="9" t="s">
        <v>8171</v>
      </c>
      <c r="B2683" s="9">
        <v>7724101608</v>
      </c>
      <c r="C2683" s="9" t="s">
        <v>8172</v>
      </c>
      <c r="D2683" s="159">
        <f>VLOOKUP(A2683:A3654,Радиаторы!A:I,7,FALSE)</f>
        <v>4312.8</v>
      </c>
      <c r="E2683" s="79">
        <f>VLOOKUP(A2683:A3654,Радиаторы!A:I,8,FALSE)</f>
        <v>0</v>
      </c>
      <c r="F2683" s="157">
        <f t="shared" si="53"/>
        <v>0</v>
      </c>
    </row>
    <row r="2684" spans="1:6" x14ac:dyDescent="0.25">
      <c r="A2684" s="9" t="s">
        <v>8173</v>
      </c>
      <c r="B2684" s="9">
        <v>7724101609</v>
      </c>
      <c r="C2684" s="9" t="s">
        <v>8174</v>
      </c>
      <c r="D2684" s="159">
        <f>VLOOKUP(A2684:A3655,Радиаторы!A:I,7,FALSE)</f>
        <v>4563.6899999999996</v>
      </c>
      <c r="E2684" s="79">
        <f>VLOOKUP(A2684:A3655,Радиаторы!A:I,8,FALSE)</f>
        <v>0</v>
      </c>
      <c r="F2684" s="157">
        <f t="shared" si="53"/>
        <v>0</v>
      </c>
    </row>
    <row r="2685" spans="1:6" x14ac:dyDescent="0.25">
      <c r="A2685" s="9" t="s">
        <v>8175</v>
      </c>
      <c r="B2685" s="9">
        <v>7724101610</v>
      </c>
      <c r="C2685" s="9" t="s">
        <v>8176</v>
      </c>
      <c r="D2685" s="159">
        <f>VLOOKUP(A2685:A3655,Радиаторы!A:I,7,FALSE)</f>
        <v>4837</v>
      </c>
      <c r="E2685" s="79">
        <f>VLOOKUP(A2685:A3655,Радиаторы!A:I,8,FALSE)</f>
        <v>0</v>
      </c>
      <c r="F2685" s="157">
        <f t="shared" si="53"/>
        <v>0</v>
      </c>
    </row>
    <row r="2686" spans="1:6" x14ac:dyDescent="0.25">
      <c r="A2686" s="9" t="s">
        <v>8177</v>
      </c>
      <c r="B2686" s="9">
        <v>7724101612</v>
      </c>
      <c r="C2686" s="9" t="s">
        <v>8178</v>
      </c>
      <c r="D2686" s="159">
        <f>VLOOKUP(A2686:A3656,Радиаторы!A:I,7,FALSE)</f>
        <v>5469.14</v>
      </c>
      <c r="E2686" s="79">
        <f>VLOOKUP(A2686:A3656,Радиаторы!A:I,8,FALSE)</f>
        <v>0</v>
      </c>
      <c r="F2686" s="157">
        <f t="shared" si="53"/>
        <v>0</v>
      </c>
    </row>
    <row r="2687" spans="1:6" x14ac:dyDescent="0.25">
      <c r="A2687" s="9" t="s">
        <v>8179</v>
      </c>
      <c r="B2687" s="9">
        <v>7724101614</v>
      </c>
      <c r="C2687" s="9" t="s">
        <v>8180</v>
      </c>
      <c r="D2687" s="159">
        <f>VLOOKUP(A2687:A3657,Радиаторы!A:I,7,FALSE)</f>
        <v>6120.89</v>
      </c>
      <c r="E2687" s="79">
        <f>VLOOKUP(A2687:A3657,Радиаторы!A:I,8,FALSE)</f>
        <v>0</v>
      </c>
      <c r="F2687" s="157">
        <f t="shared" si="53"/>
        <v>0</v>
      </c>
    </row>
    <row r="2688" spans="1:6" x14ac:dyDescent="0.25">
      <c r="A2688" s="9" t="s">
        <v>8181</v>
      </c>
      <c r="B2688" s="9">
        <v>7724101616</v>
      </c>
      <c r="C2688" s="9" t="s">
        <v>8182</v>
      </c>
      <c r="D2688" s="159">
        <f>VLOOKUP(A2688:A3658,Радиаторы!A:I,7,FALSE)</f>
        <v>6964.67</v>
      </c>
      <c r="E2688" s="79">
        <f>VLOOKUP(A2688:A3658,Радиаторы!A:I,8,FALSE)</f>
        <v>0</v>
      </c>
      <c r="F2688" s="157">
        <f t="shared" si="53"/>
        <v>0</v>
      </c>
    </row>
    <row r="2689" spans="1:6" x14ac:dyDescent="0.25">
      <c r="A2689" s="9" t="s">
        <v>8183</v>
      </c>
      <c r="B2689" s="9">
        <v>7724101618</v>
      </c>
      <c r="C2689" s="9" t="s">
        <v>8184</v>
      </c>
      <c r="D2689" s="159">
        <f>VLOOKUP(A2689:A3659,Радиаторы!A:I,7,FALSE)</f>
        <v>7762.19</v>
      </c>
      <c r="E2689" s="79">
        <f>VLOOKUP(A2689:A3659,Радиаторы!A:I,8,FALSE)</f>
        <v>0</v>
      </c>
      <c r="F2689" s="157">
        <f t="shared" si="53"/>
        <v>0</v>
      </c>
    </row>
    <row r="2690" spans="1:6" x14ac:dyDescent="0.25">
      <c r="A2690" s="9" t="s">
        <v>8185</v>
      </c>
      <c r="B2690" s="9">
        <v>7724101620</v>
      </c>
      <c r="C2690" s="9" t="s">
        <v>8186</v>
      </c>
      <c r="D2690" s="159">
        <f>VLOOKUP(A2690:A3660,Радиаторы!A:I,7,FALSE)</f>
        <v>8360.69</v>
      </c>
      <c r="E2690" s="79">
        <f>VLOOKUP(A2690:A3660,Радиаторы!A:I,8,FALSE)</f>
        <v>0</v>
      </c>
      <c r="F2690" s="157">
        <f t="shared" si="53"/>
        <v>0</v>
      </c>
    </row>
    <row r="2691" spans="1:6" x14ac:dyDescent="0.25">
      <c r="A2691" s="9" t="s">
        <v>8187</v>
      </c>
      <c r="B2691" s="9">
        <v>7724101904</v>
      </c>
      <c r="C2691" s="9" t="s">
        <v>8188</v>
      </c>
      <c r="D2691" s="159">
        <f>VLOOKUP(A2691:A3661,Радиаторы!A:I,7,FALSE)</f>
        <v>4244.12</v>
      </c>
      <c r="E2691" s="79">
        <f>VLOOKUP(A2691:A3661,Радиаторы!A:I,8,FALSE)</f>
        <v>0</v>
      </c>
      <c r="F2691" s="157">
        <f t="shared" si="53"/>
        <v>0</v>
      </c>
    </row>
    <row r="2692" spans="1:6" x14ac:dyDescent="0.25">
      <c r="A2692" s="9" t="s">
        <v>8189</v>
      </c>
      <c r="B2692" s="9">
        <v>7724101905</v>
      </c>
      <c r="C2692" s="9" t="s">
        <v>8190</v>
      </c>
      <c r="D2692" s="159">
        <f>VLOOKUP(A2692:A3662,Радиаторы!A:I,7,FALSE)</f>
        <v>4559.4799999999996</v>
      </c>
      <c r="E2692" s="79">
        <f>VLOOKUP(A2692:A3662,Радиаторы!A:I,8,FALSE)</f>
        <v>0</v>
      </c>
      <c r="F2692" s="157">
        <f t="shared" si="53"/>
        <v>0</v>
      </c>
    </row>
    <row r="2693" spans="1:6" x14ac:dyDescent="0.25">
      <c r="A2693" s="9" t="s">
        <v>8191</v>
      </c>
      <c r="B2693" s="9">
        <v>7724101906</v>
      </c>
      <c r="C2693" s="9" t="s">
        <v>8192</v>
      </c>
      <c r="D2693" s="159">
        <f>VLOOKUP(A2693:A3662,Радиаторы!A:I,7,FALSE)</f>
        <v>4928.1099999999997</v>
      </c>
      <c r="E2693" s="79">
        <f>VLOOKUP(A2693:A3662,Радиаторы!A:I,8,FALSE)</f>
        <v>0</v>
      </c>
      <c r="F2693" s="157">
        <f t="shared" si="53"/>
        <v>0</v>
      </c>
    </row>
    <row r="2694" spans="1:6" x14ac:dyDescent="0.25">
      <c r="A2694" s="9" t="s">
        <v>8193</v>
      </c>
      <c r="B2694" s="9">
        <v>7724101907</v>
      </c>
      <c r="C2694" s="9" t="s">
        <v>8194</v>
      </c>
      <c r="D2694" s="159">
        <f>VLOOKUP(A2694:A3663,Радиаторы!A:I,7,FALSE)</f>
        <v>5307.95</v>
      </c>
      <c r="E2694" s="79">
        <f>VLOOKUP(A2694:A3663,Радиаторы!A:I,8,FALSE)</f>
        <v>0</v>
      </c>
      <c r="F2694" s="157">
        <f t="shared" si="53"/>
        <v>0</v>
      </c>
    </row>
    <row r="2695" spans="1:6" x14ac:dyDescent="0.25">
      <c r="A2695" s="9" t="s">
        <v>8195</v>
      </c>
      <c r="B2695" s="9">
        <v>7724101908</v>
      </c>
      <c r="C2695" s="9" t="s">
        <v>8196</v>
      </c>
      <c r="D2695" s="159">
        <f>VLOOKUP(A2695:A3664,Радиаторы!A:I,7,FALSE)</f>
        <v>5713.02</v>
      </c>
      <c r="E2695" s="79">
        <f>VLOOKUP(A2695:A3664,Радиаторы!A:I,8,FALSE)</f>
        <v>0</v>
      </c>
      <c r="F2695" s="157">
        <f t="shared" si="53"/>
        <v>0</v>
      </c>
    </row>
    <row r="2696" spans="1:6" x14ac:dyDescent="0.25">
      <c r="A2696" s="9" t="s">
        <v>8197</v>
      </c>
      <c r="B2696" s="9">
        <v>7724101909</v>
      </c>
      <c r="C2696" s="9" t="s">
        <v>8198</v>
      </c>
      <c r="D2696" s="159">
        <f>VLOOKUP(A2696:A3665,Радиаторы!A:I,7,FALSE)</f>
        <v>6036.79</v>
      </c>
      <c r="E2696" s="79">
        <f>VLOOKUP(A2696:A3665,Радиаторы!A:I,8,FALSE)</f>
        <v>0</v>
      </c>
      <c r="F2696" s="157">
        <f t="shared" si="53"/>
        <v>0</v>
      </c>
    </row>
    <row r="2697" spans="1:6" x14ac:dyDescent="0.25">
      <c r="A2697" s="9" t="s">
        <v>8199</v>
      </c>
      <c r="B2697" s="9">
        <v>7724101910</v>
      </c>
      <c r="C2697" s="9" t="s">
        <v>8200</v>
      </c>
      <c r="D2697" s="159">
        <f>VLOOKUP(A2697:A3666,Радиаторы!A:I,7,FALSE)</f>
        <v>6531.57</v>
      </c>
      <c r="E2697" s="79">
        <f>VLOOKUP(A2697:A3666,Радиаторы!A:I,8,FALSE)</f>
        <v>0</v>
      </c>
      <c r="F2697" s="157">
        <f t="shared" si="53"/>
        <v>0</v>
      </c>
    </row>
    <row r="2698" spans="1:6" x14ac:dyDescent="0.25">
      <c r="A2698" s="9" t="s">
        <v>8201</v>
      </c>
      <c r="B2698" s="9">
        <v>7724101912</v>
      </c>
      <c r="C2698" s="9" t="s">
        <v>8202</v>
      </c>
      <c r="D2698" s="159">
        <f>VLOOKUP(A2698:A3666,Радиаторы!A:I,7,FALSE)</f>
        <v>7554.75</v>
      </c>
      <c r="E2698" s="79">
        <f>VLOOKUP(A2698:A3666,Радиаторы!A:I,8,FALSE)</f>
        <v>0</v>
      </c>
      <c r="F2698" s="157">
        <f t="shared" si="53"/>
        <v>0</v>
      </c>
    </row>
    <row r="2699" spans="1:6" x14ac:dyDescent="0.25">
      <c r="A2699" s="9" t="s">
        <v>8203</v>
      </c>
      <c r="B2699" s="9">
        <v>7724101914</v>
      </c>
      <c r="C2699" s="9" t="s">
        <v>8204</v>
      </c>
      <c r="D2699" s="159">
        <f>VLOOKUP(A2699:A3666,Радиаторы!A:I,7,FALSE)</f>
        <v>8601.77</v>
      </c>
      <c r="E2699" s="79">
        <f>VLOOKUP(A2699:A3666,Радиаторы!A:I,8,FALSE)</f>
        <v>0</v>
      </c>
      <c r="F2699" s="157">
        <f t="shared" si="53"/>
        <v>0</v>
      </c>
    </row>
    <row r="2700" spans="1:6" x14ac:dyDescent="0.25">
      <c r="A2700" s="9" t="s">
        <v>8205</v>
      </c>
      <c r="B2700" s="9">
        <v>7724101916</v>
      </c>
      <c r="C2700" s="9" t="s">
        <v>8206</v>
      </c>
      <c r="D2700" s="159">
        <f>VLOOKUP(A2700:A3667,Радиаторы!A:I,7,FALSE)</f>
        <v>9623.5499999999993</v>
      </c>
      <c r="E2700" s="79">
        <f>VLOOKUP(A2700:A3667,Радиаторы!A:I,8,FALSE)</f>
        <v>0</v>
      </c>
      <c r="F2700" s="157">
        <f t="shared" si="53"/>
        <v>0</v>
      </c>
    </row>
    <row r="2701" spans="1:6" x14ac:dyDescent="0.25">
      <c r="A2701" s="9" t="s">
        <v>8207</v>
      </c>
      <c r="B2701" s="9">
        <v>7724101918</v>
      </c>
      <c r="C2701" s="9" t="s">
        <v>8208</v>
      </c>
      <c r="D2701" s="159">
        <f>VLOOKUP(A2701:A3668,Радиаторы!A:I,7,FALSE)</f>
        <v>10700</v>
      </c>
      <c r="E2701" s="79">
        <f>VLOOKUP(A2701:A3668,Радиаторы!A:I,8,FALSE)</f>
        <v>0</v>
      </c>
      <c r="F2701" s="157">
        <f t="shared" si="53"/>
        <v>0</v>
      </c>
    </row>
    <row r="2702" spans="1:6" x14ac:dyDescent="0.25">
      <c r="A2702" s="9" t="s">
        <v>8209</v>
      </c>
      <c r="B2702" s="9">
        <v>7724101920</v>
      </c>
      <c r="C2702" s="9" t="s">
        <v>8210</v>
      </c>
      <c r="D2702" s="159">
        <f>VLOOKUP(A2702:A3669,Радиаторы!A:I,7,FALSE)</f>
        <v>11723.18</v>
      </c>
      <c r="E2702" s="79">
        <f>VLOOKUP(A2702:A3669,Радиаторы!A:I,8,FALSE)</f>
        <v>0</v>
      </c>
      <c r="F2702" s="157">
        <f t="shared" si="53"/>
        <v>0</v>
      </c>
    </row>
    <row r="2703" spans="1:6" x14ac:dyDescent="0.25">
      <c r="A2703" s="9" t="s">
        <v>8212</v>
      </c>
      <c r="B2703" s="9">
        <v>7724102304</v>
      </c>
      <c r="C2703" s="9" t="s">
        <v>8213</v>
      </c>
      <c r="D2703" s="159">
        <f>VLOOKUP(A2703:A3670,Радиаторы!A:I,7,FALSE)</f>
        <v>2890.14</v>
      </c>
      <c r="E2703" s="79">
        <f>VLOOKUP(A2703:A3670,Радиаторы!A:I,8,FALSE)</f>
        <v>0</v>
      </c>
      <c r="F2703" s="157">
        <f t="shared" si="53"/>
        <v>0</v>
      </c>
    </row>
    <row r="2704" spans="1:6" x14ac:dyDescent="0.25">
      <c r="A2704" s="9" t="s">
        <v>8214</v>
      </c>
      <c r="B2704" s="9">
        <v>7724102305</v>
      </c>
      <c r="C2704" s="9" t="s">
        <v>8215</v>
      </c>
      <c r="D2704" s="159">
        <f>VLOOKUP(A2704:A3670,Радиаторы!A:I,7,FALSE)</f>
        <v>3041.52</v>
      </c>
      <c r="E2704" s="79">
        <f>VLOOKUP(A2704:A3670,Радиаторы!A:I,8,FALSE)</f>
        <v>0</v>
      </c>
      <c r="F2704" s="157">
        <f t="shared" si="53"/>
        <v>0</v>
      </c>
    </row>
    <row r="2705" spans="1:6" x14ac:dyDescent="0.25">
      <c r="A2705" s="9" t="s">
        <v>8216</v>
      </c>
      <c r="B2705" s="9">
        <v>7724102306</v>
      </c>
      <c r="C2705" s="9" t="s">
        <v>8217</v>
      </c>
      <c r="D2705" s="159">
        <f>VLOOKUP(A2705:A3671,Радиаторы!A:I,7,FALSE)</f>
        <v>3227.94</v>
      </c>
      <c r="E2705" s="79">
        <f>VLOOKUP(A2705:A3671,Радиаторы!A:I,8,FALSE)</f>
        <v>0</v>
      </c>
      <c r="F2705" s="157">
        <f t="shared" si="53"/>
        <v>0</v>
      </c>
    </row>
    <row r="2706" spans="1:6" x14ac:dyDescent="0.25">
      <c r="A2706" s="9" t="s">
        <v>8218</v>
      </c>
      <c r="B2706" s="9">
        <v>7724102307</v>
      </c>
      <c r="C2706" s="9" t="s">
        <v>8219</v>
      </c>
      <c r="D2706" s="159">
        <f>VLOOKUP(A2706:A3672,Радиаторы!A:I,7,FALSE)</f>
        <v>3372.3</v>
      </c>
      <c r="E2706" s="79">
        <f>VLOOKUP(A2706:A3672,Радиаторы!A:I,8,FALSE)</f>
        <v>0</v>
      </c>
      <c r="F2706" s="157">
        <f t="shared" si="53"/>
        <v>0</v>
      </c>
    </row>
    <row r="2707" spans="1:6" x14ac:dyDescent="0.25">
      <c r="A2707" s="9" t="s">
        <v>8220</v>
      </c>
      <c r="B2707" s="9">
        <v>7724102308</v>
      </c>
      <c r="C2707" s="9" t="s">
        <v>8221</v>
      </c>
      <c r="D2707" s="159">
        <f>VLOOKUP(A2707:A3673,Радиаторы!A:I,7,FALSE)</f>
        <v>3533.5</v>
      </c>
      <c r="E2707" s="79">
        <f>VLOOKUP(A2707:A3673,Радиаторы!A:I,8,FALSE)</f>
        <v>0</v>
      </c>
      <c r="F2707" s="157">
        <f t="shared" si="53"/>
        <v>0</v>
      </c>
    </row>
    <row r="2708" spans="1:6" x14ac:dyDescent="0.25">
      <c r="A2708" s="9" t="s">
        <v>8222</v>
      </c>
      <c r="B2708" s="9">
        <v>7724102309</v>
      </c>
      <c r="C2708" s="9" t="s">
        <v>8223</v>
      </c>
      <c r="D2708" s="159">
        <f>VLOOKUP(A2708:A3674,Радиаторы!A:I,7,FALSE)</f>
        <v>3752.14</v>
      </c>
      <c r="E2708" s="79">
        <f>VLOOKUP(A2708:A3674,Радиаторы!A:I,8,FALSE)</f>
        <v>0</v>
      </c>
      <c r="F2708" s="157">
        <f t="shared" si="53"/>
        <v>0</v>
      </c>
    </row>
    <row r="2709" spans="1:6" x14ac:dyDescent="0.25">
      <c r="A2709" s="9" t="s">
        <v>8224</v>
      </c>
      <c r="B2709" s="9">
        <v>7724102310</v>
      </c>
      <c r="C2709" s="9" t="s">
        <v>8225</v>
      </c>
      <c r="D2709" s="159">
        <f>VLOOKUP(A2709:A3675,Радиаторы!A:I,7,FALSE)</f>
        <v>3927.36</v>
      </c>
      <c r="E2709" s="79">
        <f>VLOOKUP(A2709:A3675,Радиаторы!A:I,8,FALSE)</f>
        <v>0</v>
      </c>
      <c r="F2709" s="157">
        <f t="shared" si="53"/>
        <v>0</v>
      </c>
    </row>
    <row r="2710" spans="1:6" x14ac:dyDescent="0.25">
      <c r="A2710" s="9" t="s">
        <v>8226</v>
      </c>
      <c r="B2710" s="9">
        <v>7724102312</v>
      </c>
      <c r="C2710" s="9" t="s">
        <v>8227</v>
      </c>
      <c r="D2710" s="159">
        <f>VLOOKUP(A2710:A3676,Радиаторы!A:I,7,FALSE)</f>
        <v>4473.9799999999996</v>
      </c>
      <c r="E2710" s="79">
        <f>VLOOKUP(A2710:A3676,Радиаторы!A:I,8,FALSE)</f>
        <v>0</v>
      </c>
      <c r="F2710" s="157">
        <f t="shared" si="53"/>
        <v>0</v>
      </c>
    </row>
    <row r="2711" spans="1:6" x14ac:dyDescent="0.25">
      <c r="A2711" s="9" t="s">
        <v>8228</v>
      </c>
      <c r="B2711" s="9">
        <v>7724102314</v>
      </c>
      <c r="C2711" s="9" t="s">
        <v>8229</v>
      </c>
      <c r="D2711" s="159">
        <f>VLOOKUP(A2711:A3677,Радиаторы!A:I,7,FALSE)</f>
        <v>5355.6</v>
      </c>
      <c r="E2711" s="79">
        <f>VLOOKUP(A2711:A3677,Радиаторы!A:I,8,FALSE)</f>
        <v>0</v>
      </c>
      <c r="F2711" s="157">
        <f t="shared" si="53"/>
        <v>0</v>
      </c>
    </row>
    <row r="2712" spans="1:6" x14ac:dyDescent="0.25">
      <c r="A2712" s="9" t="s">
        <v>8230</v>
      </c>
      <c r="B2712" s="9">
        <v>7724102316</v>
      </c>
      <c r="C2712" s="9" t="s">
        <v>8231</v>
      </c>
      <c r="D2712" s="159">
        <f>VLOOKUP(A2712:A3678,Радиаторы!A:I,7,FALSE)</f>
        <v>5813.94</v>
      </c>
      <c r="E2712" s="79">
        <f>VLOOKUP(A2712:A3678,Радиаторы!A:I,8,FALSE)</f>
        <v>0</v>
      </c>
      <c r="F2712" s="157">
        <f t="shared" si="53"/>
        <v>0</v>
      </c>
    </row>
    <row r="2713" spans="1:6" x14ac:dyDescent="0.25">
      <c r="A2713" s="9" t="s">
        <v>8232</v>
      </c>
      <c r="B2713" s="9">
        <v>7724102318</v>
      </c>
      <c r="C2713" s="9" t="s">
        <v>8233</v>
      </c>
      <c r="D2713" s="159">
        <f>VLOOKUP(A2713:A3679,Радиаторы!A:I,7,FALSE)</f>
        <v>6489.52</v>
      </c>
      <c r="E2713" s="79">
        <f>VLOOKUP(A2713:A3679,Радиаторы!A:I,8,FALSE)</f>
        <v>0</v>
      </c>
      <c r="F2713" s="157">
        <f t="shared" si="53"/>
        <v>0</v>
      </c>
    </row>
    <row r="2714" spans="1:6" x14ac:dyDescent="0.25">
      <c r="A2714" s="9" t="s">
        <v>8234</v>
      </c>
      <c r="B2714" s="9">
        <v>7724102320</v>
      </c>
      <c r="C2714" s="9" t="s">
        <v>8235</v>
      </c>
      <c r="D2714" s="159">
        <f>VLOOKUP(A2714:A3679,Радиаторы!A:I,7,FALSE)</f>
        <v>6931.04</v>
      </c>
      <c r="E2714" s="79">
        <f>VLOOKUP(A2714:A3679,Радиаторы!A:I,8,FALSE)</f>
        <v>0</v>
      </c>
      <c r="F2714" s="157">
        <f t="shared" si="53"/>
        <v>0</v>
      </c>
    </row>
    <row r="2715" spans="1:6" x14ac:dyDescent="0.25">
      <c r="A2715" s="9" t="s">
        <v>8236</v>
      </c>
      <c r="B2715" s="9">
        <v>7724102404</v>
      </c>
      <c r="C2715" s="9" t="s">
        <v>8237</v>
      </c>
      <c r="D2715" s="159">
        <f>VLOOKUP(A2715:A3680,Радиаторы!A:I,7,FALSE)</f>
        <v>3111.6</v>
      </c>
      <c r="E2715" s="79">
        <f>VLOOKUP(A2715:A3680,Радиаторы!A:I,8,FALSE)</f>
        <v>0</v>
      </c>
      <c r="F2715" s="157">
        <f t="shared" si="53"/>
        <v>0</v>
      </c>
    </row>
    <row r="2716" spans="1:6" x14ac:dyDescent="0.25">
      <c r="A2716" s="9" t="s">
        <v>8238</v>
      </c>
      <c r="B2716" s="9">
        <v>7724102405</v>
      </c>
      <c r="C2716" s="9" t="s">
        <v>8239</v>
      </c>
      <c r="D2716" s="159">
        <f>VLOOKUP(A2716:A3681,Радиаторы!A:I,7,FALSE)</f>
        <v>3295.22</v>
      </c>
      <c r="E2716" s="79">
        <f>VLOOKUP(A2716:A3681,Радиаторы!A:I,8,FALSE)</f>
        <v>0</v>
      </c>
      <c r="F2716" s="157">
        <f t="shared" si="53"/>
        <v>0</v>
      </c>
    </row>
    <row r="2717" spans="1:6" x14ac:dyDescent="0.25">
      <c r="A2717" s="9" t="s">
        <v>8240</v>
      </c>
      <c r="B2717" s="9">
        <v>7724102406</v>
      </c>
      <c r="C2717" s="9" t="s">
        <v>8241</v>
      </c>
      <c r="D2717" s="159">
        <f>VLOOKUP(A2717:A3682,Радиаторы!A:I,7,FALSE)</f>
        <v>3533.5</v>
      </c>
      <c r="E2717" s="79">
        <f>VLOOKUP(A2717:A3682,Радиаторы!A:I,8,FALSE)</f>
        <v>0</v>
      </c>
      <c r="F2717" s="157">
        <f t="shared" si="53"/>
        <v>0</v>
      </c>
    </row>
    <row r="2718" spans="1:6" x14ac:dyDescent="0.25">
      <c r="A2718" s="9" t="s">
        <v>8242</v>
      </c>
      <c r="B2718" s="9">
        <v>7724102407</v>
      </c>
      <c r="C2718" s="9" t="s">
        <v>8243</v>
      </c>
      <c r="D2718" s="159">
        <f>VLOOKUP(A2718:A3683,Радиаторы!A:I,7,FALSE)</f>
        <v>3742.34</v>
      </c>
      <c r="E2718" s="79">
        <f>VLOOKUP(A2718:A3683,Радиаторы!A:I,8,FALSE)</f>
        <v>0</v>
      </c>
      <c r="F2718" s="157">
        <f t="shared" si="53"/>
        <v>0</v>
      </c>
    </row>
    <row r="2719" spans="1:6" x14ac:dyDescent="0.25">
      <c r="A2719" s="9" t="s">
        <v>8244</v>
      </c>
      <c r="B2719" s="9">
        <v>7724102408</v>
      </c>
      <c r="C2719" s="9" t="s">
        <v>8245</v>
      </c>
      <c r="D2719" s="159">
        <f>VLOOKUP(A2719:A3684,Радиаторы!A:I,7,FALSE)</f>
        <v>3927.36</v>
      </c>
      <c r="E2719" s="79">
        <f>VLOOKUP(A2719:A3684,Радиаторы!A:I,8,FALSE)</f>
        <v>0</v>
      </c>
      <c r="F2719" s="157">
        <f t="shared" si="53"/>
        <v>0</v>
      </c>
    </row>
    <row r="2720" spans="1:6" x14ac:dyDescent="0.25">
      <c r="A2720" s="9" t="s">
        <v>8246</v>
      </c>
      <c r="B2720" s="9">
        <v>7724102409</v>
      </c>
      <c r="C2720" s="9" t="s">
        <v>8247</v>
      </c>
      <c r="D2720" s="159">
        <f>VLOOKUP(A2720:A3685,Радиаторы!A:I,7,FALSE)</f>
        <v>4199.26</v>
      </c>
      <c r="E2720" s="79">
        <f>VLOOKUP(A2720:A3685,Радиаторы!A:I,8,FALSE)</f>
        <v>0</v>
      </c>
      <c r="F2720" s="157">
        <f t="shared" si="53"/>
        <v>0</v>
      </c>
    </row>
    <row r="2721" spans="1:6" x14ac:dyDescent="0.25">
      <c r="A2721" s="9" t="s">
        <v>8248</v>
      </c>
      <c r="B2721" s="9">
        <v>7724102410</v>
      </c>
      <c r="C2721" s="9" t="s">
        <v>8249</v>
      </c>
      <c r="D2721" s="159">
        <f>VLOOKUP(A2721:A3686,Радиаторы!A:I,7,FALSE)</f>
        <v>4408.1000000000004</v>
      </c>
      <c r="E2721" s="79">
        <f>VLOOKUP(A2721:A3686,Радиаторы!A:I,8,FALSE)</f>
        <v>0</v>
      </c>
      <c r="F2721" s="157">
        <f t="shared" si="53"/>
        <v>0</v>
      </c>
    </row>
    <row r="2722" spans="1:6" x14ac:dyDescent="0.25">
      <c r="A2722" s="9" t="s">
        <v>8250</v>
      </c>
      <c r="B2722" s="9">
        <v>7724102412</v>
      </c>
      <c r="C2722" s="9" t="s">
        <v>8251</v>
      </c>
      <c r="D2722" s="159">
        <f>VLOOKUP(A2722:A3687,Радиаторы!A:I,7,FALSE)</f>
        <v>5030.42</v>
      </c>
      <c r="E2722" s="79">
        <f>VLOOKUP(A2722:A3687,Радиаторы!A:I,8,FALSE)</f>
        <v>0</v>
      </c>
      <c r="F2722" s="157">
        <f t="shared" si="53"/>
        <v>0</v>
      </c>
    </row>
    <row r="2723" spans="1:6" x14ac:dyDescent="0.25">
      <c r="A2723" s="9" t="s">
        <v>8252</v>
      </c>
      <c r="B2723" s="9">
        <v>7724102414</v>
      </c>
      <c r="C2723" s="9" t="s">
        <v>8253</v>
      </c>
      <c r="D2723" s="159">
        <f>VLOOKUP(A2723:A3688,Радиаторы!A:I,7,FALSE)</f>
        <v>6021.38</v>
      </c>
      <c r="E2723" s="79">
        <f>VLOOKUP(A2723:A3688,Радиаторы!A:I,8,FALSE)</f>
        <v>0</v>
      </c>
      <c r="F2723" s="157">
        <f t="shared" si="53"/>
        <v>0</v>
      </c>
    </row>
    <row r="2724" spans="1:6" x14ac:dyDescent="0.25">
      <c r="A2724" s="9" t="s">
        <v>8254</v>
      </c>
      <c r="B2724" s="9">
        <v>7724102416</v>
      </c>
      <c r="C2724" s="9" t="s">
        <v>8255</v>
      </c>
      <c r="D2724" s="159">
        <f>VLOOKUP(A2724:A3689,Радиаторы!A:I,7,FALSE)</f>
        <v>6545.58</v>
      </c>
      <c r="E2724" s="79">
        <f>VLOOKUP(A2724:A3689,Радиаторы!A:I,8,FALSE)</f>
        <v>0</v>
      </c>
      <c r="F2724" s="157">
        <f t="shared" si="53"/>
        <v>0</v>
      </c>
    </row>
    <row r="2725" spans="1:6" x14ac:dyDescent="0.25">
      <c r="A2725" s="9" t="s">
        <v>8256</v>
      </c>
      <c r="B2725" s="9">
        <v>7724102418</v>
      </c>
      <c r="C2725" s="9" t="s">
        <v>8257</v>
      </c>
      <c r="D2725" s="159">
        <f>VLOOKUP(A2725:A3689,Радиаторы!A:I,7,FALSE)</f>
        <v>7320.68</v>
      </c>
      <c r="E2725" s="79">
        <f>VLOOKUP(A2725:A3689,Радиаторы!A:I,8,FALSE)</f>
        <v>0</v>
      </c>
      <c r="F2725" s="157">
        <f t="shared" si="53"/>
        <v>0</v>
      </c>
    </row>
    <row r="2726" spans="1:6" x14ac:dyDescent="0.25">
      <c r="A2726" s="9" t="s">
        <v>8258</v>
      </c>
      <c r="B2726" s="9">
        <v>7724102420</v>
      </c>
      <c r="C2726" s="9" t="s">
        <v>8259</v>
      </c>
      <c r="D2726" s="159">
        <f>VLOOKUP(A2726:A3690,Радиаторы!A:I,7,FALSE)</f>
        <v>7843.48</v>
      </c>
      <c r="E2726" s="79">
        <f>VLOOKUP(A2726:A3690,Радиаторы!A:I,8,FALSE)</f>
        <v>0</v>
      </c>
      <c r="F2726" s="157">
        <f t="shared" si="53"/>
        <v>0</v>
      </c>
    </row>
    <row r="2727" spans="1:6" x14ac:dyDescent="0.25">
      <c r="A2727" s="9" t="s">
        <v>8260</v>
      </c>
      <c r="B2727" s="9">
        <v>7724102504</v>
      </c>
      <c r="C2727" s="9" t="s">
        <v>8261</v>
      </c>
      <c r="D2727" s="159">
        <f>VLOOKUP(A2727:A3691,Радиаторы!A:I,7,FALSE)</f>
        <v>3372.3</v>
      </c>
      <c r="E2727" s="79">
        <f>VLOOKUP(A2727:A3691,Радиаторы!A:I,8,FALSE)</f>
        <v>0</v>
      </c>
      <c r="F2727" s="157">
        <f t="shared" si="53"/>
        <v>0</v>
      </c>
    </row>
    <row r="2728" spans="1:6" x14ac:dyDescent="0.25">
      <c r="A2728" s="9" t="s">
        <v>8262</v>
      </c>
      <c r="B2728" s="9">
        <v>7724102505</v>
      </c>
      <c r="C2728" s="9" t="s">
        <v>8263</v>
      </c>
      <c r="D2728" s="159">
        <f>VLOOKUP(A2728:A3692,Радиаторы!A:I,7,FALSE)</f>
        <v>3623.2</v>
      </c>
      <c r="E2728" s="79">
        <f>VLOOKUP(A2728:A3692,Радиаторы!A:I,8,FALSE)</f>
        <v>0</v>
      </c>
      <c r="F2728" s="157">
        <f t="shared" si="53"/>
        <v>0</v>
      </c>
    </row>
    <row r="2729" spans="1:6" x14ac:dyDescent="0.25">
      <c r="A2729" s="9" t="s">
        <v>8264</v>
      </c>
      <c r="B2729" s="9">
        <v>7724102506</v>
      </c>
      <c r="C2729" s="9" t="s">
        <v>8265</v>
      </c>
      <c r="D2729" s="159">
        <f>VLOOKUP(A2729:A3693,Радиаторы!A:I,7,FALSE)</f>
        <v>3829.24</v>
      </c>
      <c r="E2729" s="79">
        <f>VLOOKUP(A2729:A3693,Радиаторы!A:I,8,FALSE)</f>
        <v>0</v>
      </c>
      <c r="F2729" s="157">
        <f t="shared" si="53"/>
        <v>0</v>
      </c>
    </row>
    <row r="2730" spans="1:6" x14ac:dyDescent="0.25">
      <c r="A2730" s="9" t="s">
        <v>8266</v>
      </c>
      <c r="B2730" s="9">
        <v>7724102507</v>
      </c>
      <c r="C2730" s="9" t="s">
        <v>8267</v>
      </c>
      <c r="D2730" s="159">
        <f>VLOOKUP(A2730:A3694,Радиаторы!A:I,7,FALSE)</f>
        <v>4046.48</v>
      </c>
      <c r="E2730" s="79">
        <f>VLOOKUP(A2730:A3694,Радиаторы!A:I,8,FALSE)</f>
        <v>0</v>
      </c>
      <c r="F2730" s="157">
        <f t="shared" si="53"/>
        <v>0</v>
      </c>
    </row>
    <row r="2731" spans="1:6" x14ac:dyDescent="0.25">
      <c r="A2731" s="9" t="s">
        <v>8268</v>
      </c>
      <c r="B2731" s="9">
        <v>7724102508</v>
      </c>
      <c r="C2731" s="9" t="s">
        <v>8269</v>
      </c>
      <c r="D2731" s="159">
        <f>VLOOKUP(A2731:A3695,Радиаторы!A:I,7,FALSE)</f>
        <v>4329.62</v>
      </c>
      <c r="E2731" s="79">
        <f>VLOOKUP(A2731:A3695,Радиаторы!A:I,8,FALSE)</f>
        <v>0</v>
      </c>
      <c r="F2731" s="157">
        <f t="shared" si="53"/>
        <v>0</v>
      </c>
    </row>
    <row r="2732" spans="1:6" x14ac:dyDescent="0.25">
      <c r="A2732" s="9" t="s">
        <v>8270</v>
      </c>
      <c r="B2732" s="9">
        <v>7724102509</v>
      </c>
      <c r="C2732" s="9" t="s">
        <v>8271</v>
      </c>
      <c r="D2732" s="159">
        <f>VLOOKUP(A2732:A3696,Радиаторы!A:I,7,FALSE)</f>
        <v>4604.34</v>
      </c>
      <c r="E2732" s="79">
        <f>VLOOKUP(A2732:A3696,Радиаторы!A:I,8,FALSE)</f>
        <v>0</v>
      </c>
      <c r="F2732" s="157">
        <f t="shared" si="53"/>
        <v>0</v>
      </c>
    </row>
    <row r="2733" spans="1:6" x14ac:dyDescent="0.25">
      <c r="A2733" s="9" t="s">
        <v>8272</v>
      </c>
      <c r="B2733" s="9">
        <v>7724102510</v>
      </c>
      <c r="C2733" s="9" t="s">
        <v>8273</v>
      </c>
      <c r="D2733" s="159">
        <f>VLOOKUP(A2733:A3697,Радиаторы!A:I,7,FALSE)</f>
        <v>4951.9399999999996</v>
      </c>
      <c r="E2733" s="79">
        <f>VLOOKUP(A2733:A3697,Радиаторы!A:I,8,FALSE)</f>
        <v>0</v>
      </c>
      <c r="F2733" s="157">
        <f t="shared" si="53"/>
        <v>0</v>
      </c>
    </row>
    <row r="2734" spans="1:6" x14ac:dyDescent="0.25">
      <c r="A2734" s="9" t="s">
        <v>8274</v>
      </c>
      <c r="B2734" s="9">
        <v>7724102512</v>
      </c>
      <c r="C2734" s="9" t="s">
        <v>8275</v>
      </c>
      <c r="D2734" s="159">
        <f>VLOOKUP(A2734:A3698,Радиаторы!A:I,7,FALSE)</f>
        <v>5638.74</v>
      </c>
      <c r="E2734" s="79">
        <f>VLOOKUP(A2734:A3698,Радиаторы!A:I,8,FALSE)</f>
        <v>0</v>
      </c>
      <c r="F2734" s="157">
        <f t="shared" si="53"/>
        <v>0</v>
      </c>
    </row>
    <row r="2735" spans="1:6" x14ac:dyDescent="0.25">
      <c r="A2735" s="9" t="s">
        <v>8276</v>
      </c>
      <c r="B2735" s="9">
        <v>7724102514</v>
      </c>
      <c r="C2735" s="9" t="s">
        <v>8277</v>
      </c>
      <c r="D2735" s="159">
        <f>VLOOKUP(A2735:A3699,Радиаторы!A:I,7,FALSE)</f>
        <v>6349.36</v>
      </c>
      <c r="E2735" s="79">
        <f>VLOOKUP(A2735:A3699,Радиаторы!A:I,8,FALSE)</f>
        <v>0</v>
      </c>
      <c r="F2735" s="157">
        <f t="shared" si="53"/>
        <v>0</v>
      </c>
    </row>
    <row r="2736" spans="1:6" x14ac:dyDescent="0.25">
      <c r="A2736" s="9" t="s">
        <v>8278</v>
      </c>
      <c r="B2736" s="9">
        <v>7724102516</v>
      </c>
      <c r="C2736" s="9" t="s">
        <v>8279</v>
      </c>
      <c r="D2736" s="159">
        <f>VLOOKUP(A2736:A3699,Радиаторы!A:I,7,FALSE)</f>
        <v>7048.76</v>
      </c>
      <c r="E2736" s="79">
        <f>VLOOKUP(A2736:A3699,Радиаторы!A:I,8,FALSE)</f>
        <v>0</v>
      </c>
      <c r="F2736" s="157">
        <f t="shared" si="53"/>
        <v>0</v>
      </c>
    </row>
    <row r="2737" spans="1:6" x14ac:dyDescent="0.25">
      <c r="A2737" s="9" t="s">
        <v>8280</v>
      </c>
      <c r="B2737" s="9">
        <v>7724102518</v>
      </c>
      <c r="C2737" s="9" t="s">
        <v>8281</v>
      </c>
      <c r="D2737" s="159">
        <f>VLOOKUP(A2737:A3700,Радиаторы!A:I,7,FALSE)</f>
        <v>7756.58</v>
      </c>
      <c r="E2737" s="79">
        <f>VLOOKUP(A2737:A3700,Радиаторы!A:I,8,FALSE)</f>
        <v>0</v>
      </c>
      <c r="F2737" s="157">
        <f t="shared" si="53"/>
        <v>0</v>
      </c>
    </row>
    <row r="2738" spans="1:6" x14ac:dyDescent="0.25">
      <c r="A2738" s="9" t="s">
        <v>8282</v>
      </c>
      <c r="B2738" s="9">
        <v>7724102520</v>
      </c>
      <c r="C2738" s="9" t="s">
        <v>8283</v>
      </c>
      <c r="D2738" s="159">
        <f>VLOOKUP(A2738:A3701,Радиаторы!A:I,7,FALSE)</f>
        <v>8488.24</v>
      </c>
      <c r="E2738" s="79">
        <f>VLOOKUP(A2738:A3701,Радиаторы!A:I,8,FALSE)</f>
        <v>0</v>
      </c>
      <c r="F2738" s="157">
        <f t="shared" si="53"/>
        <v>0</v>
      </c>
    </row>
    <row r="2739" spans="1:6" x14ac:dyDescent="0.25">
      <c r="A2739" s="9" t="s">
        <v>8284</v>
      </c>
      <c r="B2739" s="9">
        <v>7724102604</v>
      </c>
      <c r="C2739" s="9" t="s">
        <v>8285</v>
      </c>
      <c r="D2739" s="159">
        <f>VLOOKUP(A2739:A3702,Радиаторы!A:I,7,FALSE)</f>
        <v>3696.08</v>
      </c>
      <c r="E2739" s="79">
        <f>VLOOKUP(A2739:A3702,Радиаторы!A:I,8,FALSE)</f>
        <v>0</v>
      </c>
      <c r="F2739" s="157">
        <f t="shared" si="53"/>
        <v>0</v>
      </c>
    </row>
    <row r="2740" spans="1:6" x14ac:dyDescent="0.25">
      <c r="A2740" s="9" t="s">
        <v>8286</v>
      </c>
      <c r="B2740" s="9">
        <v>7724102605</v>
      </c>
      <c r="C2740" s="9" t="s">
        <v>8287</v>
      </c>
      <c r="D2740" s="159">
        <f>VLOOKUP(A2740:A3703,Радиаторы!A:I,7,FALSE)</f>
        <v>3818.02</v>
      </c>
      <c r="E2740" s="79">
        <f>VLOOKUP(A2740:A3703,Радиаторы!A:I,8,FALSE)</f>
        <v>0</v>
      </c>
      <c r="F2740" s="157">
        <f t="shared" si="53"/>
        <v>0</v>
      </c>
    </row>
    <row r="2741" spans="1:6" x14ac:dyDescent="0.25">
      <c r="A2741" s="9" t="s">
        <v>8288</v>
      </c>
      <c r="B2741" s="9">
        <v>7724102606</v>
      </c>
      <c r="C2741" s="9" t="s">
        <v>8289</v>
      </c>
      <c r="D2741" s="159">
        <f>VLOOKUP(A2741:A3704,Радиаторы!A:I,7,FALSE)</f>
        <v>4112.3599999999997</v>
      </c>
      <c r="E2741" s="79">
        <f>VLOOKUP(A2741:A3704,Радиаторы!A:I,8,FALSE)</f>
        <v>0</v>
      </c>
      <c r="F2741" s="157">
        <f t="shared" si="53"/>
        <v>0</v>
      </c>
    </row>
    <row r="2742" spans="1:6" x14ac:dyDescent="0.25">
      <c r="A2742" s="9" t="s">
        <v>8290</v>
      </c>
      <c r="B2742" s="9">
        <v>7724102607</v>
      </c>
      <c r="C2742" s="9" t="s">
        <v>8291</v>
      </c>
      <c r="D2742" s="159">
        <f>VLOOKUP(A2742:A3705,Радиаторы!A:I,7,FALSE)</f>
        <v>4408.1099999999997</v>
      </c>
      <c r="E2742" s="79">
        <f>VLOOKUP(A2742:A3705,Радиаторы!A:I,8,FALSE)</f>
        <v>0</v>
      </c>
      <c r="F2742" s="157">
        <f t="shared" si="53"/>
        <v>0</v>
      </c>
    </row>
    <row r="2743" spans="1:6" x14ac:dyDescent="0.25">
      <c r="A2743" s="9" t="s">
        <v>8292</v>
      </c>
      <c r="B2743" s="9">
        <v>7724102608</v>
      </c>
      <c r="C2743" s="9" t="s">
        <v>8293</v>
      </c>
      <c r="D2743" s="159">
        <f>VLOOKUP(A2743:A3706,Радиаторы!A:I,7,FALSE)</f>
        <v>4701.05</v>
      </c>
      <c r="E2743" s="79">
        <f>VLOOKUP(A2743:A3706,Радиаторы!A:I,8,FALSE)</f>
        <v>0</v>
      </c>
      <c r="F2743" s="157">
        <f t="shared" ref="F2743:F2806" si="54">D2743*E2743</f>
        <v>0</v>
      </c>
    </row>
    <row r="2744" spans="1:6" x14ac:dyDescent="0.25">
      <c r="A2744" s="9" t="s">
        <v>8294</v>
      </c>
      <c r="B2744" s="9">
        <v>7724102609</v>
      </c>
      <c r="C2744" s="9" t="s">
        <v>8295</v>
      </c>
      <c r="D2744" s="159">
        <f>VLOOKUP(A2744:A3707,Радиаторы!A:I,7,FALSE)</f>
        <v>4996.79</v>
      </c>
      <c r="E2744" s="79">
        <f>VLOOKUP(A2744:A3707,Радиаторы!A:I,8,FALSE)</f>
        <v>0</v>
      </c>
      <c r="F2744" s="157">
        <f t="shared" si="54"/>
        <v>0</v>
      </c>
    </row>
    <row r="2745" spans="1:6" x14ac:dyDescent="0.25">
      <c r="A2745" s="9" t="s">
        <v>8296</v>
      </c>
      <c r="B2745" s="9">
        <v>7724102610</v>
      </c>
      <c r="C2745" s="9" t="s">
        <v>8297</v>
      </c>
      <c r="D2745" s="159">
        <f>VLOOKUP(A2745:A3708,Радиаторы!A:I,7,FALSE)</f>
        <v>5313.56</v>
      </c>
      <c r="E2745" s="79">
        <f>VLOOKUP(A2745:A3708,Радиаторы!A:I,8,FALSE)</f>
        <v>0</v>
      </c>
      <c r="F2745" s="157">
        <f t="shared" si="54"/>
        <v>0</v>
      </c>
    </row>
    <row r="2746" spans="1:6" x14ac:dyDescent="0.25">
      <c r="A2746" s="9" t="s">
        <v>8298</v>
      </c>
      <c r="B2746" s="9">
        <v>7724102612</v>
      </c>
      <c r="C2746" s="9" t="s">
        <v>8299</v>
      </c>
      <c r="D2746" s="159">
        <f>VLOOKUP(A2746:A3708,Радиаторы!A:I,7,FALSE)</f>
        <v>6066.23</v>
      </c>
      <c r="E2746" s="79">
        <f>VLOOKUP(A2746:A3708,Радиаторы!A:I,8,FALSE)</f>
        <v>0</v>
      </c>
      <c r="F2746" s="157">
        <f t="shared" si="54"/>
        <v>0</v>
      </c>
    </row>
    <row r="2747" spans="1:6" x14ac:dyDescent="0.25">
      <c r="A2747" s="9" t="s">
        <v>8300</v>
      </c>
      <c r="B2747" s="9">
        <v>7724102614</v>
      </c>
      <c r="C2747" s="9" t="s">
        <v>8301</v>
      </c>
      <c r="D2747" s="159">
        <f>VLOOKUP(A2747:A3708,Радиаторы!A:I,7,FALSE)</f>
        <v>6830.11</v>
      </c>
      <c r="E2747" s="79">
        <f>VLOOKUP(A2747:A3708,Радиаторы!A:I,8,FALSE)</f>
        <v>0</v>
      </c>
      <c r="F2747" s="157">
        <f t="shared" si="54"/>
        <v>0</v>
      </c>
    </row>
    <row r="2748" spans="1:6" x14ac:dyDescent="0.25">
      <c r="A2748" s="9" t="s">
        <v>8302</v>
      </c>
      <c r="B2748" s="9">
        <v>7724102616</v>
      </c>
      <c r="C2748" s="9" t="s">
        <v>8303</v>
      </c>
      <c r="D2748" s="159">
        <f>VLOOKUP(A2748:A3709,Радиаторы!A:I,7,FALSE)</f>
        <v>7821.06</v>
      </c>
      <c r="E2748" s="79">
        <f>VLOOKUP(A2748:A3709,Радиаторы!A:I,8,FALSE)</f>
        <v>0</v>
      </c>
      <c r="F2748" s="157">
        <f t="shared" si="54"/>
        <v>0</v>
      </c>
    </row>
    <row r="2749" spans="1:6" x14ac:dyDescent="0.25">
      <c r="A2749" s="9" t="s">
        <v>8304</v>
      </c>
      <c r="B2749" s="9">
        <v>7724102618</v>
      </c>
      <c r="C2749" s="9" t="s">
        <v>8305</v>
      </c>
      <c r="D2749" s="159">
        <f>VLOOKUP(A2749:A3710,Радиаторы!A:I,7,FALSE)</f>
        <v>8760.15</v>
      </c>
      <c r="E2749" s="79">
        <f>VLOOKUP(A2749:A3710,Радиаторы!A:I,8,FALSE)</f>
        <v>0</v>
      </c>
      <c r="F2749" s="157">
        <f t="shared" si="54"/>
        <v>0</v>
      </c>
    </row>
    <row r="2750" spans="1:6" x14ac:dyDescent="0.25">
      <c r="A2750" s="9" t="s">
        <v>8306</v>
      </c>
      <c r="B2750" s="9">
        <v>7724102620</v>
      </c>
      <c r="C2750" s="9" t="s">
        <v>8307</v>
      </c>
      <c r="D2750" s="159">
        <f>VLOOKUP(A2750:A3711,Радиаторы!A:I,7,FALSE)</f>
        <v>9460.9599999999991</v>
      </c>
      <c r="E2750" s="79">
        <f>VLOOKUP(A2750:A3711,Радиаторы!A:I,8,FALSE)</f>
        <v>0</v>
      </c>
      <c r="F2750" s="157">
        <f t="shared" si="54"/>
        <v>0</v>
      </c>
    </row>
    <row r="2751" spans="1:6" x14ac:dyDescent="0.25">
      <c r="A2751" s="9" t="s">
        <v>8308</v>
      </c>
      <c r="B2751" s="9">
        <v>7724102904</v>
      </c>
      <c r="C2751" s="9" t="s">
        <v>8309</v>
      </c>
      <c r="D2751" s="159">
        <f>VLOOKUP(A2751:A3712,Радиаторы!A:I,7,FALSE)</f>
        <v>4649.1899999999996</v>
      </c>
      <c r="E2751" s="79">
        <f>VLOOKUP(A2751:A3712,Радиаторы!A:I,8,FALSE)</f>
        <v>0</v>
      </c>
      <c r="F2751" s="157">
        <f t="shared" si="54"/>
        <v>0</v>
      </c>
    </row>
    <row r="2752" spans="1:6" x14ac:dyDescent="0.25">
      <c r="A2752" s="9" t="s">
        <v>8310</v>
      </c>
      <c r="B2752" s="9">
        <v>7724102905</v>
      </c>
      <c r="C2752" s="9" t="s">
        <v>8311</v>
      </c>
      <c r="D2752" s="159">
        <f>VLOOKUP(A2752:A3713,Радиаторы!A:I,7,FALSE)</f>
        <v>5030.43</v>
      </c>
      <c r="E2752" s="79">
        <f>VLOOKUP(A2752:A3713,Радиаторы!A:I,8,FALSE)</f>
        <v>0</v>
      </c>
      <c r="F2752" s="157">
        <f t="shared" si="54"/>
        <v>0</v>
      </c>
    </row>
    <row r="2753" spans="1:6" x14ac:dyDescent="0.25">
      <c r="A2753" s="9" t="s">
        <v>8312</v>
      </c>
      <c r="B2753" s="9">
        <v>7724102906</v>
      </c>
      <c r="C2753" s="9" t="s">
        <v>8313</v>
      </c>
      <c r="D2753" s="159">
        <f>VLOOKUP(A2753:A3714,Радиаторы!A:I,7,FALSE)</f>
        <v>5466.33</v>
      </c>
      <c r="E2753" s="79">
        <f>VLOOKUP(A2753:A3714,Радиаторы!A:I,8,FALSE)</f>
        <v>0</v>
      </c>
      <c r="F2753" s="157">
        <f t="shared" si="54"/>
        <v>0</v>
      </c>
    </row>
    <row r="2754" spans="1:6" x14ac:dyDescent="0.25">
      <c r="A2754" s="9" t="s">
        <v>8314</v>
      </c>
      <c r="B2754" s="9">
        <v>7724102907</v>
      </c>
      <c r="C2754" s="9" t="s">
        <v>8315</v>
      </c>
      <c r="D2754" s="159">
        <f>VLOOKUP(A2754:A3715,Радиаторы!A:I,7,FALSE)</f>
        <v>5914.85</v>
      </c>
      <c r="E2754" s="79">
        <f>VLOOKUP(A2754:A3715,Радиаторы!A:I,8,FALSE)</f>
        <v>0</v>
      </c>
      <c r="F2754" s="157">
        <f t="shared" si="54"/>
        <v>0</v>
      </c>
    </row>
    <row r="2755" spans="1:6" x14ac:dyDescent="0.25">
      <c r="A2755" s="9" t="s">
        <v>8316</v>
      </c>
      <c r="B2755" s="9">
        <v>7724102908</v>
      </c>
      <c r="C2755" s="9" t="s">
        <v>8317</v>
      </c>
      <c r="D2755" s="159">
        <f>VLOOKUP(A2755:A3716,Радиаторы!A:I,7,FALSE)</f>
        <v>6392.81</v>
      </c>
      <c r="E2755" s="79">
        <f>VLOOKUP(A2755:A3716,Радиаторы!A:I,8,FALSE)</f>
        <v>0</v>
      </c>
      <c r="F2755" s="157">
        <f t="shared" si="54"/>
        <v>0</v>
      </c>
    </row>
    <row r="2756" spans="1:6" x14ac:dyDescent="0.25">
      <c r="A2756" s="9" t="s">
        <v>8318</v>
      </c>
      <c r="B2756" s="9">
        <v>7724102910</v>
      </c>
      <c r="C2756" s="9" t="s">
        <v>8319</v>
      </c>
      <c r="D2756" s="159">
        <f>VLOOKUP(A2756:A3717,Радиаторы!A:I,7,FALSE)</f>
        <v>7352.92</v>
      </c>
      <c r="E2756" s="79">
        <f>VLOOKUP(A2756:A3717,Радиаторы!A:I,8,FALSE)</f>
        <v>0</v>
      </c>
      <c r="F2756" s="157">
        <f t="shared" si="54"/>
        <v>0</v>
      </c>
    </row>
    <row r="2757" spans="1:6" x14ac:dyDescent="0.25">
      <c r="A2757" s="9" t="s">
        <v>8320</v>
      </c>
      <c r="B2757" s="9">
        <v>7724102912</v>
      </c>
      <c r="C2757" s="9" t="s">
        <v>8321</v>
      </c>
      <c r="D2757" s="159">
        <f>VLOOKUP(A2757:A3718,Радиаторы!A:I,7,FALSE)</f>
        <v>8575.14</v>
      </c>
      <c r="E2757" s="79">
        <f>VLOOKUP(A2757:A3718,Радиаторы!A:I,8,FALSE)</f>
        <v>0</v>
      </c>
      <c r="F2757" s="157">
        <f t="shared" si="54"/>
        <v>0</v>
      </c>
    </row>
    <row r="2758" spans="1:6" x14ac:dyDescent="0.25">
      <c r="A2758" s="9" t="s">
        <v>8322</v>
      </c>
      <c r="B2758" s="9">
        <v>7724102914</v>
      </c>
      <c r="C2758" s="9" t="s">
        <v>8323</v>
      </c>
      <c r="D2758" s="159">
        <f>VLOOKUP(A2758:A3719,Радиаторы!A:I,7,FALSE)</f>
        <v>9808.56</v>
      </c>
      <c r="E2758" s="79">
        <f>VLOOKUP(A2758:A3719,Радиаторы!A:I,8,FALSE)</f>
        <v>0</v>
      </c>
      <c r="F2758" s="157">
        <f t="shared" si="54"/>
        <v>0</v>
      </c>
    </row>
    <row r="2759" spans="1:6" x14ac:dyDescent="0.25">
      <c r="A2759" s="9" t="s">
        <v>8324</v>
      </c>
      <c r="B2759" s="9">
        <v>7724102916</v>
      </c>
      <c r="C2759" s="9" t="s">
        <v>8325</v>
      </c>
      <c r="D2759" s="159">
        <f>VLOOKUP(A2759:A3720,Радиаторы!A:I,7,FALSE)</f>
        <v>11030.78</v>
      </c>
      <c r="E2759" s="79">
        <f>VLOOKUP(A2759:A3720,Радиаторы!A:I,8,FALSE)</f>
        <v>0</v>
      </c>
      <c r="F2759" s="157">
        <f t="shared" si="54"/>
        <v>0</v>
      </c>
    </row>
    <row r="2760" spans="1:6" x14ac:dyDescent="0.25">
      <c r="A2760" s="9" t="s">
        <v>8326</v>
      </c>
      <c r="B2760" s="9">
        <v>7724102918</v>
      </c>
      <c r="C2760" s="9" t="s">
        <v>8327</v>
      </c>
      <c r="D2760" s="159">
        <f>VLOOKUP(A2760:A3721,Радиаторы!A:I,7,FALSE)</f>
        <v>12307.66</v>
      </c>
      <c r="E2760" s="79">
        <f>VLOOKUP(A2760:A3721,Радиаторы!A:I,8,FALSE)</f>
        <v>0</v>
      </c>
      <c r="F2760" s="157">
        <f t="shared" si="54"/>
        <v>0</v>
      </c>
    </row>
    <row r="2761" spans="1:6" x14ac:dyDescent="0.25">
      <c r="A2761" s="9" t="s">
        <v>8328</v>
      </c>
      <c r="B2761" s="9">
        <v>7724102920</v>
      </c>
      <c r="C2761" s="9" t="s">
        <v>8329</v>
      </c>
      <c r="D2761" s="159">
        <f>VLOOKUP(A2761:A3722,Радиаторы!A:I,7,FALSE)</f>
        <v>13507.45</v>
      </c>
      <c r="E2761" s="79">
        <f>VLOOKUP(A2761:A3722,Радиаторы!A:I,8,FALSE)</f>
        <v>0</v>
      </c>
      <c r="F2761" s="157">
        <f t="shared" si="54"/>
        <v>0</v>
      </c>
    </row>
    <row r="2762" spans="1:6" x14ac:dyDescent="0.25">
      <c r="A2762" s="9" t="s">
        <v>8331</v>
      </c>
      <c r="B2762" s="9">
        <v>7724103304</v>
      </c>
      <c r="C2762" s="9" t="s">
        <v>8332</v>
      </c>
      <c r="D2762" s="159">
        <f>VLOOKUP(A2762:A3723,Радиаторы!A:I,7,FALSE)</f>
        <v>3326.06</v>
      </c>
      <c r="E2762" s="79">
        <f>VLOOKUP(A2762:A3723,Радиаторы!A:I,8,FALSE)</f>
        <v>0</v>
      </c>
      <c r="F2762" s="157">
        <f t="shared" si="54"/>
        <v>0</v>
      </c>
    </row>
    <row r="2763" spans="1:6" x14ac:dyDescent="0.25">
      <c r="A2763" s="9" t="s">
        <v>8333</v>
      </c>
      <c r="B2763" s="9">
        <v>7724103305</v>
      </c>
      <c r="C2763" s="9" t="s">
        <v>8334</v>
      </c>
      <c r="D2763" s="159">
        <f>VLOOKUP(A2763:A3723,Радиаторы!A:I,7,FALSE)</f>
        <v>3743.74</v>
      </c>
      <c r="E2763" s="79">
        <f>VLOOKUP(A2763:A3723,Радиаторы!A:I,8,FALSE)</f>
        <v>0</v>
      </c>
      <c r="F2763" s="157">
        <f t="shared" si="54"/>
        <v>0</v>
      </c>
    </row>
    <row r="2764" spans="1:6" x14ac:dyDescent="0.25">
      <c r="A2764" s="9" t="s">
        <v>8335</v>
      </c>
      <c r="B2764" s="9">
        <v>7724103306</v>
      </c>
      <c r="C2764" s="9" t="s">
        <v>8336</v>
      </c>
      <c r="D2764" s="159">
        <f>VLOOKUP(A2764:A3724,Радиаторы!A:I,7,FALSE)</f>
        <v>3983.42</v>
      </c>
      <c r="E2764" s="79">
        <f>VLOOKUP(A2764:A3724,Радиаторы!A:I,8,FALSE)</f>
        <v>0</v>
      </c>
      <c r="F2764" s="157">
        <f t="shared" si="54"/>
        <v>0</v>
      </c>
    </row>
    <row r="2765" spans="1:6" x14ac:dyDescent="0.25">
      <c r="A2765" s="9" t="s">
        <v>8337</v>
      </c>
      <c r="B2765" s="9">
        <v>7724103308</v>
      </c>
      <c r="C2765" s="9" t="s">
        <v>8338</v>
      </c>
      <c r="D2765" s="159">
        <f>VLOOKUP(A2765:A3725,Радиаторы!A:I,7,FALSE)</f>
        <v>4701.04</v>
      </c>
      <c r="E2765" s="79">
        <f>VLOOKUP(A2765:A3725,Радиаторы!A:I,8,FALSE)</f>
        <v>0</v>
      </c>
      <c r="F2765" s="157">
        <f t="shared" si="54"/>
        <v>0</v>
      </c>
    </row>
    <row r="2766" spans="1:6" x14ac:dyDescent="0.25">
      <c r="A2766" s="9" t="s">
        <v>8339</v>
      </c>
      <c r="B2766" s="9">
        <v>7724103309</v>
      </c>
      <c r="C2766" s="9" t="s">
        <v>8340</v>
      </c>
      <c r="D2766" s="159">
        <f>VLOOKUP(A2766:A3726,Радиаторы!A:I,7,FALSE)</f>
        <v>5101.92</v>
      </c>
      <c r="E2766" s="79">
        <f>VLOOKUP(A2766:A3726,Радиаторы!A:I,8,FALSE)</f>
        <v>0</v>
      </c>
      <c r="F2766" s="157">
        <f t="shared" si="54"/>
        <v>0</v>
      </c>
    </row>
    <row r="2767" spans="1:6" x14ac:dyDescent="0.25">
      <c r="A2767" s="9" t="s">
        <v>8341</v>
      </c>
      <c r="B2767" s="9">
        <v>7724103310</v>
      </c>
      <c r="C2767" s="9" t="s">
        <v>8342</v>
      </c>
      <c r="D2767" s="159">
        <f>VLOOKUP(A2767:A3727,Радиаторы!A:I,7,FALSE)</f>
        <v>5411.68</v>
      </c>
      <c r="E2767" s="79">
        <f>VLOOKUP(A2767:A3727,Радиаторы!A:I,8,FALSE)</f>
        <v>0</v>
      </c>
      <c r="F2767" s="157">
        <f t="shared" si="54"/>
        <v>0</v>
      </c>
    </row>
    <row r="2768" spans="1:6" x14ac:dyDescent="0.25">
      <c r="A2768" s="9" t="s">
        <v>8343</v>
      </c>
      <c r="B2768" s="9">
        <v>7724103312</v>
      </c>
      <c r="C2768" s="9" t="s">
        <v>8344</v>
      </c>
      <c r="D2768" s="159">
        <f>VLOOKUP(A2768:A3728,Радиаторы!A:I,7,FALSE)</f>
        <v>6095.66</v>
      </c>
      <c r="E2768" s="79">
        <f>VLOOKUP(A2768:A3728,Радиаторы!A:I,8,FALSE)</f>
        <v>0</v>
      </c>
      <c r="F2768" s="157">
        <f t="shared" si="54"/>
        <v>0</v>
      </c>
    </row>
    <row r="2769" spans="1:6" x14ac:dyDescent="0.25">
      <c r="A2769" s="9" t="s">
        <v>8345</v>
      </c>
      <c r="B2769" s="9">
        <v>7724103314</v>
      </c>
      <c r="C2769" s="9" t="s">
        <v>8346</v>
      </c>
      <c r="D2769" s="159">
        <f>VLOOKUP(A2769:A3728,Радиаторы!A:I,7,FALSE)</f>
        <v>6806.28</v>
      </c>
      <c r="E2769" s="79">
        <f>VLOOKUP(A2769:A3728,Радиаторы!A:I,8,FALSE)</f>
        <v>0</v>
      </c>
      <c r="F2769" s="157">
        <f t="shared" si="54"/>
        <v>0</v>
      </c>
    </row>
    <row r="2770" spans="1:6" x14ac:dyDescent="0.25">
      <c r="A2770" s="9" t="s">
        <v>8347</v>
      </c>
      <c r="B2770" s="9">
        <v>7724103316</v>
      </c>
      <c r="C2770" s="9" t="s">
        <v>8348</v>
      </c>
      <c r="D2770" s="159">
        <f>VLOOKUP(A2770:A3729,Радиаторы!A:I,7,FALSE)</f>
        <v>7516.9</v>
      </c>
      <c r="E2770" s="79">
        <f>VLOOKUP(A2770:A3729,Радиаторы!A:I,8,FALSE)</f>
        <v>0</v>
      </c>
      <c r="F2770" s="157">
        <f t="shared" si="54"/>
        <v>0</v>
      </c>
    </row>
    <row r="2771" spans="1:6" x14ac:dyDescent="0.25">
      <c r="A2771" s="9" t="s">
        <v>8349</v>
      </c>
      <c r="B2771" s="9">
        <v>7724103318</v>
      </c>
      <c r="C2771" s="9" t="s">
        <v>8350</v>
      </c>
      <c r="D2771" s="159">
        <f>VLOOKUP(A2771:A3730,Радиаторы!A:I,7,FALSE)</f>
        <v>8220.52</v>
      </c>
      <c r="E2771" s="79">
        <f>VLOOKUP(A2771:A3730,Радиаторы!A:I,8,FALSE)</f>
        <v>0</v>
      </c>
      <c r="F2771" s="157">
        <f t="shared" si="54"/>
        <v>0</v>
      </c>
    </row>
    <row r="2772" spans="1:6" x14ac:dyDescent="0.25">
      <c r="A2772" s="9" t="s">
        <v>8351</v>
      </c>
      <c r="B2772" s="9">
        <v>7724103320</v>
      </c>
      <c r="C2772" s="9" t="s">
        <v>8352</v>
      </c>
      <c r="D2772" s="159">
        <f>VLOOKUP(A2772:A3731,Радиаторы!A:I,7,FALSE)</f>
        <v>8919.94</v>
      </c>
      <c r="E2772" s="79">
        <f>VLOOKUP(A2772:A3731,Радиаторы!A:I,8,FALSE)</f>
        <v>0</v>
      </c>
      <c r="F2772" s="157">
        <f t="shared" si="54"/>
        <v>0</v>
      </c>
    </row>
    <row r="2773" spans="1:6" x14ac:dyDescent="0.25">
      <c r="A2773" s="9" t="s">
        <v>8353</v>
      </c>
      <c r="B2773" s="9">
        <v>7724103404</v>
      </c>
      <c r="C2773" s="9" t="s">
        <v>8354</v>
      </c>
      <c r="D2773" s="159">
        <f>VLOOKUP(A2773:A3731,Радиаторы!A:I,7,FALSE)</f>
        <v>3654.04</v>
      </c>
      <c r="E2773" s="79">
        <f>VLOOKUP(A2773:A3731,Радиаторы!A:I,8,FALSE)</f>
        <v>0</v>
      </c>
      <c r="F2773" s="157">
        <f t="shared" si="54"/>
        <v>0</v>
      </c>
    </row>
    <row r="2774" spans="1:6" x14ac:dyDescent="0.25">
      <c r="A2774" s="9" t="s">
        <v>8355</v>
      </c>
      <c r="B2774" s="9">
        <v>7724103405</v>
      </c>
      <c r="C2774" s="9" t="s">
        <v>8356</v>
      </c>
      <c r="D2774" s="159">
        <f>VLOOKUP(A2774:A3732,Радиаторы!A:I,7,FALSE)</f>
        <v>3983.42</v>
      </c>
      <c r="E2774" s="79">
        <f>VLOOKUP(A2774:A3732,Радиаторы!A:I,8,FALSE)</f>
        <v>0</v>
      </c>
      <c r="F2774" s="157">
        <f t="shared" si="54"/>
        <v>0</v>
      </c>
    </row>
    <row r="2775" spans="1:6" x14ac:dyDescent="0.25">
      <c r="A2775" s="9" t="s">
        <v>8357</v>
      </c>
      <c r="B2775" s="9">
        <v>7724103406</v>
      </c>
      <c r="C2775" s="9" t="s">
        <v>8358</v>
      </c>
      <c r="D2775" s="159">
        <f>VLOOKUP(A2775:A3733,Радиаторы!A:I,7,FALSE)</f>
        <v>4314.2</v>
      </c>
      <c r="E2775" s="79">
        <f>VLOOKUP(A2775:A3733,Радиаторы!A:I,8,FALSE)</f>
        <v>0</v>
      </c>
      <c r="F2775" s="157">
        <f t="shared" si="54"/>
        <v>0</v>
      </c>
    </row>
    <row r="2776" spans="1:6" x14ac:dyDescent="0.25">
      <c r="A2776" s="9" t="s">
        <v>8359</v>
      </c>
      <c r="B2776" s="9">
        <v>7724103407</v>
      </c>
      <c r="C2776" s="9" t="s">
        <v>8360</v>
      </c>
      <c r="D2776" s="159">
        <f>VLOOKUP(A2776:A3734,Радиаторы!A:I,7,FALSE)</f>
        <v>4762.72</v>
      </c>
      <c r="E2776" s="79">
        <f>VLOOKUP(A2776:A3734,Радиаторы!A:I,8,FALSE)</f>
        <v>0</v>
      </c>
      <c r="F2776" s="157">
        <f t="shared" si="54"/>
        <v>0</v>
      </c>
    </row>
    <row r="2777" spans="1:6" x14ac:dyDescent="0.25">
      <c r="A2777" s="9" t="s">
        <v>8361</v>
      </c>
      <c r="B2777" s="9">
        <v>7724103408</v>
      </c>
      <c r="C2777" s="9" t="s">
        <v>8362</v>
      </c>
      <c r="D2777" s="159">
        <f>VLOOKUP(A2777:A3735,Радиаторы!A:I,7,FALSE)</f>
        <v>5152.3599999999997</v>
      </c>
      <c r="E2777" s="79">
        <f>VLOOKUP(A2777:A3735,Радиаторы!A:I,8,FALSE)</f>
        <v>0</v>
      </c>
      <c r="F2777" s="157">
        <f t="shared" si="54"/>
        <v>0</v>
      </c>
    </row>
    <row r="2778" spans="1:6" x14ac:dyDescent="0.25">
      <c r="A2778" s="9" t="s">
        <v>8363</v>
      </c>
      <c r="B2778" s="9">
        <v>7724103409</v>
      </c>
      <c r="C2778" s="9" t="s">
        <v>8364</v>
      </c>
      <c r="D2778" s="159">
        <f>VLOOKUP(A2778:A3736,Радиаторы!A:I,7,FALSE)</f>
        <v>5578.46</v>
      </c>
      <c r="E2778" s="79">
        <f>VLOOKUP(A2778:A3736,Радиаторы!A:I,8,FALSE)</f>
        <v>0</v>
      </c>
      <c r="F2778" s="157">
        <f t="shared" si="54"/>
        <v>0</v>
      </c>
    </row>
    <row r="2779" spans="1:6" x14ac:dyDescent="0.25">
      <c r="A2779" s="9" t="s">
        <v>8365</v>
      </c>
      <c r="B2779" s="9">
        <v>7724103410</v>
      </c>
      <c r="C2779" s="9" t="s">
        <v>8366</v>
      </c>
      <c r="D2779" s="159">
        <f>VLOOKUP(A2779:A3737,Радиаторы!A:I,7,FALSE)</f>
        <v>6000.36</v>
      </c>
      <c r="E2779" s="79">
        <f>VLOOKUP(A2779:A3737,Радиаторы!A:I,8,FALSE)</f>
        <v>0</v>
      </c>
      <c r="F2779" s="157">
        <f t="shared" si="54"/>
        <v>0</v>
      </c>
    </row>
    <row r="2780" spans="1:6" x14ac:dyDescent="0.25">
      <c r="A2780" s="9" t="s">
        <v>8367</v>
      </c>
      <c r="B2780" s="9">
        <v>7724103412</v>
      </c>
      <c r="C2780" s="9" t="s">
        <v>8368</v>
      </c>
      <c r="D2780" s="159">
        <f>VLOOKUP(A2780:A3738,Радиаторы!A:I,7,FALSE)</f>
        <v>6858.14</v>
      </c>
      <c r="E2780" s="79">
        <f>VLOOKUP(A2780:A3738,Радиаторы!A:I,8,FALSE)</f>
        <v>0</v>
      </c>
      <c r="F2780" s="157">
        <f t="shared" si="54"/>
        <v>0</v>
      </c>
    </row>
    <row r="2781" spans="1:6" x14ac:dyDescent="0.25">
      <c r="A2781" s="9" t="s">
        <v>8369</v>
      </c>
      <c r="B2781" s="9">
        <v>7724103414</v>
      </c>
      <c r="C2781" s="9" t="s">
        <v>8370</v>
      </c>
      <c r="D2781" s="159">
        <f>VLOOKUP(A2781:A3739,Радиаторы!A:I,7,FALSE)</f>
        <v>7721.54</v>
      </c>
      <c r="E2781" s="79">
        <f>VLOOKUP(A2781:A3739,Радиаторы!A:I,8,FALSE)</f>
        <v>0</v>
      </c>
      <c r="F2781" s="157">
        <f t="shared" si="54"/>
        <v>0</v>
      </c>
    </row>
    <row r="2782" spans="1:6" x14ac:dyDescent="0.25">
      <c r="A2782" s="9" t="s">
        <v>8371</v>
      </c>
      <c r="B2782" s="9">
        <v>7724103416</v>
      </c>
      <c r="C2782" s="9" t="s">
        <v>8372</v>
      </c>
      <c r="D2782" s="159">
        <f>VLOOKUP(A2782:A3740,Радиаторы!A:I,7,FALSE)</f>
        <v>8570.94</v>
      </c>
      <c r="E2782" s="79">
        <f>VLOOKUP(A2782:A3740,Радиаторы!A:I,8,FALSE)</f>
        <v>0</v>
      </c>
      <c r="F2782" s="157">
        <f t="shared" si="54"/>
        <v>0</v>
      </c>
    </row>
    <row r="2783" spans="1:6" x14ac:dyDescent="0.25">
      <c r="A2783" s="9" t="s">
        <v>8373</v>
      </c>
      <c r="B2783" s="9">
        <v>7724103418</v>
      </c>
      <c r="C2783" s="9" t="s">
        <v>8374</v>
      </c>
      <c r="D2783" s="159">
        <f>VLOOKUP(A2783:A3741,Радиаторы!A:I,7,FALSE)</f>
        <v>9427.32</v>
      </c>
      <c r="E2783" s="79">
        <f>VLOOKUP(A2783:A3741,Радиаторы!A:I,8,FALSE)</f>
        <v>0</v>
      </c>
      <c r="F2783" s="157">
        <f t="shared" si="54"/>
        <v>0</v>
      </c>
    </row>
    <row r="2784" spans="1:6" x14ac:dyDescent="0.25">
      <c r="A2784" s="9" t="s">
        <v>8375</v>
      </c>
      <c r="B2784" s="9">
        <v>7724103420</v>
      </c>
      <c r="C2784" s="9" t="s">
        <v>8376</v>
      </c>
      <c r="D2784" s="159">
        <f>VLOOKUP(A2784:A3742,Радиаторы!A:I,7,FALSE)</f>
        <v>10294.92</v>
      </c>
      <c r="E2784" s="79">
        <f>VLOOKUP(A2784:A3742,Радиаторы!A:I,8,FALSE)</f>
        <v>0</v>
      </c>
      <c r="F2784" s="157">
        <f t="shared" si="54"/>
        <v>0</v>
      </c>
    </row>
    <row r="2785" spans="1:6" x14ac:dyDescent="0.25">
      <c r="A2785" s="9" t="s">
        <v>8377</v>
      </c>
      <c r="B2785" s="9">
        <v>7724103504</v>
      </c>
      <c r="C2785" s="9" t="s">
        <v>8378</v>
      </c>
      <c r="D2785" s="159">
        <f>VLOOKUP(A2785:A3743,Радиаторы!A:I,7,FALSE)</f>
        <v>4146</v>
      </c>
      <c r="E2785" s="79">
        <f>VLOOKUP(A2785:A3743,Радиаторы!A:I,8,FALSE)</f>
        <v>0</v>
      </c>
      <c r="F2785" s="157">
        <f t="shared" si="54"/>
        <v>0</v>
      </c>
    </row>
    <row r="2786" spans="1:6" x14ac:dyDescent="0.25">
      <c r="A2786" s="9" t="s">
        <v>8379</v>
      </c>
      <c r="B2786" s="9">
        <v>7724103505</v>
      </c>
      <c r="C2786" s="9" t="s">
        <v>8380</v>
      </c>
      <c r="D2786" s="159">
        <f>VLOOKUP(A2786:A3744,Радиаторы!A:I,7,FALSE)</f>
        <v>4565.08</v>
      </c>
      <c r="E2786" s="79">
        <f>VLOOKUP(A2786:A3744,Радиаторы!A:I,8,FALSE)</f>
        <v>0</v>
      </c>
      <c r="F2786" s="157">
        <f t="shared" si="54"/>
        <v>0</v>
      </c>
    </row>
    <row r="2787" spans="1:6" x14ac:dyDescent="0.25">
      <c r="A2787" s="9" t="s">
        <v>8381</v>
      </c>
      <c r="B2787" s="9">
        <v>7724103506</v>
      </c>
      <c r="C2787" s="9" t="s">
        <v>8382</v>
      </c>
      <c r="D2787" s="159">
        <f>VLOOKUP(A2787:A3745,Радиаторы!A:I,7,FALSE)</f>
        <v>5024.82</v>
      </c>
      <c r="E2787" s="79">
        <f>VLOOKUP(A2787:A3745,Радиаторы!A:I,8,FALSE)</f>
        <v>0</v>
      </c>
      <c r="F2787" s="157">
        <f t="shared" si="54"/>
        <v>0</v>
      </c>
    </row>
    <row r="2788" spans="1:6" x14ac:dyDescent="0.25">
      <c r="A2788" s="9" t="s">
        <v>8383</v>
      </c>
      <c r="B2788" s="9">
        <v>7724103507</v>
      </c>
      <c r="C2788" s="9" t="s">
        <v>8384</v>
      </c>
      <c r="D2788" s="159">
        <f>VLOOKUP(A2788:A3746,Радиаторы!A:I,7,FALSE)</f>
        <v>5543.42</v>
      </c>
      <c r="E2788" s="79">
        <f>VLOOKUP(A2788:A3746,Радиаторы!A:I,8,FALSE)</f>
        <v>0</v>
      </c>
      <c r="F2788" s="157">
        <f t="shared" si="54"/>
        <v>0</v>
      </c>
    </row>
    <row r="2789" spans="1:6" x14ac:dyDescent="0.25">
      <c r="A2789" s="9" t="s">
        <v>8385</v>
      </c>
      <c r="B2789" s="9">
        <v>7724103508</v>
      </c>
      <c r="C2789" s="9" t="s">
        <v>8386</v>
      </c>
      <c r="D2789" s="159">
        <f>VLOOKUP(A2789:A3747,Радиаторы!A:I,7,FALSE)</f>
        <v>6071.84</v>
      </c>
      <c r="E2789" s="79">
        <f>VLOOKUP(A2789:A3747,Радиаторы!A:I,8,FALSE)</f>
        <v>0</v>
      </c>
      <c r="F2789" s="157">
        <f t="shared" si="54"/>
        <v>0</v>
      </c>
    </row>
    <row r="2790" spans="1:6" x14ac:dyDescent="0.25">
      <c r="A2790" s="9" t="s">
        <v>8387</v>
      </c>
      <c r="B2790" s="9">
        <v>7724103509</v>
      </c>
      <c r="C2790" s="9" t="s">
        <v>8388</v>
      </c>
      <c r="D2790" s="159">
        <f>VLOOKUP(A2790:A3748,Радиаторы!A:I,7,FALSE)</f>
        <v>6597.44</v>
      </c>
      <c r="E2790" s="79">
        <f>VLOOKUP(A2790:A3748,Радиаторы!A:I,8,FALSE)</f>
        <v>0</v>
      </c>
      <c r="F2790" s="157">
        <f t="shared" si="54"/>
        <v>0</v>
      </c>
    </row>
    <row r="2791" spans="1:6" x14ac:dyDescent="0.25">
      <c r="A2791" s="9" t="s">
        <v>8389</v>
      </c>
      <c r="B2791" s="9">
        <v>7724103510</v>
      </c>
      <c r="C2791" s="9" t="s">
        <v>8390</v>
      </c>
      <c r="D2791" s="159">
        <f>VLOOKUP(A2791:A3749,Радиаторы!A:I,7,FALSE)</f>
        <v>7110.44</v>
      </c>
      <c r="E2791" s="79">
        <f>VLOOKUP(A2791:A3749,Радиаторы!A:I,8,FALSE)</f>
        <v>0</v>
      </c>
      <c r="F2791" s="157">
        <f t="shared" si="54"/>
        <v>0</v>
      </c>
    </row>
    <row r="2792" spans="1:6" x14ac:dyDescent="0.25">
      <c r="A2792" s="9" t="s">
        <v>8391</v>
      </c>
      <c r="B2792" s="9">
        <v>7724103512</v>
      </c>
      <c r="C2792" s="9" t="s">
        <v>8392</v>
      </c>
      <c r="D2792" s="159">
        <f>VLOOKUP(A2792:A3750,Радиаторы!A:I,7,FALSE)</f>
        <v>8146.24</v>
      </c>
      <c r="E2792" s="79">
        <f>VLOOKUP(A2792:A3750,Радиаторы!A:I,8,FALSE)</f>
        <v>0</v>
      </c>
      <c r="F2792" s="157">
        <f t="shared" si="54"/>
        <v>0</v>
      </c>
    </row>
    <row r="2793" spans="1:6" x14ac:dyDescent="0.25">
      <c r="A2793" s="9" t="s">
        <v>8393</v>
      </c>
      <c r="B2793" s="9">
        <v>7724103514</v>
      </c>
      <c r="C2793" s="9" t="s">
        <v>8394</v>
      </c>
      <c r="D2793" s="159">
        <f>VLOOKUP(A2793:A3751,Радиаторы!A:I,7,FALSE)</f>
        <v>9196.06</v>
      </c>
      <c r="E2793" s="79">
        <f>VLOOKUP(A2793:A3751,Радиаторы!A:I,8,FALSE)</f>
        <v>0</v>
      </c>
      <c r="F2793" s="157">
        <f t="shared" si="54"/>
        <v>0</v>
      </c>
    </row>
    <row r="2794" spans="1:6" x14ac:dyDescent="0.25">
      <c r="A2794" s="9" t="s">
        <v>8395</v>
      </c>
      <c r="B2794" s="9">
        <v>7724103516</v>
      </c>
      <c r="C2794" s="9" t="s">
        <v>8396</v>
      </c>
      <c r="D2794" s="159">
        <f>VLOOKUP(A2794:A3752,Радиаторы!A:I,7,FALSE)</f>
        <v>10244.459999999999</v>
      </c>
      <c r="E2794" s="79">
        <f>VLOOKUP(A2794:A3752,Радиаторы!A:I,8,FALSE)</f>
        <v>0</v>
      </c>
      <c r="F2794" s="157">
        <f t="shared" si="54"/>
        <v>0</v>
      </c>
    </row>
    <row r="2795" spans="1:6" x14ac:dyDescent="0.25">
      <c r="A2795" s="9" t="s">
        <v>8397</v>
      </c>
      <c r="B2795" s="9">
        <v>7724103518</v>
      </c>
      <c r="C2795" s="9" t="s">
        <v>8398</v>
      </c>
      <c r="D2795" s="159">
        <f>VLOOKUP(A2795:A3753,Радиаторы!A:I,7,FALSE)</f>
        <v>11281.68</v>
      </c>
      <c r="E2795" s="79">
        <f>VLOOKUP(A2795:A3753,Радиаторы!A:I,8,FALSE)</f>
        <v>0</v>
      </c>
      <c r="F2795" s="157">
        <f t="shared" si="54"/>
        <v>0</v>
      </c>
    </row>
    <row r="2796" spans="1:6" x14ac:dyDescent="0.25">
      <c r="A2796" s="9" t="s">
        <v>8399</v>
      </c>
      <c r="B2796" s="9">
        <v>7724103520</v>
      </c>
      <c r="C2796" s="9" t="s">
        <v>8400</v>
      </c>
      <c r="D2796" s="159">
        <f>VLOOKUP(A2796:A3754,Радиаторы!A:I,7,FALSE)</f>
        <v>12328.68</v>
      </c>
      <c r="E2796" s="79">
        <f>VLOOKUP(A2796:A3754,Радиаторы!A:I,8,FALSE)</f>
        <v>0</v>
      </c>
      <c r="F2796" s="157">
        <f t="shared" si="54"/>
        <v>0</v>
      </c>
    </row>
    <row r="2797" spans="1:6" x14ac:dyDescent="0.25">
      <c r="A2797" s="9" t="s">
        <v>8401</v>
      </c>
      <c r="B2797" s="9">
        <v>7724103604</v>
      </c>
      <c r="C2797" s="9" t="s">
        <v>8402</v>
      </c>
      <c r="D2797" s="159">
        <f>VLOOKUP(A2797:A3755,Радиаторы!A:I,7,FALSE)</f>
        <v>4374.47</v>
      </c>
      <c r="E2797" s="79">
        <f>VLOOKUP(A2797:A3755,Радиаторы!A:I,8,FALSE)</f>
        <v>0</v>
      </c>
      <c r="F2797" s="157">
        <f t="shared" si="54"/>
        <v>0</v>
      </c>
    </row>
    <row r="2798" spans="1:6" x14ac:dyDescent="0.25">
      <c r="A2798" s="9" t="s">
        <v>8403</v>
      </c>
      <c r="B2798" s="9">
        <v>7724103605</v>
      </c>
      <c r="C2798" s="9" t="s">
        <v>8404</v>
      </c>
      <c r="D2798" s="159">
        <f>VLOOKUP(A2798:A3756,Радиаторы!A:I,7,FALSE)</f>
        <v>4894.47</v>
      </c>
      <c r="E2798" s="79">
        <f>VLOOKUP(A2798:A3756,Радиаторы!A:I,8,FALSE)</f>
        <v>0</v>
      </c>
      <c r="F2798" s="157">
        <f t="shared" si="54"/>
        <v>0</v>
      </c>
    </row>
    <row r="2799" spans="1:6" x14ac:dyDescent="0.25">
      <c r="A2799" s="9" t="s">
        <v>8405</v>
      </c>
      <c r="B2799" s="9">
        <v>7724103606</v>
      </c>
      <c r="C2799" s="9" t="s">
        <v>8406</v>
      </c>
      <c r="D2799" s="159">
        <f>VLOOKUP(A2799:A3757,Радиаторы!A:I,7,FALSE)</f>
        <v>5369.62</v>
      </c>
      <c r="E2799" s="79">
        <f>VLOOKUP(A2799:A3757,Радиаторы!A:I,8,FALSE)</f>
        <v>0</v>
      </c>
      <c r="F2799" s="157">
        <f t="shared" si="54"/>
        <v>0</v>
      </c>
    </row>
    <row r="2800" spans="1:6" x14ac:dyDescent="0.25">
      <c r="A2800" s="9" t="s">
        <v>8407</v>
      </c>
      <c r="B2800" s="9">
        <v>7724103607</v>
      </c>
      <c r="C2800" s="9" t="s">
        <v>8408</v>
      </c>
      <c r="D2800" s="159">
        <f>VLOOKUP(A2800:A3758,Радиаторы!A:I,7,FALSE)</f>
        <v>5944.29</v>
      </c>
      <c r="E2800" s="79">
        <f>VLOOKUP(A2800:A3758,Радиаторы!A:I,8,FALSE)</f>
        <v>0</v>
      </c>
      <c r="F2800" s="157">
        <f t="shared" si="54"/>
        <v>0</v>
      </c>
    </row>
    <row r="2801" spans="1:6" x14ac:dyDescent="0.25">
      <c r="A2801" s="9" t="s">
        <v>8409</v>
      </c>
      <c r="B2801" s="9">
        <v>7724103608</v>
      </c>
      <c r="C2801" s="9" t="s">
        <v>8410</v>
      </c>
      <c r="D2801" s="159">
        <f>VLOOKUP(A2801:A3759,Радиаторы!A:I,7,FALSE)</f>
        <v>6521.76</v>
      </c>
      <c r="E2801" s="79">
        <f>VLOOKUP(A2801:A3759,Радиаторы!A:I,8,FALSE)</f>
        <v>0</v>
      </c>
      <c r="F2801" s="157">
        <f t="shared" si="54"/>
        <v>0</v>
      </c>
    </row>
    <row r="2802" spans="1:6" x14ac:dyDescent="0.25">
      <c r="A2802" s="9" t="s">
        <v>8411</v>
      </c>
      <c r="B2802" s="9">
        <v>7724103609</v>
      </c>
      <c r="C2802" s="9" t="s">
        <v>8412</v>
      </c>
      <c r="D2802" s="159">
        <f>VLOOKUP(A2802:A3760,Радиаторы!A:I,7,FALSE)</f>
        <v>7102.03</v>
      </c>
      <c r="E2802" s="79">
        <f>VLOOKUP(A2802:A3760,Радиаторы!A:I,8,FALSE)</f>
        <v>0</v>
      </c>
      <c r="F2802" s="157">
        <f t="shared" si="54"/>
        <v>0</v>
      </c>
    </row>
    <row r="2803" spans="1:6" x14ac:dyDescent="0.25">
      <c r="A2803" s="9" t="s">
        <v>8413</v>
      </c>
      <c r="B2803" s="9">
        <v>7724103610</v>
      </c>
      <c r="C2803" s="9" t="s">
        <v>8414</v>
      </c>
      <c r="D2803" s="159">
        <f>VLOOKUP(A2803:A3761,Радиаторы!A:I,7,FALSE)</f>
        <v>7683.7</v>
      </c>
      <c r="E2803" s="79">
        <f>VLOOKUP(A2803:A3761,Радиаторы!A:I,8,FALSE)</f>
        <v>0</v>
      </c>
      <c r="F2803" s="157">
        <f t="shared" si="54"/>
        <v>0</v>
      </c>
    </row>
    <row r="2804" spans="1:6" x14ac:dyDescent="0.25">
      <c r="A2804" s="9" t="s">
        <v>8415</v>
      </c>
      <c r="B2804" s="9">
        <v>7724103612</v>
      </c>
      <c r="C2804" s="9" t="s">
        <v>8416</v>
      </c>
      <c r="D2804" s="159">
        <f>VLOOKUP(A2804:A3762,Радиаторы!A:I,7,FALSE)</f>
        <v>8831.6299999999992</v>
      </c>
      <c r="E2804" s="79">
        <f>VLOOKUP(A2804:A3762,Радиаторы!A:I,8,FALSE)</f>
        <v>0</v>
      </c>
      <c r="F2804" s="157">
        <f t="shared" si="54"/>
        <v>0</v>
      </c>
    </row>
    <row r="2805" spans="1:6" x14ac:dyDescent="0.25">
      <c r="A2805" s="9" t="s">
        <v>8417</v>
      </c>
      <c r="B2805" s="9">
        <v>7724103614</v>
      </c>
      <c r="C2805" s="9" t="s">
        <v>8418</v>
      </c>
      <c r="D2805" s="159">
        <f>VLOOKUP(A2805:A3763,Радиаторы!A:I,7,FALSE)</f>
        <v>9993.58</v>
      </c>
      <c r="E2805" s="79">
        <f>VLOOKUP(A2805:A3763,Радиаторы!A:I,8,FALSE)</f>
        <v>0</v>
      </c>
      <c r="F2805" s="157">
        <f t="shared" si="54"/>
        <v>0</v>
      </c>
    </row>
    <row r="2806" spans="1:6" x14ac:dyDescent="0.25">
      <c r="A2806" s="9" t="s">
        <v>8419</v>
      </c>
      <c r="B2806" s="9">
        <v>7724103616</v>
      </c>
      <c r="C2806" s="9" t="s">
        <v>8420</v>
      </c>
      <c r="D2806" s="159">
        <f>VLOOKUP(A2806:A3764,Радиаторы!A:I,7,FALSE)</f>
        <v>11152.72</v>
      </c>
      <c r="E2806" s="79">
        <f>VLOOKUP(A2806:A3764,Радиаторы!A:I,8,FALSE)</f>
        <v>0</v>
      </c>
      <c r="F2806" s="157">
        <f t="shared" si="54"/>
        <v>0</v>
      </c>
    </row>
    <row r="2807" spans="1:6" x14ac:dyDescent="0.25">
      <c r="A2807" s="9" t="s">
        <v>8421</v>
      </c>
      <c r="B2807" s="9">
        <v>7724103618</v>
      </c>
      <c r="C2807" s="9" t="s">
        <v>8422</v>
      </c>
      <c r="D2807" s="159">
        <f>VLOOKUP(A2807:A3765,Радиаторы!A:I,7,FALSE)</f>
        <v>12311.87</v>
      </c>
      <c r="E2807" s="79">
        <f>VLOOKUP(A2807:A3765,Радиаторы!A:I,8,FALSE)</f>
        <v>0</v>
      </c>
      <c r="F2807" s="157">
        <f t="shared" ref="F2807:F2870" si="55">D2807*E2807</f>
        <v>0</v>
      </c>
    </row>
    <row r="2808" spans="1:6" x14ac:dyDescent="0.25">
      <c r="A2808" s="9" t="s">
        <v>8423</v>
      </c>
      <c r="B2808" s="9">
        <v>7724103620</v>
      </c>
      <c r="C2808" s="9" t="s">
        <v>8424</v>
      </c>
      <c r="D2808" s="159">
        <f>VLOOKUP(A2808:A3766,Радиаторы!A:I,7,FALSE)</f>
        <v>13465.4</v>
      </c>
      <c r="E2808" s="79">
        <f>VLOOKUP(A2808:A3766,Радиаторы!A:I,8,FALSE)</f>
        <v>0</v>
      </c>
      <c r="F2808" s="157">
        <f t="shared" si="55"/>
        <v>0</v>
      </c>
    </row>
    <row r="2809" spans="1:6" x14ac:dyDescent="0.25">
      <c r="A2809" s="9" t="s">
        <v>8425</v>
      </c>
      <c r="B2809" s="9">
        <v>7724103904</v>
      </c>
      <c r="C2809" s="9" t="s">
        <v>8426</v>
      </c>
      <c r="D2809" s="159">
        <f>VLOOKUP(A2809:A3767,Радиаторы!A:I,7,FALSE)</f>
        <v>5966.71</v>
      </c>
      <c r="E2809" s="79">
        <f>VLOOKUP(A2809:A3767,Радиаторы!A:I,8,FALSE)</f>
        <v>0</v>
      </c>
      <c r="F2809" s="157">
        <f t="shared" si="55"/>
        <v>0</v>
      </c>
    </row>
    <row r="2810" spans="1:6" x14ac:dyDescent="0.25">
      <c r="A2810" s="9" t="s">
        <v>8427</v>
      </c>
      <c r="B2810" s="9">
        <v>7724103905</v>
      </c>
      <c r="C2810" s="9" t="s">
        <v>8428</v>
      </c>
      <c r="D2810" s="159">
        <f>VLOOKUP(A2810:A3768,Радиаторы!A:I,7,FALSE)</f>
        <v>6705.37</v>
      </c>
      <c r="E2810" s="79">
        <f>VLOOKUP(A2810:A3768,Радиаторы!A:I,8,FALSE)</f>
        <v>0</v>
      </c>
      <c r="F2810" s="157">
        <f t="shared" si="55"/>
        <v>0</v>
      </c>
    </row>
    <row r="2811" spans="1:6" x14ac:dyDescent="0.25">
      <c r="A2811" s="9" t="s">
        <v>8429</v>
      </c>
      <c r="B2811" s="9">
        <v>7724103906</v>
      </c>
      <c r="C2811" s="9" t="s">
        <v>8430</v>
      </c>
      <c r="D2811" s="159">
        <f>VLOOKUP(A2811:A3769,Радиаторы!A:I,7,FALSE)</f>
        <v>7484.67</v>
      </c>
      <c r="E2811" s="79">
        <f>VLOOKUP(A2811:A3769,Радиаторы!A:I,8,FALSE)</f>
        <v>0</v>
      </c>
      <c r="F2811" s="157">
        <f t="shared" si="55"/>
        <v>0</v>
      </c>
    </row>
    <row r="2812" spans="1:6" x14ac:dyDescent="0.25">
      <c r="A2812" s="9" t="s">
        <v>8431</v>
      </c>
      <c r="B2812" s="9">
        <v>7724103907</v>
      </c>
      <c r="C2812" s="9" t="s">
        <v>8432</v>
      </c>
      <c r="D2812" s="159">
        <f>VLOOKUP(A2812:A3770,Радиаторы!A:I,7,FALSE)</f>
        <v>8450.39</v>
      </c>
      <c r="E2812" s="79">
        <f>VLOOKUP(A2812:A3770,Радиаторы!A:I,8,FALSE)</f>
        <v>0</v>
      </c>
      <c r="F2812" s="157">
        <f t="shared" si="55"/>
        <v>0</v>
      </c>
    </row>
    <row r="2813" spans="1:6" x14ac:dyDescent="0.25">
      <c r="A2813" s="9" t="s">
        <v>8433</v>
      </c>
      <c r="B2813" s="9">
        <v>7724103908</v>
      </c>
      <c r="C2813" s="9" t="s">
        <v>8434</v>
      </c>
      <c r="D2813" s="159">
        <f>VLOOKUP(A2813:A3771,Радиаторы!A:I,7,FALSE)</f>
        <v>9413.31</v>
      </c>
      <c r="E2813" s="79">
        <f>VLOOKUP(A2813:A3771,Радиаторы!A:I,8,FALSE)</f>
        <v>0</v>
      </c>
      <c r="F2813" s="157">
        <f t="shared" si="55"/>
        <v>0</v>
      </c>
    </row>
    <row r="2814" spans="1:6" x14ac:dyDescent="0.25">
      <c r="A2814" s="9" t="s">
        <v>8435</v>
      </c>
      <c r="B2814" s="9">
        <v>7724103909</v>
      </c>
      <c r="C2814" s="9" t="s">
        <v>8436</v>
      </c>
      <c r="D2814" s="159">
        <f>VLOOKUP(A2814:A3772,Радиаторы!A:I,7,FALSE)</f>
        <v>10391.64</v>
      </c>
      <c r="E2814" s="79">
        <f>VLOOKUP(A2814:A3772,Радиаторы!A:I,8,FALSE)</f>
        <v>0</v>
      </c>
      <c r="F2814" s="157">
        <f t="shared" si="55"/>
        <v>0</v>
      </c>
    </row>
    <row r="2815" spans="1:6" x14ac:dyDescent="0.25">
      <c r="A2815" s="9" t="s">
        <v>8437</v>
      </c>
      <c r="B2815" s="9">
        <v>7724103910</v>
      </c>
      <c r="C2815" s="9" t="s">
        <v>8438</v>
      </c>
      <c r="D2815" s="159">
        <f>VLOOKUP(A2815:A3773,Радиаторы!A:I,7,FALSE)</f>
        <v>11368.57</v>
      </c>
      <c r="E2815" s="79">
        <f>VLOOKUP(A2815:A3773,Радиаторы!A:I,8,FALSE)</f>
        <v>0</v>
      </c>
      <c r="F2815" s="157">
        <f t="shared" si="55"/>
        <v>0</v>
      </c>
    </row>
    <row r="2816" spans="1:6" x14ac:dyDescent="0.25">
      <c r="A2816" s="9" t="s">
        <v>8439</v>
      </c>
      <c r="B2816" s="9">
        <v>7724103912</v>
      </c>
      <c r="C2816" s="9" t="s">
        <v>8440</v>
      </c>
      <c r="D2816" s="159">
        <f>VLOOKUP(A2816:A3774,Радиаторы!A:I,7,FALSE)</f>
        <v>13309.82</v>
      </c>
      <c r="E2816" s="79">
        <f>VLOOKUP(A2816:A3774,Радиаторы!A:I,8,FALSE)</f>
        <v>0</v>
      </c>
      <c r="F2816" s="157">
        <f t="shared" si="55"/>
        <v>0</v>
      </c>
    </row>
    <row r="2817" spans="1:6" x14ac:dyDescent="0.25">
      <c r="A2817" s="9" t="s">
        <v>8441</v>
      </c>
      <c r="B2817" s="9">
        <v>7724103914</v>
      </c>
      <c r="C2817" s="9" t="s">
        <v>8442</v>
      </c>
      <c r="D2817" s="159">
        <f>VLOOKUP(A2817:A3775,Радиаторы!A:I,7,FALSE)</f>
        <v>15249.67</v>
      </c>
      <c r="E2817" s="79">
        <f>VLOOKUP(A2817:A3775,Радиаторы!A:I,8,FALSE)</f>
        <v>0</v>
      </c>
      <c r="F2817" s="157">
        <f t="shared" si="55"/>
        <v>0</v>
      </c>
    </row>
    <row r="2818" spans="1:6" x14ac:dyDescent="0.25">
      <c r="A2818" s="9" t="s">
        <v>8443</v>
      </c>
      <c r="B2818" s="9">
        <v>7724103916</v>
      </c>
      <c r="C2818" s="9" t="s">
        <v>8444</v>
      </c>
      <c r="D2818" s="159">
        <f>VLOOKUP(A2818:A3776,Радиаторы!A:I,7,FALSE)</f>
        <v>17178.3</v>
      </c>
      <c r="E2818" s="79">
        <f>VLOOKUP(A2818:A3776,Радиаторы!A:I,8,FALSE)</f>
        <v>0</v>
      </c>
      <c r="F2818" s="157">
        <f t="shared" si="55"/>
        <v>0</v>
      </c>
    </row>
    <row r="2819" spans="1:6" x14ac:dyDescent="0.25">
      <c r="A2819" s="9" t="s">
        <v>8445</v>
      </c>
      <c r="B2819" s="9">
        <v>7724103918</v>
      </c>
      <c r="C2819" s="9" t="s">
        <v>8446</v>
      </c>
      <c r="D2819" s="159">
        <f>VLOOKUP(A2819:A3777,Радиаторы!A:I,7,FALSE)</f>
        <v>19129.36</v>
      </c>
      <c r="E2819" s="79">
        <f>VLOOKUP(A2819:A3777,Радиаторы!A:I,8,FALSE)</f>
        <v>0</v>
      </c>
      <c r="F2819" s="157">
        <f t="shared" si="55"/>
        <v>0</v>
      </c>
    </row>
    <row r="2820" spans="1:6" x14ac:dyDescent="0.25">
      <c r="A2820" s="9" t="s">
        <v>8447</v>
      </c>
      <c r="B2820" s="9">
        <v>7724103920</v>
      </c>
      <c r="C2820" s="9" t="s">
        <v>8448</v>
      </c>
      <c r="D2820" s="159">
        <f>VLOOKUP(A2820:A3778,Радиаторы!A:I,7,FALSE)</f>
        <v>21084.63</v>
      </c>
      <c r="E2820" s="79">
        <f>VLOOKUP(A2820:A3778,Радиаторы!A:I,8,FALSE)</f>
        <v>0</v>
      </c>
      <c r="F2820" s="157">
        <f t="shared" si="55"/>
        <v>0</v>
      </c>
    </row>
    <row r="2821" spans="1:6" x14ac:dyDescent="0.25">
      <c r="A2821" s="9" t="s">
        <v>8450</v>
      </c>
      <c r="B2821" s="9">
        <v>7724104304</v>
      </c>
      <c r="C2821" s="9" t="s">
        <v>8451</v>
      </c>
      <c r="D2821" s="159">
        <f>VLOOKUP(A2821:A3779,Радиаторы!A:I,7,FALSE)</f>
        <v>3675.06</v>
      </c>
      <c r="E2821" s="79">
        <f>VLOOKUP(A2821:A3779,Радиаторы!A:I,8,FALSE)</f>
        <v>0</v>
      </c>
      <c r="F2821" s="157">
        <f t="shared" si="55"/>
        <v>0</v>
      </c>
    </row>
    <row r="2822" spans="1:6" x14ac:dyDescent="0.25">
      <c r="A2822" s="9" t="s">
        <v>8452</v>
      </c>
      <c r="B2822" s="9">
        <v>7724104305</v>
      </c>
      <c r="C2822" s="9" t="s">
        <v>8453</v>
      </c>
      <c r="D2822" s="159">
        <f>VLOOKUP(A2822:A3780,Радиаторы!A:I,7,FALSE)</f>
        <v>4157.22</v>
      </c>
      <c r="E2822" s="79">
        <f>VLOOKUP(A2822:A3780,Радиаторы!A:I,8,FALSE)</f>
        <v>0</v>
      </c>
      <c r="F2822" s="157">
        <f t="shared" si="55"/>
        <v>0</v>
      </c>
    </row>
    <row r="2823" spans="1:6" x14ac:dyDescent="0.25">
      <c r="A2823" s="9" t="s">
        <v>8454</v>
      </c>
      <c r="B2823" s="9">
        <v>7724104306</v>
      </c>
      <c r="C2823" s="9" t="s">
        <v>8455</v>
      </c>
      <c r="D2823" s="159">
        <f>VLOOKUP(A2823:A3781,Радиаторы!A:I,7,FALSE)</f>
        <v>4419.32</v>
      </c>
      <c r="E2823" s="79">
        <f>VLOOKUP(A2823:A3781,Радиаторы!A:I,8,FALSE)</f>
        <v>0</v>
      </c>
      <c r="F2823" s="157">
        <f t="shared" si="55"/>
        <v>0</v>
      </c>
    </row>
    <row r="2824" spans="1:6" x14ac:dyDescent="0.25">
      <c r="A2824" s="9" t="s">
        <v>8456</v>
      </c>
      <c r="B2824" s="9">
        <v>7724104307</v>
      </c>
      <c r="C2824" s="9" t="s">
        <v>8457</v>
      </c>
      <c r="D2824" s="159">
        <f>VLOOKUP(A2824:A3782,Радиаторы!A:I,7,FALSE)</f>
        <v>4900.08</v>
      </c>
      <c r="E2824" s="79">
        <f>VLOOKUP(A2824:A3782,Радиаторы!A:I,8,FALSE)</f>
        <v>0</v>
      </c>
      <c r="F2824" s="157">
        <f t="shared" si="55"/>
        <v>0</v>
      </c>
    </row>
    <row r="2825" spans="1:6" x14ac:dyDescent="0.25">
      <c r="A2825" s="9" t="s">
        <v>8458</v>
      </c>
      <c r="B2825" s="9">
        <v>7724104308</v>
      </c>
      <c r="C2825" s="9" t="s">
        <v>8459</v>
      </c>
      <c r="D2825" s="159">
        <f>VLOOKUP(A2825:A3783,Радиаторы!A:I,7,FALSE)</f>
        <v>5228.0600000000004</v>
      </c>
      <c r="E2825" s="79">
        <f>VLOOKUP(A2825:A3783,Радиаторы!A:I,8,FALSE)</f>
        <v>0</v>
      </c>
      <c r="F2825" s="157">
        <f t="shared" si="55"/>
        <v>0</v>
      </c>
    </row>
    <row r="2826" spans="1:6" x14ac:dyDescent="0.25">
      <c r="A2826" s="9" t="s">
        <v>8460</v>
      </c>
      <c r="B2826" s="9">
        <v>7724104309</v>
      </c>
      <c r="C2826" s="9" t="s">
        <v>8461</v>
      </c>
      <c r="D2826" s="159">
        <f>VLOOKUP(A2826:A3784,Радиаторы!A:I,7,FALSE)</f>
        <v>5694.8</v>
      </c>
      <c r="E2826" s="79">
        <f>VLOOKUP(A2826:A3784,Радиаторы!A:I,8,FALSE)</f>
        <v>0</v>
      </c>
      <c r="F2826" s="157">
        <f t="shared" si="55"/>
        <v>0</v>
      </c>
    </row>
    <row r="2827" spans="1:6" x14ac:dyDescent="0.25">
      <c r="A2827" s="9" t="s">
        <v>8462</v>
      </c>
      <c r="B2827" s="9">
        <v>7724104310</v>
      </c>
      <c r="C2827" s="9" t="s">
        <v>8463</v>
      </c>
      <c r="D2827" s="159">
        <f>VLOOKUP(A2827:A3785,Радиаторы!A:I,7,FALSE)</f>
        <v>6108.28</v>
      </c>
      <c r="E2827" s="79">
        <f>VLOOKUP(A2827:A3785,Радиаторы!A:I,8,FALSE)</f>
        <v>0</v>
      </c>
      <c r="F2827" s="157">
        <f t="shared" si="55"/>
        <v>0</v>
      </c>
    </row>
    <row r="2828" spans="1:6" x14ac:dyDescent="0.25">
      <c r="A2828" s="9" t="s">
        <v>8464</v>
      </c>
      <c r="B2828" s="9">
        <v>7724104312</v>
      </c>
      <c r="C2828" s="9" t="s">
        <v>8465</v>
      </c>
      <c r="D2828" s="159">
        <f>VLOOKUP(A2828:A3786,Радиаторы!A:I,7,FALSE)</f>
        <v>6938.04</v>
      </c>
      <c r="E2828" s="79">
        <f>VLOOKUP(A2828:A3786,Радиаторы!A:I,8,FALSE)</f>
        <v>0</v>
      </c>
      <c r="F2828" s="157">
        <f t="shared" si="55"/>
        <v>0</v>
      </c>
    </row>
    <row r="2829" spans="1:6" x14ac:dyDescent="0.25">
      <c r="A2829" s="9" t="s">
        <v>8466</v>
      </c>
      <c r="B2829" s="9">
        <v>7724104314</v>
      </c>
      <c r="C2829" s="9" t="s">
        <v>8467</v>
      </c>
      <c r="D2829" s="159">
        <f>VLOOKUP(A2829:A3787,Радиаторы!A:I,7,FALSE)</f>
        <v>7777.62</v>
      </c>
      <c r="E2829" s="79">
        <f>VLOOKUP(A2829:A3787,Радиаторы!A:I,8,FALSE)</f>
        <v>0</v>
      </c>
      <c r="F2829" s="157">
        <f t="shared" si="55"/>
        <v>0</v>
      </c>
    </row>
    <row r="2830" spans="1:6" x14ac:dyDescent="0.25">
      <c r="A2830" s="9" t="s">
        <v>8468</v>
      </c>
      <c r="B2830" s="9">
        <v>7724104316</v>
      </c>
      <c r="C2830" s="9" t="s">
        <v>8469</v>
      </c>
      <c r="D2830" s="159">
        <f>VLOOKUP(A2830:A3788,Радиаторы!A:I,7,FALSE)</f>
        <v>8600.36</v>
      </c>
      <c r="E2830" s="79">
        <f>VLOOKUP(A2830:A3788,Радиаторы!A:I,8,FALSE)</f>
        <v>0</v>
      </c>
      <c r="F2830" s="157">
        <f t="shared" si="55"/>
        <v>0</v>
      </c>
    </row>
    <row r="2831" spans="1:6" x14ac:dyDescent="0.25">
      <c r="A2831" s="9" t="s">
        <v>8470</v>
      </c>
      <c r="B2831" s="9">
        <v>7724104318</v>
      </c>
      <c r="C2831" s="9" t="s">
        <v>8471</v>
      </c>
      <c r="D2831" s="159">
        <f>VLOOKUP(A2831:A3789,Радиаторы!A:I,7,FALSE)</f>
        <v>9435.74</v>
      </c>
      <c r="E2831" s="79">
        <f>VLOOKUP(A2831:A3789,Радиаторы!A:I,8,FALSE)</f>
        <v>0</v>
      </c>
      <c r="F2831" s="157">
        <f t="shared" si="55"/>
        <v>0</v>
      </c>
    </row>
    <row r="2832" spans="1:6" x14ac:dyDescent="0.25">
      <c r="A2832" s="9" t="s">
        <v>8472</v>
      </c>
      <c r="B2832" s="9">
        <v>7724104320</v>
      </c>
      <c r="C2832" s="9" t="s">
        <v>8473</v>
      </c>
      <c r="D2832" s="159">
        <f>VLOOKUP(A2832:A3790,Радиаторы!A:I,7,FALSE)</f>
        <v>10279.52</v>
      </c>
      <c r="E2832" s="79">
        <f>VLOOKUP(A2832:A3790,Радиаторы!A:I,8,FALSE)</f>
        <v>0</v>
      </c>
      <c r="F2832" s="157">
        <f t="shared" si="55"/>
        <v>0</v>
      </c>
    </row>
    <row r="2833" spans="1:6" x14ac:dyDescent="0.25">
      <c r="A2833" s="9" t="s">
        <v>8474</v>
      </c>
      <c r="B2833" s="9">
        <v>7724104404</v>
      </c>
      <c r="C2833" s="9" t="s">
        <v>8475</v>
      </c>
      <c r="D2833" s="159">
        <f>VLOOKUP(A2833:A3791,Радиаторы!A:I,7,FALSE)</f>
        <v>4046.48</v>
      </c>
      <c r="E2833" s="79">
        <f>VLOOKUP(A2833:A3791,Радиаторы!A:I,8,FALSE)</f>
        <v>0</v>
      </c>
      <c r="F2833" s="157">
        <f t="shared" si="55"/>
        <v>0</v>
      </c>
    </row>
    <row r="2834" spans="1:6" x14ac:dyDescent="0.25">
      <c r="A2834" s="9" t="s">
        <v>8476</v>
      </c>
      <c r="B2834" s="9">
        <v>7724104405</v>
      </c>
      <c r="C2834" s="9" t="s">
        <v>8477</v>
      </c>
      <c r="D2834" s="159">
        <f>VLOOKUP(A2834:A3792,Радиаторы!A:I,7,FALSE)</f>
        <v>4408.1000000000004</v>
      </c>
      <c r="E2834" s="79">
        <f>VLOOKUP(A2834:A3792,Радиаторы!A:I,8,FALSE)</f>
        <v>0</v>
      </c>
      <c r="F2834" s="157">
        <f t="shared" si="55"/>
        <v>0</v>
      </c>
    </row>
    <row r="2835" spans="1:6" x14ac:dyDescent="0.25">
      <c r="A2835" s="9" t="s">
        <v>8478</v>
      </c>
      <c r="B2835" s="9">
        <v>7724104406</v>
      </c>
      <c r="C2835" s="9" t="s">
        <v>8479</v>
      </c>
      <c r="D2835" s="159">
        <f>VLOOKUP(A2835:A3793,Радиаторы!A:I,7,FALSE)</f>
        <v>4792.16</v>
      </c>
      <c r="E2835" s="79">
        <f>VLOOKUP(A2835:A3793,Радиаторы!A:I,8,FALSE)</f>
        <v>0</v>
      </c>
      <c r="F2835" s="157">
        <f t="shared" si="55"/>
        <v>0</v>
      </c>
    </row>
    <row r="2836" spans="1:6" x14ac:dyDescent="0.25">
      <c r="A2836" s="9" t="s">
        <v>8480</v>
      </c>
      <c r="B2836" s="9">
        <v>7724104407</v>
      </c>
      <c r="C2836" s="9" t="s">
        <v>8481</v>
      </c>
      <c r="D2836" s="159">
        <f>VLOOKUP(A2836:A3794,Радиаторы!A:I,7,FALSE)</f>
        <v>5300.94</v>
      </c>
      <c r="E2836" s="79">
        <f>VLOOKUP(A2836:A3794,Радиаторы!A:I,8,FALSE)</f>
        <v>0</v>
      </c>
      <c r="F2836" s="157">
        <f t="shared" si="55"/>
        <v>0</v>
      </c>
    </row>
    <row r="2837" spans="1:6" x14ac:dyDescent="0.25">
      <c r="A2837" s="9" t="s">
        <v>8482</v>
      </c>
      <c r="B2837" s="9">
        <v>7724104408</v>
      </c>
      <c r="C2837" s="9" t="s">
        <v>8483</v>
      </c>
      <c r="D2837" s="159">
        <f>VLOOKUP(A2837:A3795,Радиаторы!A:I,7,FALSE)</f>
        <v>5783.1</v>
      </c>
      <c r="E2837" s="79">
        <f>VLOOKUP(A2837:A3795,Радиаторы!A:I,8,FALSE)</f>
        <v>0</v>
      </c>
      <c r="F2837" s="157">
        <f t="shared" si="55"/>
        <v>0</v>
      </c>
    </row>
    <row r="2838" spans="1:6" x14ac:dyDescent="0.25">
      <c r="A2838" s="9" t="s">
        <v>8484</v>
      </c>
      <c r="B2838" s="9">
        <v>7724104409</v>
      </c>
      <c r="C2838" s="9" t="s">
        <v>8485</v>
      </c>
      <c r="D2838" s="159">
        <f>VLOOKUP(A2838:A3796,Радиаторы!A:I,7,FALSE)</f>
        <v>6270.86</v>
      </c>
      <c r="E2838" s="79">
        <f>VLOOKUP(A2838:A3796,Радиаторы!A:I,8,FALSE)</f>
        <v>0</v>
      </c>
      <c r="F2838" s="157">
        <f t="shared" si="55"/>
        <v>0</v>
      </c>
    </row>
    <row r="2839" spans="1:6" x14ac:dyDescent="0.25">
      <c r="A2839" s="9" t="s">
        <v>8486</v>
      </c>
      <c r="B2839" s="9">
        <v>7724104410</v>
      </c>
      <c r="C2839" s="9" t="s">
        <v>8487</v>
      </c>
      <c r="D2839" s="159">
        <f>VLOOKUP(A2839:A3797,Радиаторы!A:I,7,FALSE)</f>
        <v>6765.64</v>
      </c>
      <c r="E2839" s="79">
        <f>VLOOKUP(A2839:A3797,Радиаторы!A:I,8,FALSE)</f>
        <v>0</v>
      </c>
      <c r="F2839" s="157">
        <f t="shared" si="55"/>
        <v>0</v>
      </c>
    </row>
    <row r="2840" spans="1:6" x14ac:dyDescent="0.25">
      <c r="A2840" s="9" t="s">
        <v>8488</v>
      </c>
      <c r="B2840" s="9">
        <v>7724104412</v>
      </c>
      <c r="C2840" s="9" t="s">
        <v>8489</v>
      </c>
      <c r="D2840" s="159">
        <f>VLOOKUP(A2840:A3798,Радиаторы!A:I,7,FALSE)</f>
        <v>7801.44</v>
      </c>
      <c r="E2840" s="79">
        <f>VLOOKUP(A2840:A3798,Радиаторы!A:I,8,FALSE)</f>
        <v>0</v>
      </c>
      <c r="F2840" s="157">
        <f t="shared" si="55"/>
        <v>0</v>
      </c>
    </row>
    <row r="2841" spans="1:6" x14ac:dyDescent="0.25">
      <c r="A2841" s="9" t="s">
        <v>8490</v>
      </c>
      <c r="B2841" s="9">
        <v>7724104414</v>
      </c>
      <c r="C2841" s="9" t="s">
        <v>8491</v>
      </c>
      <c r="D2841" s="159">
        <f>VLOOKUP(A2841:A3799,Радиаторы!A:I,7,FALSE)</f>
        <v>8805</v>
      </c>
      <c r="E2841" s="79">
        <f>VLOOKUP(A2841:A3799,Радиаторы!A:I,8,FALSE)</f>
        <v>0</v>
      </c>
      <c r="F2841" s="157">
        <f t="shared" si="55"/>
        <v>0</v>
      </c>
    </row>
    <row r="2842" spans="1:6" x14ac:dyDescent="0.25">
      <c r="A2842" s="9" t="s">
        <v>8492</v>
      </c>
      <c r="B2842" s="9">
        <v>7724104416</v>
      </c>
      <c r="C2842" s="9" t="s">
        <v>8493</v>
      </c>
      <c r="D2842" s="159">
        <f>VLOOKUP(A2842:A3800,Радиаторы!A:I,7,FALSE)</f>
        <v>9808.56</v>
      </c>
      <c r="E2842" s="79">
        <f>VLOOKUP(A2842:A3800,Радиаторы!A:I,8,FALSE)</f>
        <v>0</v>
      </c>
      <c r="F2842" s="157">
        <f t="shared" si="55"/>
        <v>0</v>
      </c>
    </row>
    <row r="2843" spans="1:6" x14ac:dyDescent="0.25">
      <c r="A2843" s="9" t="s">
        <v>8494</v>
      </c>
      <c r="B2843" s="9">
        <v>7724104418</v>
      </c>
      <c r="C2843" s="9" t="s">
        <v>8495</v>
      </c>
      <c r="D2843" s="159">
        <f>VLOOKUP(A2843:A3801,Радиаторы!A:I,7,FALSE)</f>
        <v>10813.52</v>
      </c>
      <c r="E2843" s="79">
        <f>VLOOKUP(A2843:A3801,Радиаторы!A:I,8,FALSE)</f>
        <v>0</v>
      </c>
      <c r="F2843" s="157">
        <f t="shared" si="55"/>
        <v>0</v>
      </c>
    </row>
    <row r="2844" spans="1:6" x14ac:dyDescent="0.25">
      <c r="A2844" s="9" t="s">
        <v>8496</v>
      </c>
      <c r="B2844" s="9">
        <v>7724104420</v>
      </c>
      <c r="C2844" s="9" t="s">
        <v>8497</v>
      </c>
      <c r="D2844" s="159">
        <f>VLOOKUP(A2844:A3802,Радиаторы!A:I,7,FALSE)</f>
        <v>11817.1</v>
      </c>
      <c r="E2844" s="79">
        <f>VLOOKUP(A2844:A3802,Радиаторы!A:I,8,FALSE)</f>
        <v>0</v>
      </c>
      <c r="F2844" s="157">
        <f t="shared" si="55"/>
        <v>0</v>
      </c>
    </row>
    <row r="2845" spans="1:6" x14ac:dyDescent="0.25">
      <c r="A2845" s="9" t="s">
        <v>8498</v>
      </c>
      <c r="B2845" s="9">
        <v>7724104504</v>
      </c>
      <c r="C2845" s="9" t="s">
        <v>8499</v>
      </c>
      <c r="D2845" s="159">
        <f>VLOOKUP(A2845:A3803,Радиаторы!A:I,7,FALSE)</f>
        <v>4633.76</v>
      </c>
      <c r="E2845" s="79">
        <f>VLOOKUP(A2845:A3803,Радиаторы!A:I,8,FALSE)</f>
        <v>0</v>
      </c>
      <c r="F2845" s="157">
        <f t="shared" si="55"/>
        <v>0</v>
      </c>
    </row>
    <row r="2846" spans="1:6" x14ac:dyDescent="0.25">
      <c r="A2846" s="9" t="s">
        <v>8500</v>
      </c>
      <c r="B2846" s="9">
        <v>7724104505</v>
      </c>
      <c r="C2846" s="9" t="s">
        <v>8501</v>
      </c>
      <c r="D2846" s="159">
        <f>VLOOKUP(A2846:A3804,Радиаторы!A:I,7,FALSE)</f>
        <v>5083.7</v>
      </c>
      <c r="E2846" s="79">
        <f>VLOOKUP(A2846:A3804,Радиаторы!A:I,8,FALSE)</f>
        <v>0</v>
      </c>
      <c r="F2846" s="157">
        <f t="shared" si="55"/>
        <v>0</v>
      </c>
    </row>
    <row r="2847" spans="1:6" x14ac:dyDescent="0.25">
      <c r="A2847" s="9" t="s">
        <v>8502</v>
      </c>
      <c r="B2847" s="9">
        <v>7724104507</v>
      </c>
      <c r="C2847" s="9" t="s">
        <v>8503</v>
      </c>
      <c r="D2847" s="159">
        <f>VLOOKUP(A2847:A3805,Радиаторы!A:I,7,FALSE)</f>
        <v>6219</v>
      </c>
      <c r="E2847" s="79">
        <f>VLOOKUP(A2847:A3805,Радиаторы!A:I,8,FALSE)</f>
        <v>0</v>
      </c>
      <c r="F2847" s="157">
        <f t="shared" si="55"/>
        <v>0</v>
      </c>
    </row>
    <row r="2848" spans="1:6" x14ac:dyDescent="0.25">
      <c r="A2848" s="9" t="s">
        <v>8504</v>
      </c>
      <c r="B2848" s="9">
        <v>7724104508</v>
      </c>
      <c r="C2848" s="9" t="s">
        <v>8505</v>
      </c>
      <c r="D2848" s="159">
        <f>VLOOKUP(A2848:A3806,Радиаторы!A:I,7,FALSE)</f>
        <v>6848.34</v>
      </c>
      <c r="E2848" s="79">
        <f>VLOOKUP(A2848:A3806,Радиаторы!A:I,8,FALSE)</f>
        <v>0</v>
      </c>
      <c r="F2848" s="157">
        <f t="shared" si="55"/>
        <v>0</v>
      </c>
    </row>
    <row r="2849" spans="1:6" x14ac:dyDescent="0.25">
      <c r="A2849" s="9" t="s">
        <v>8506</v>
      </c>
      <c r="B2849" s="9">
        <v>7724104509</v>
      </c>
      <c r="C2849" s="9" t="s">
        <v>8507</v>
      </c>
      <c r="D2849" s="159">
        <f>VLOOKUP(A2849:A3807,Радиаторы!A:I,7,FALSE)</f>
        <v>6648.86</v>
      </c>
      <c r="E2849" s="79">
        <f>VLOOKUP(A2849:A3807,Радиаторы!A:I,8,FALSE)</f>
        <v>0</v>
      </c>
      <c r="F2849" s="157">
        <f t="shared" si="55"/>
        <v>0</v>
      </c>
    </row>
    <row r="2850" spans="1:6" x14ac:dyDescent="0.25">
      <c r="A2850" s="9" t="s">
        <v>8508</v>
      </c>
      <c r="B2850" s="9">
        <v>7724104509</v>
      </c>
      <c r="C2850" s="9" t="s">
        <v>8509</v>
      </c>
      <c r="D2850" s="159">
        <f>VLOOKUP(A2850:A3808,Радиаторы!A:I,7,FALSE)</f>
        <v>6706.98</v>
      </c>
      <c r="E2850" s="79">
        <f>VLOOKUP(A2850:A3808,Радиаторы!A:I,8,FALSE)</f>
        <v>0</v>
      </c>
      <c r="F2850" s="157">
        <f t="shared" si="55"/>
        <v>0</v>
      </c>
    </row>
    <row r="2851" spans="1:6" x14ac:dyDescent="0.25">
      <c r="A2851" s="9" t="s">
        <v>8510</v>
      </c>
      <c r="B2851" s="9">
        <v>7724104510</v>
      </c>
      <c r="C2851" s="9" t="s">
        <v>8511</v>
      </c>
      <c r="D2851" s="159">
        <f>VLOOKUP(A2851:A3809,Радиаторы!A:I,7,FALSE)</f>
        <v>8074.76</v>
      </c>
      <c r="E2851" s="79">
        <f>VLOOKUP(A2851:A3809,Радиаторы!A:I,8,FALSE)</f>
        <v>0</v>
      </c>
      <c r="F2851" s="157">
        <f t="shared" si="55"/>
        <v>0</v>
      </c>
    </row>
    <row r="2852" spans="1:6" x14ac:dyDescent="0.25">
      <c r="A2852" s="9" t="s">
        <v>8512</v>
      </c>
      <c r="B2852" s="9">
        <v>7724104512</v>
      </c>
      <c r="C2852" s="9" t="s">
        <v>8513</v>
      </c>
      <c r="D2852" s="159">
        <f>VLOOKUP(A2852:A3810,Радиаторы!A:I,7,FALSE)</f>
        <v>9295.58</v>
      </c>
      <c r="E2852" s="79">
        <f>VLOOKUP(A2852:A3810,Радиаторы!A:I,8,FALSE)</f>
        <v>0</v>
      </c>
      <c r="F2852" s="157">
        <f t="shared" si="55"/>
        <v>0</v>
      </c>
    </row>
    <row r="2853" spans="1:6" x14ac:dyDescent="0.25">
      <c r="A2853" s="9" t="s">
        <v>8514</v>
      </c>
      <c r="B2853" s="9">
        <v>7724104513</v>
      </c>
      <c r="C2853" s="9" t="s">
        <v>8515</v>
      </c>
      <c r="D2853" s="159">
        <f>VLOOKUP(A2853:A3811,Радиаторы!A:I,7,FALSE)</f>
        <v>10211.450000000001</v>
      </c>
      <c r="E2853" s="79">
        <f>VLOOKUP(A2853:A3811,Радиаторы!A:I,8,FALSE)</f>
        <v>0</v>
      </c>
      <c r="F2853" s="157">
        <f t="shared" si="55"/>
        <v>0</v>
      </c>
    </row>
    <row r="2854" spans="1:6" x14ac:dyDescent="0.25">
      <c r="A2854" s="9" t="s">
        <v>8516</v>
      </c>
      <c r="B2854" s="9">
        <v>7724104516</v>
      </c>
      <c r="C2854" s="9" t="s">
        <v>8517</v>
      </c>
      <c r="D2854" s="159">
        <f>VLOOKUP(A2854:A3812,Радиаторы!A:I,7,FALSE)</f>
        <v>11761.02</v>
      </c>
      <c r="E2854" s="79">
        <f>VLOOKUP(A2854:A3812,Радиаторы!A:I,8,FALSE)</f>
        <v>0</v>
      </c>
      <c r="F2854" s="157">
        <f t="shared" si="55"/>
        <v>0</v>
      </c>
    </row>
    <row r="2855" spans="1:6" x14ac:dyDescent="0.25">
      <c r="A2855" s="9" t="s">
        <v>8518</v>
      </c>
      <c r="B2855" s="9">
        <v>7724104518</v>
      </c>
      <c r="C2855" s="9" t="s">
        <v>8519</v>
      </c>
      <c r="D2855" s="159">
        <f>VLOOKUP(A2855:A3813,Радиаторы!A:I,7,FALSE)</f>
        <v>12960.82</v>
      </c>
      <c r="E2855" s="79">
        <f>VLOOKUP(A2855:A3813,Радиаторы!A:I,8,FALSE)</f>
        <v>0</v>
      </c>
      <c r="F2855" s="157">
        <f t="shared" si="55"/>
        <v>0</v>
      </c>
    </row>
    <row r="2856" spans="1:6" x14ac:dyDescent="0.25">
      <c r="A2856" s="9" t="s">
        <v>8520</v>
      </c>
      <c r="B2856" s="9">
        <v>7724104520</v>
      </c>
      <c r="C2856" s="9" t="s">
        <v>8521</v>
      </c>
      <c r="D2856" s="159">
        <f>VLOOKUP(A2856:A3814,Радиаторы!A:I,7,FALSE)</f>
        <v>14194.24</v>
      </c>
      <c r="E2856" s="79">
        <f>VLOOKUP(A2856:A3814,Радиаторы!A:I,8,FALSE)</f>
        <v>0</v>
      </c>
      <c r="F2856" s="157">
        <f t="shared" si="55"/>
        <v>0</v>
      </c>
    </row>
    <row r="2857" spans="1:6" x14ac:dyDescent="0.25">
      <c r="A2857" s="9" t="s">
        <v>8522</v>
      </c>
      <c r="B2857" s="9">
        <v>7724104604</v>
      </c>
      <c r="C2857" s="9" t="s">
        <v>8523</v>
      </c>
      <c r="D2857" s="159">
        <f>VLOOKUP(A2857:A3815,Радиаторы!A:I,7,FALSE)</f>
        <v>4876.25</v>
      </c>
      <c r="E2857" s="79">
        <f>VLOOKUP(A2857:A3815,Радиаторы!A:I,8,FALSE)</f>
        <v>0</v>
      </c>
      <c r="F2857" s="157">
        <f t="shared" si="55"/>
        <v>0</v>
      </c>
    </row>
    <row r="2858" spans="1:6" x14ac:dyDescent="0.25">
      <c r="A2858" s="9" t="s">
        <v>8524</v>
      </c>
      <c r="B2858" s="9">
        <v>7724104605</v>
      </c>
      <c r="C2858" s="9" t="s">
        <v>8525</v>
      </c>
      <c r="D2858" s="159">
        <f>VLOOKUP(A2858:A3816,Радиаторы!A:I,7,FALSE)</f>
        <v>5466.33</v>
      </c>
      <c r="E2858" s="79">
        <f>VLOOKUP(A2858:A3816,Радиаторы!A:I,8,FALSE)</f>
        <v>0</v>
      </c>
      <c r="F2858" s="157">
        <f t="shared" si="55"/>
        <v>0</v>
      </c>
    </row>
    <row r="2859" spans="1:6" x14ac:dyDescent="0.25">
      <c r="A2859" s="9" t="s">
        <v>8526</v>
      </c>
      <c r="B2859" s="9">
        <v>7724104606</v>
      </c>
      <c r="C2859" s="9" t="s">
        <v>8527</v>
      </c>
      <c r="D2859" s="159">
        <f>VLOOKUP(A2859:A3817,Радиаторы!A:I,7,FALSE)</f>
        <v>5989.14</v>
      </c>
      <c r="E2859" s="79">
        <f>VLOOKUP(A2859:A3817,Радиаторы!A:I,8,FALSE)</f>
        <v>0</v>
      </c>
      <c r="F2859" s="157">
        <f t="shared" si="55"/>
        <v>0</v>
      </c>
    </row>
    <row r="2860" spans="1:6" x14ac:dyDescent="0.25">
      <c r="A2860" s="9" t="s">
        <v>8528</v>
      </c>
      <c r="B2860" s="9">
        <v>7724104607</v>
      </c>
      <c r="C2860" s="9" t="s">
        <v>8529</v>
      </c>
      <c r="D2860" s="159">
        <f>VLOOKUP(A2860:A3818,Радиаторы!A:I,7,FALSE)</f>
        <v>6666.12</v>
      </c>
      <c r="E2860" s="79">
        <f>VLOOKUP(A2860:A3818,Радиаторы!A:I,8,FALSE)</f>
        <v>0</v>
      </c>
      <c r="F2860" s="157">
        <f t="shared" si="55"/>
        <v>0</v>
      </c>
    </row>
    <row r="2861" spans="1:6" x14ac:dyDescent="0.25">
      <c r="A2861" s="9" t="s">
        <v>8530</v>
      </c>
      <c r="B2861" s="9">
        <v>7724104608</v>
      </c>
      <c r="C2861" s="9" t="s">
        <v>8531</v>
      </c>
      <c r="D2861" s="159">
        <f>VLOOKUP(A2861:A3819,Радиаторы!A:I,7,FALSE)</f>
        <v>7352.92</v>
      </c>
      <c r="E2861" s="79">
        <f>VLOOKUP(A2861:A3819,Радиаторы!A:I,8,FALSE)</f>
        <v>0</v>
      </c>
      <c r="F2861" s="157">
        <f t="shared" si="55"/>
        <v>0</v>
      </c>
    </row>
    <row r="2862" spans="1:6" x14ac:dyDescent="0.25">
      <c r="A2862" s="9" t="s">
        <v>8532</v>
      </c>
      <c r="B2862" s="9">
        <v>7724104609</v>
      </c>
      <c r="C2862" s="9" t="s">
        <v>8533</v>
      </c>
      <c r="D2862" s="159">
        <f>VLOOKUP(A2862:A3820,Радиаторы!A:I,7,FALSE)</f>
        <v>8052.33</v>
      </c>
      <c r="E2862" s="79">
        <f>VLOOKUP(A2862:A3820,Радиаторы!A:I,8,FALSE)</f>
        <v>0</v>
      </c>
      <c r="F2862" s="157">
        <f t="shared" si="55"/>
        <v>0</v>
      </c>
    </row>
    <row r="2863" spans="1:6" x14ac:dyDescent="0.25">
      <c r="A2863" s="9" t="s">
        <v>8534</v>
      </c>
      <c r="B2863" s="9">
        <v>7724104610</v>
      </c>
      <c r="C2863" s="9" t="s">
        <v>8535</v>
      </c>
      <c r="D2863" s="159">
        <f>VLOOKUP(A2863:A3821,Радиаторы!A:I,7,FALSE)</f>
        <v>8740.5300000000007</v>
      </c>
      <c r="E2863" s="79">
        <f>VLOOKUP(A2863:A3821,Радиаторы!A:I,8,FALSE)</f>
        <v>0</v>
      </c>
      <c r="F2863" s="157">
        <f t="shared" si="55"/>
        <v>0</v>
      </c>
    </row>
    <row r="2864" spans="1:6" x14ac:dyDescent="0.25">
      <c r="A2864" s="9" t="s">
        <v>8536</v>
      </c>
      <c r="B2864" s="9">
        <v>7724104612</v>
      </c>
      <c r="C2864" s="9" t="s">
        <v>8537</v>
      </c>
      <c r="D2864" s="159">
        <f>VLOOKUP(A2864:A3822,Радиаторы!A:I,7,FALSE)</f>
        <v>10072.07</v>
      </c>
      <c r="E2864" s="79">
        <f>VLOOKUP(A2864:A3822,Радиаторы!A:I,8,FALSE)</f>
        <v>0</v>
      </c>
      <c r="F2864" s="157">
        <f t="shared" si="55"/>
        <v>0</v>
      </c>
    </row>
    <row r="2865" spans="1:6" x14ac:dyDescent="0.25">
      <c r="A2865" s="9" t="s">
        <v>8538</v>
      </c>
      <c r="B2865" s="9">
        <v>7724104614</v>
      </c>
      <c r="C2865" s="9" t="s">
        <v>8539</v>
      </c>
      <c r="D2865" s="159">
        <f>VLOOKUP(A2865:A3823,Радиаторы!A:I,7,FALSE)</f>
        <v>11434.45</v>
      </c>
      <c r="E2865" s="79">
        <f>VLOOKUP(A2865:A3823,Радиаторы!A:I,8,FALSE)</f>
        <v>0</v>
      </c>
      <c r="F2865" s="157">
        <f t="shared" si="55"/>
        <v>0</v>
      </c>
    </row>
    <row r="2866" spans="1:6" x14ac:dyDescent="0.25">
      <c r="A2866" s="9" t="s">
        <v>8540</v>
      </c>
      <c r="B2866" s="9">
        <v>7724104616</v>
      </c>
      <c r="C2866" s="9" t="s">
        <v>8541</v>
      </c>
      <c r="D2866" s="159">
        <f>VLOOKUP(A2866:A3824,Радиаторы!A:I,7,FALSE)</f>
        <v>12788.42</v>
      </c>
      <c r="E2866" s="79">
        <f>VLOOKUP(A2866:A3824,Радиаторы!A:I,8,FALSE)</f>
        <v>0</v>
      </c>
      <c r="F2866" s="157">
        <f t="shared" si="55"/>
        <v>0</v>
      </c>
    </row>
    <row r="2867" spans="1:6" x14ac:dyDescent="0.25">
      <c r="A2867" s="9" t="s">
        <v>8542</v>
      </c>
      <c r="B2867" s="9">
        <v>7724104618</v>
      </c>
      <c r="C2867" s="9" t="s">
        <v>8543</v>
      </c>
      <c r="D2867" s="159">
        <f>VLOOKUP(A2867:A3825,Радиаторы!A:I,7,FALSE)</f>
        <v>14150.8</v>
      </c>
      <c r="E2867" s="79">
        <f>VLOOKUP(A2867:A3825,Радиаторы!A:I,8,FALSE)</f>
        <v>0</v>
      </c>
      <c r="F2867" s="157">
        <f t="shared" si="55"/>
        <v>0</v>
      </c>
    </row>
    <row r="2868" spans="1:6" x14ac:dyDescent="0.25">
      <c r="A2868" s="9" t="s">
        <v>8544</v>
      </c>
      <c r="B2868" s="9">
        <v>7724104620</v>
      </c>
      <c r="C2868" s="9" t="s">
        <v>8545</v>
      </c>
      <c r="D2868" s="159">
        <f>VLOOKUP(A2868:A3826,Радиаторы!A:I,7,FALSE)</f>
        <v>15513.17</v>
      </c>
      <c r="E2868" s="79">
        <f>VLOOKUP(A2868:A3826,Радиаторы!A:I,8,FALSE)</f>
        <v>0</v>
      </c>
      <c r="F2868" s="157">
        <f t="shared" si="55"/>
        <v>0</v>
      </c>
    </row>
    <row r="2869" spans="1:6" x14ac:dyDescent="0.25">
      <c r="A2869" s="9" t="s">
        <v>8546</v>
      </c>
      <c r="B2869" s="9">
        <v>7724104904</v>
      </c>
      <c r="C2869" s="9" t="s">
        <v>8547</v>
      </c>
      <c r="D2869" s="159">
        <f>VLOOKUP(A2869:A3827,Радиаторы!A:I,7,FALSE)</f>
        <v>6796.47</v>
      </c>
      <c r="E2869" s="79">
        <f>VLOOKUP(A2869:A3827,Радиаторы!A:I,8,FALSE)</f>
        <v>0</v>
      </c>
      <c r="F2869" s="157">
        <f t="shared" si="55"/>
        <v>0</v>
      </c>
    </row>
    <row r="2870" spans="1:6" x14ac:dyDescent="0.25">
      <c r="A2870" s="9" t="s">
        <v>8548</v>
      </c>
      <c r="B2870" s="9">
        <v>7724104905</v>
      </c>
      <c r="C2870" s="9" t="s">
        <v>8549</v>
      </c>
      <c r="D2870" s="159">
        <f>VLOOKUP(A2870:A3828,Радиаторы!A:I,7,FALSE)</f>
        <v>7605.21</v>
      </c>
      <c r="E2870" s="79">
        <f>VLOOKUP(A2870:A3828,Радиаторы!A:I,8,FALSE)</f>
        <v>0</v>
      </c>
      <c r="F2870" s="157">
        <f t="shared" si="55"/>
        <v>0</v>
      </c>
    </row>
    <row r="2871" spans="1:6" x14ac:dyDescent="0.25">
      <c r="A2871" s="9" t="s">
        <v>8550</v>
      </c>
      <c r="B2871" s="9">
        <v>7724104906</v>
      </c>
      <c r="C2871" s="9" t="s">
        <v>8551</v>
      </c>
      <c r="D2871" s="159">
        <f>VLOOKUP(A2871:A3829,Радиаторы!A:I,7,FALSE)</f>
        <v>8477.02</v>
      </c>
      <c r="E2871" s="79">
        <f>VLOOKUP(A2871:A3829,Радиаторы!A:I,8,FALSE)</f>
        <v>0</v>
      </c>
      <c r="F2871" s="157">
        <f t="shared" ref="F2871:F2934" si="56">D2871*E2871</f>
        <v>0</v>
      </c>
    </row>
    <row r="2872" spans="1:6" x14ac:dyDescent="0.25">
      <c r="A2872" s="9" t="s">
        <v>8552</v>
      </c>
      <c r="B2872" s="9">
        <v>7724104907</v>
      </c>
      <c r="C2872" s="9" t="s">
        <v>8553</v>
      </c>
      <c r="D2872" s="159">
        <f>VLOOKUP(A2872:A3830,Радиаторы!A:I,7,FALSE)</f>
        <v>9634.76</v>
      </c>
      <c r="E2872" s="79">
        <f>VLOOKUP(A2872:A3830,Радиаторы!A:I,8,FALSE)</f>
        <v>0</v>
      </c>
      <c r="F2872" s="157">
        <f t="shared" si="56"/>
        <v>0</v>
      </c>
    </row>
    <row r="2873" spans="1:6" x14ac:dyDescent="0.25">
      <c r="A2873" s="9" t="s">
        <v>8554</v>
      </c>
      <c r="B2873" s="9">
        <v>7724104908</v>
      </c>
      <c r="C2873" s="9" t="s">
        <v>8555</v>
      </c>
      <c r="D2873" s="159">
        <f>VLOOKUP(A2873:A3831,Радиаторы!A:I,7,FALSE)</f>
        <v>10768.68</v>
      </c>
      <c r="E2873" s="79">
        <f>VLOOKUP(A2873:A3831,Радиаторы!A:I,8,FALSE)</f>
        <v>0</v>
      </c>
      <c r="F2873" s="157">
        <f t="shared" si="56"/>
        <v>0</v>
      </c>
    </row>
    <row r="2874" spans="1:6" x14ac:dyDescent="0.25">
      <c r="A2874" s="9" t="s">
        <v>8556</v>
      </c>
      <c r="B2874" s="9">
        <v>7724104909</v>
      </c>
      <c r="C2874" s="9" t="s">
        <v>8557</v>
      </c>
      <c r="D2874" s="159">
        <f>VLOOKUP(A2874:A3832,Радиаторы!A:I,7,FALSE)</f>
        <v>11901.19</v>
      </c>
      <c r="E2874" s="79">
        <f>VLOOKUP(A2874:A3832,Радиаторы!A:I,8,FALSE)</f>
        <v>0</v>
      </c>
      <c r="F2874" s="157">
        <f t="shared" si="56"/>
        <v>0</v>
      </c>
    </row>
    <row r="2875" spans="1:6" x14ac:dyDescent="0.25">
      <c r="A2875" s="9" t="s">
        <v>8558</v>
      </c>
      <c r="B2875" s="9">
        <v>7724104910</v>
      </c>
      <c r="C2875" s="9" t="s">
        <v>8559</v>
      </c>
      <c r="D2875" s="159">
        <f>VLOOKUP(A2875:A3833,Радиаторы!A:I,7,FALSE)</f>
        <v>13060.33</v>
      </c>
      <c r="E2875" s="79">
        <f>VLOOKUP(A2875:A3833,Радиаторы!A:I,8,FALSE)</f>
        <v>0</v>
      </c>
      <c r="F2875" s="157">
        <f t="shared" si="56"/>
        <v>0</v>
      </c>
    </row>
    <row r="2876" spans="1:6" x14ac:dyDescent="0.25">
      <c r="A2876" s="9" t="s">
        <v>8560</v>
      </c>
      <c r="B2876" s="9">
        <v>7724104912</v>
      </c>
      <c r="C2876" s="9" t="s">
        <v>8561</v>
      </c>
      <c r="D2876" s="159">
        <f>VLOOKUP(A2876:A3834,Радиаторы!A:I,7,FALSE)</f>
        <v>15328.16</v>
      </c>
      <c r="E2876" s="79">
        <f>VLOOKUP(A2876:A3834,Радиаторы!A:I,8,FALSE)</f>
        <v>0</v>
      </c>
      <c r="F2876" s="157">
        <f t="shared" si="56"/>
        <v>0</v>
      </c>
    </row>
    <row r="2877" spans="1:6" x14ac:dyDescent="0.25">
      <c r="A2877" s="9" t="s">
        <v>8562</v>
      </c>
      <c r="B2877" s="9">
        <v>7724104914</v>
      </c>
      <c r="C2877" s="9" t="s">
        <v>8563</v>
      </c>
      <c r="D2877" s="159">
        <f>VLOOKUP(A2877:A3835,Радиаторы!A:I,7,FALSE)</f>
        <v>17598.79</v>
      </c>
      <c r="E2877" s="79">
        <f>VLOOKUP(A2877:A3835,Радиаторы!A:I,8,FALSE)</f>
        <v>0</v>
      </c>
      <c r="F2877" s="157">
        <f t="shared" si="56"/>
        <v>0</v>
      </c>
    </row>
    <row r="2878" spans="1:6" x14ac:dyDescent="0.25">
      <c r="A2878" s="9" t="s">
        <v>8564</v>
      </c>
      <c r="B2878" s="9">
        <v>7724104916</v>
      </c>
      <c r="C2878" s="9" t="s">
        <v>8565</v>
      </c>
      <c r="D2878" s="159">
        <f>VLOOKUP(A2878:A3836,Радиаторы!A:I,7,FALSE)</f>
        <v>19889.04</v>
      </c>
      <c r="E2878" s="79">
        <f>VLOOKUP(A2878:A3836,Радиаторы!A:I,8,FALSE)</f>
        <v>0</v>
      </c>
      <c r="F2878" s="157">
        <f t="shared" si="56"/>
        <v>0</v>
      </c>
    </row>
    <row r="2879" spans="1:6" x14ac:dyDescent="0.25">
      <c r="A2879" s="9" t="s">
        <v>8566</v>
      </c>
      <c r="B2879" s="9">
        <v>7724104918</v>
      </c>
      <c r="C2879" s="9" t="s">
        <v>8567</v>
      </c>
      <c r="D2879" s="159">
        <f>VLOOKUP(A2879:A3837,Радиаторы!A:I,7,FALSE)</f>
        <v>22161.08</v>
      </c>
      <c r="E2879" s="79">
        <f>VLOOKUP(A2879:A3837,Радиаторы!A:I,8,FALSE)</f>
        <v>0</v>
      </c>
      <c r="F2879" s="157">
        <f t="shared" si="56"/>
        <v>0</v>
      </c>
    </row>
    <row r="2880" spans="1:6" x14ac:dyDescent="0.25">
      <c r="A2880" s="9" t="s">
        <v>8568</v>
      </c>
      <c r="B2880" s="9">
        <v>7724104920</v>
      </c>
      <c r="C2880" s="9" t="s">
        <v>8569</v>
      </c>
      <c r="D2880" s="159">
        <f>VLOOKUP(A2880:A3838,Радиаторы!A:I,7,FALSE)</f>
        <v>24494.78</v>
      </c>
      <c r="E2880" s="79">
        <f>VLOOKUP(A2880:A3838,Радиаторы!A:I,8,FALSE)</f>
        <v>0</v>
      </c>
      <c r="F2880" s="157">
        <f t="shared" si="56"/>
        <v>0</v>
      </c>
    </row>
    <row r="2881" spans="1:6" x14ac:dyDescent="0.25">
      <c r="A2881" s="9" t="s">
        <v>8571</v>
      </c>
      <c r="B2881" s="9">
        <v>7724105304</v>
      </c>
      <c r="C2881" s="9" t="s">
        <v>8572</v>
      </c>
      <c r="D2881" s="159">
        <f>VLOOKUP(A2881:A3839,Радиаторы!A:I,7,FALSE)</f>
        <v>3861.48</v>
      </c>
      <c r="E2881" s="79">
        <f>VLOOKUP(A2881:A3839,Радиаторы!A:I,8,FALSE)</f>
        <v>0</v>
      </c>
      <c r="F2881" s="157">
        <f t="shared" si="56"/>
        <v>0</v>
      </c>
    </row>
    <row r="2882" spans="1:6" x14ac:dyDescent="0.25">
      <c r="A2882" s="9" t="s">
        <v>8573</v>
      </c>
      <c r="B2882" s="9">
        <v>7724105305</v>
      </c>
      <c r="C2882" s="9" t="s">
        <v>8574</v>
      </c>
      <c r="D2882" s="159">
        <f>VLOOKUP(A2882:A3840,Радиаторы!A:I,7,FALSE)</f>
        <v>4384.28</v>
      </c>
      <c r="E2882" s="79">
        <f>VLOOKUP(A2882:A3840,Радиаторы!A:I,8,FALSE)</f>
        <v>0</v>
      </c>
      <c r="F2882" s="157">
        <f t="shared" si="56"/>
        <v>0</v>
      </c>
    </row>
    <row r="2883" spans="1:6" x14ac:dyDescent="0.25">
      <c r="A2883" s="9" t="s">
        <v>8575</v>
      </c>
      <c r="B2883" s="9">
        <v>7724105306</v>
      </c>
      <c r="C2883" s="9" t="s">
        <v>8576</v>
      </c>
      <c r="D2883" s="159">
        <f>VLOOKUP(A2883:A3841,Радиаторы!A:I,7,FALSE)</f>
        <v>4689.84</v>
      </c>
      <c r="E2883" s="79">
        <f>VLOOKUP(A2883:A3841,Радиаторы!A:I,8,FALSE)</f>
        <v>0</v>
      </c>
      <c r="F2883" s="157">
        <f t="shared" si="56"/>
        <v>0</v>
      </c>
    </row>
    <row r="2884" spans="1:6" x14ac:dyDescent="0.25">
      <c r="A2884" s="9" t="s">
        <v>8577</v>
      </c>
      <c r="B2884" s="9">
        <v>7724105307</v>
      </c>
      <c r="C2884" s="9" t="s">
        <v>8578</v>
      </c>
      <c r="D2884" s="159">
        <f>VLOOKUP(A2884:A3842,Радиаторы!A:I,7,FALSE)</f>
        <v>5235.0600000000004</v>
      </c>
      <c r="E2884" s="79">
        <f>VLOOKUP(A2884:A3842,Радиаторы!A:I,8,FALSE)</f>
        <v>0</v>
      </c>
      <c r="F2884" s="157">
        <f t="shared" si="56"/>
        <v>0</v>
      </c>
    </row>
    <row r="2885" spans="1:6" x14ac:dyDescent="0.25">
      <c r="A2885" s="9" t="s">
        <v>8579</v>
      </c>
      <c r="B2885" s="9">
        <v>7724105308</v>
      </c>
      <c r="C2885" s="9" t="s">
        <v>8580</v>
      </c>
      <c r="D2885" s="159">
        <f>VLOOKUP(A2885:A3843,Радиаторы!A:I,7,FALSE)</f>
        <v>5596.68</v>
      </c>
      <c r="E2885" s="79">
        <f>VLOOKUP(A2885:A3843,Радиаторы!A:I,8,FALSE)</f>
        <v>0</v>
      </c>
      <c r="F2885" s="157">
        <f t="shared" si="56"/>
        <v>0</v>
      </c>
    </row>
    <row r="2886" spans="1:6" x14ac:dyDescent="0.25">
      <c r="A2886" s="9" t="s">
        <v>8581</v>
      </c>
      <c r="B2886" s="9">
        <v>7724105309</v>
      </c>
      <c r="C2886" s="9" t="s">
        <v>8582</v>
      </c>
      <c r="D2886" s="159">
        <f>VLOOKUP(A2886:A3844,Радиаторы!A:I,7,FALSE)</f>
        <v>6098.46</v>
      </c>
      <c r="E2886" s="79">
        <f>VLOOKUP(A2886:A3844,Радиаторы!A:I,8,FALSE)</f>
        <v>0</v>
      </c>
      <c r="F2886" s="157">
        <f t="shared" si="56"/>
        <v>0</v>
      </c>
    </row>
    <row r="2887" spans="1:6" x14ac:dyDescent="0.25">
      <c r="A2887" s="9" t="s">
        <v>8583</v>
      </c>
      <c r="B2887" s="9">
        <v>7724105310</v>
      </c>
      <c r="C2887" s="9" t="s">
        <v>8584</v>
      </c>
      <c r="D2887" s="159">
        <f>VLOOKUP(A2887:A3845,Радиаторы!A:I,7,FALSE)</f>
        <v>6489.52</v>
      </c>
      <c r="E2887" s="79">
        <f>VLOOKUP(A2887:A3845,Радиаторы!A:I,8,FALSE)</f>
        <v>0</v>
      </c>
      <c r="F2887" s="157">
        <f t="shared" si="56"/>
        <v>0</v>
      </c>
    </row>
    <row r="2888" spans="1:6" x14ac:dyDescent="0.25">
      <c r="A2888" s="9" t="s">
        <v>8585</v>
      </c>
      <c r="B2888" s="9">
        <v>7724105312</v>
      </c>
      <c r="C2888" s="9" t="s">
        <v>8586</v>
      </c>
      <c r="D2888" s="159">
        <f>VLOOKUP(A2888:A3846,Радиаторы!A:I,7,FALSE)</f>
        <v>7352.92</v>
      </c>
      <c r="E2888" s="79">
        <f>VLOOKUP(A2888:A3846,Радиаторы!A:I,8,FALSE)</f>
        <v>0</v>
      </c>
      <c r="F2888" s="157">
        <f t="shared" si="56"/>
        <v>0</v>
      </c>
    </row>
    <row r="2889" spans="1:6" x14ac:dyDescent="0.25">
      <c r="A2889" s="9" t="s">
        <v>8587</v>
      </c>
      <c r="B2889" s="9">
        <v>7724105314</v>
      </c>
      <c r="C2889" s="9" t="s">
        <v>8588</v>
      </c>
      <c r="D2889" s="159">
        <f>VLOOKUP(A2889:A3847,Радиаторы!A:I,7,FALSE)</f>
        <v>8247.16</v>
      </c>
      <c r="E2889" s="79">
        <f>VLOOKUP(A2889:A3847,Радиаторы!A:I,8,FALSE)</f>
        <v>0</v>
      </c>
      <c r="F2889" s="157">
        <f t="shared" si="56"/>
        <v>0</v>
      </c>
    </row>
    <row r="2890" spans="1:6" x14ac:dyDescent="0.25">
      <c r="A2890" s="9" t="s">
        <v>8589</v>
      </c>
      <c r="B2890" s="9">
        <v>7724105316</v>
      </c>
      <c r="C2890" s="9" t="s">
        <v>8590</v>
      </c>
      <c r="D2890" s="159">
        <f>VLOOKUP(A2890:A3848,Радиаторы!A:I,7,FALSE)</f>
        <v>9142.7999999999993</v>
      </c>
      <c r="E2890" s="79">
        <f>VLOOKUP(A2890:A3848,Радиаторы!A:I,8,FALSE)</f>
        <v>0</v>
      </c>
      <c r="F2890" s="157">
        <f t="shared" si="56"/>
        <v>0</v>
      </c>
    </row>
    <row r="2891" spans="1:6" x14ac:dyDescent="0.25">
      <c r="A2891" s="9" t="s">
        <v>8591</v>
      </c>
      <c r="B2891" s="9">
        <v>7724105318</v>
      </c>
      <c r="C2891" s="9" t="s">
        <v>8592</v>
      </c>
      <c r="D2891" s="159">
        <f>VLOOKUP(A2891:A3849,Радиаторы!A:I,7,FALSE)</f>
        <v>10027.219999999999</v>
      </c>
      <c r="E2891" s="79">
        <f>VLOOKUP(A2891:A3849,Радиаторы!A:I,8,FALSE)</f>
        <v>0</v>
      </c>
      <c r="F2891" s="157">
        <f t="shared" si="56"/>
        <v>0</v>
      </c>
    </row>
    <row r="2892" spans="1:6" x14ac:dyDescent="0.25">
      <c r="A2892" s="9" t="s">
        <v>8593</v>
      </c>
      <c r="B2892" s="9">
        <v>7724105320</v>
      </c>
      <c r="C2892" s="9" t="s">
        <v>8594</v>
      </c>
      <c r="D2892" s="159">
        <f>VLOOKUP(A2892:A3850,Радиаторы!A:I,7,FALSE)</f>
        <v>10910.24</v>
      </c>
      <c r="E2892" s="79">
        <f>VLOOKUP(A2892:A3850,Радиаторы!A:I,8,FALSE)</f>
        <v>0</v>
      </c>
      <c r="F2892" s="157">
        <f t="shared" si="56"/>
        <v>0</v>
      </c>
    </row>
    <row r="2893" spans="1:6" x14ac:dyDescent="0.25">
      <c r="A2893" s="9" t="s">
        <v>8595</v>
      </c>
      <c r="B2893" s="9">
        <v>7724105404</v>
      </c>
      <c r="C2893" s="9" t="s">
        <v>8596</v>
      </c>
      <c r="D2893" s="159">
        <f>VLOOKUP(A2893:A3851,Радиаторы!A:I,7,FALSE)</f>
        <v>4274.96</v>
      </c>
      <c r="E2893" s="79">
        <f>VLOOKUP(A2893:A3851,Радиаторы!A:I,8,FALSE)</f>
        <v>0</v>
      </c>
      <c r="F2893" s="157">
        <f t="shared" si="56"/>
        <v>0</v>
      </c>
    </row>
    <row r="2894" spans="1:6" x14ac:dyDescent="0.25">
      <c r="A2894" s="9" t="s">
        <v>8597</v>
      </c>
      <c r="B2894" s="9">
        <v>7724105405</v>
      </c>
      <c r="C2894" s="9" t="s">
        <v>8598</v>
      </c>
      <c r="D2894" s="159">
        <f>VLOOKUP(A2894:A3852,Радиаторы!A:I,7,FALSE)</f>
        <v>4689.84</v>
      </c>
      <c r="E2894" s="79">
        <f>VLOOKUP(A2894:A3852,Радиаторы!A:I,8,FALSE)</f>
        <v>0</v>
      </c>
      <c r="F2894" s="157">
        <f t="shared" si="56"/>
        <v>0</v>
      </c>
    </row>
    <row r="2895" spans="1:6" x14ac:dyDescent="0.25">
      <c r="A2895" s="9" t="s">
        <v>8599</v>
      </c>
      <c r="B2895" s="9">
        <v>7724105406</v>
      </c>
      <c r="C2895" s="9" t="s">
        <v>8600</v>
      </c>
      <c r="D2895" s="159">
        <f>VLOOKUP(A2895:A3853,Радиаторы!A:I,7,FALSE)</f>
        <v>5104.72</v>
      </c>
      <c r="E2895" s="79">
        <f>VLOOKUP(A2895:A3853,Радиаторы!A:I,8,FALSE)</f>
        <v>0</v>
      </c>
      <c r="F2895" s="157">
        <f t="shared" si="56"/>
        <v>0</v>
      </c>
    </row>
    <row r="2896" spans="1:6" x14ac:dyDescent="0.25">
      <c r="A2896" s="9" t="s">
        <v>8601</v>
      </c>
      <c r="B2896" s="9">
        <v>7724105407</v>
      </c>
      <c r="C2896" s="9" t="s">
        <v>8602</v>
      </c>
      <c r="D2896" s="159">
        <f>VLOOKUP(A2896:A3854,Радиаторы!A:I,7,FALSE)</f>
        <v>5672.38</v>
      </c>
      <c r="E2896" s="79">
        <f>VLOOKUP(A2896:A3854,Радиаторы!A:I,8,FALSE)</f>
        <v>0</v>
      </c>
      <c r="F2896" s="157">
        <f t="shared" si="56"/>
        <v>0</v>
      </c>
    </row>
    <row r="2897" spans="1:6" x14ac:dyDescent="0.25">
      <c r="A2897" s="9" t="s">
        <v>8603</v>
      </c>
      <c r="B2897" s="9">
        <v>7724105408</v>
      </c>
      <c r="C2897" s="9" t="s">
        <v>8604</v>
      </c>
      <c r="D2897" s="159">
        <f>VLOOKUP(A2897:A3855,Радиаторы!A:I,7,FALSE)</f>
        <v>6164.34</v>
      </c>
      <c r="E2897" s="79">
        <f>VLOOKUP(A2897:A3855,Радиаторы!A:I,8,FALSE)</f>
        <v>0</v>
      </c>
      <c r="F2897" s="157">
        <f t="shared" si="56"/>
        <v>0</v>
      </c>
    </row>
    <row r="2898" spans="1:6" x14ac:dyDescent="0.25">
      <c r="A2898" s="9" t="s">
        <v>8605</v>
      </c>
      <c r="B2898" s="9">
        <v>7724105409</v>
      </c>
      <c r="C2898" s="9" t="s">
        <v>8606</v>
      </c>
      <c r="D2898" s="159">
        <f>VLOOKUP(A2898:A3856,Радиаторы!A:I,7,FALSE)</f>
        <v>6698.36</v>
      </c>
      <c r="E2898" s="79">
        <f>VLOOKUP(A2898:A3856,Радиаторы!A:I,8,FALSE)</f>
        <v>0</v>
      </c>
      <c r="F2898" s="157">
        <f t="shared" si="56"/>
        <v>0</v>
      </c>
    </row>
    <row r="2899" spans="1:6" x14ac:dyDescent="0.25">
      <c r="A2899" s="9" t="s">
        <v>8607</v>
      </c>
      <c r="B2899" s="9">
        <v>7724105410</v>
      </c>
      <c r="C2899" s="9" t="s">
        <v>8608</v>
      </c>
      <c r="D2899" s="159">
        <f>VLOOKUP(A2899:A3857,Радиаторы!A:I,7,FALSE)</f>
        <v>7233.78</v>
      </c>
      <c r="E2899" s="79">
        <f>VLOOKUP(A2899:A3857,Радиаторы!A:I,8,FALSE)</f>
        <v>0</v>
      </c>
      <c r="F2899" s="157">
        <f t="shared" si="56"/>
        <v>0</v>
      </c>
    </row>
    <row r="2900" spans="1:6" x14ac:dyDescent="0.25">
      <c r="A2900" s="9" t="s">
        <v>8609</v>
      </c>
      <c r="B2900" s="9">
        <v>7724105412</v>
      </c>
      <c r="C2900" s="9" t="s">
        <v>8610</v>
      </c>
      <c r="D2900" s="159">
        <f>VLOOKUP(A2900:A3858,Радиаторы!A:I,7,FALSE)</f>
        <v>8313.0400000000009</v>
      </c>
      <c r="E2900" s="79">
        <f>VLOOKUP(A2900:A3858,Радиаторы!A:I,8,FALSE)</f>
        <v>0</v>
      </c>
      <c r="F2900" s="157">
        <f t="shared" si="56"/>
        <v>0</v>
      </c>
    </row>
    <row r="2901" spans="1:6" x14ac:dyDescent="0.25">
      <c r="A2901" s="9" t="s">
        <v>8611</v>
      </c>
      <c r="B2901" s="9">
        <v>7724105414</v>
      </c>
      <c r="C2901" s="9" t="s">
        <v>8612</v>
      </c>
      <c r="D2901" s="159">
        <f>VLOOKUP(A2901:A3859,Радиаторы!A:I,7,FALSE)</f>
        <v>9404.9</v>
      </c>
      <c r="E2901" s="79">
        <f>VLOOKUP(A2901:A3859,Радиаторы!A:I,8,FALSE)</f>
        <v>0</v>
      </c>
      <c r="F2901" s="157">
        <f t="shared" si="56"/>
        <v>0</v>
      </c>
    </row>
    <row r="2902" spans="1:6" x14ac:dyDescent="0.25">
      <c r="A2902" s="9" t="s">
        <v>8613</v>
      </c>
      <c r="B2902" s="9">
        <v>7724105416</v>
      </c>
      <c r="C2902" s="9" t="s">
        <v>8614</v>
      </c>
      <c r="D2902" s="159">
        <f>VLOOKUP(A2902:A3860,Радиаторы!A:I,7,FALSE)</f>
        <v>10472.94</v>
      </c>
      <c r="E2902" s="79">
        <f>VLOOKUP(A2902:A3860,Радиаторы!A:I,8,FALSE)</f>
        <v>0</v>
      </c>
      <c r="F2902" s="157">
        <f t="shared" si="56"/>
        <v>0</v>
      </c>
    </row>
    <row r="2903" spans="1:6" x14ac:dyDescent="0.25">
      <c r="A2903" s="9" t="s">
        <v>8615</v>
      </c>
      <c r="B2903" s="9">
        <v>7724105418</v>
      </c>
      <c r="C2903" s="9" t="s">
        <v>8616</v>
      </c>
      <c r="D2903" s="159">
        <f>VLOOKUP(A2903:A3861,Радиаторы!A:I,7,FALSE)</f>
        <v>11553.58</v>
      </c>
      <c r="E2903" s="79">
        <f>VLOOKUP(A2903:A3861,Радиаторы!A:I,8,FALSE)</f>
        <v>0</v>
      </c>
      <c r="F2903" s="157">
        <f t="shared" si="56"/>
        <v>0</v>
      </c>
    </row>
    <row r="2904" spans="1:6" x14ac:dyDescent="0.25">
      <c r="A2904" s="9" t="s">
        <v>8617</v>
      </c>
      <c r="B2904" s="9">
        <v>7724105420</v>
      </c>
      <c r="C2904" s="9" t="s">
        <v>8618</v>
      </c>
      <c r="D2904" s="159">
        <f>VLOOKUP(A2904:A3862,Радиаторы!A:I,7,FALSE)</f>
        <v>12645.46</v>
      </c>
      <c r="E2904" s="79">
        <f>VLOOKUP(A2904:A3862,Радиаторы!A:I,8,FALSE)</f>
        <v>0</v>
      </c>
      <c r="F2904" s="157">
        <f t="shared" si="56"/>
        <v>0</v>
      </c>
    </row>
    <row r="2905" spans="1:6" x14ac:dyDescent="0.25">
      <c r="A2905" s="9" t="s">
        <v>8619</v>
      </c>
      <c r="B2905" s="9">
        <v>7724105504</v>
      </c>
      <c r="C2905" s="9" t="s">
        <v>8620</v>
      </c>
      <c r="D2905" s="159">
        <f>VLOOKUP(A2905:A3863,Радиаторы!A:I,7,FALSE)</f>
        <v>4900.08</v>
      </c>
      <c r="E2905" s="79">
        <f>VLOOKUP(A2905:A3863,Радиаторы!A:I,8,FALSE)</f>
        <v>0</v>
      </c>
      <c r="F2905" s="157">
        <f t="shared" si="56"/>
        <v>0</v>
      </c>
    </row>
    <row r="2906" spans="1:6" x14ac:dyDescent="0.25">
      <c r="A2906" s="9" t="s">
        <v>8621</v>
      </c>
      <c r="B2906" s="9">
        <v>7724105505</v>
      </c>
      <c r="C2906" s="9" t="s">
        <v>8622</v>
      </c>
      <c r="D2906" s="159">
        <f>VLOOKUP(A2906:A3864,Радиаторы!A:I,7,FALSE)</f>
        <v>5420.08</v>
      </c>
      <c r="E2906" s="79">
        <f>VLOOKUP(A2906:A3864,Радиаторы!A:I,8,FALSE)</f>
        <v>0</v>
      </c>
      <c r="F2906" s="157">
        <f t="shared" si="56"/>
        <v>0</v>
      </c>
    </row>
    <row r="2907" spans="1:6" x14ac:dyDescent="0.25">
      <c r="A2907" s="9" t="s">
        <v>8623</v>
      </c>
      <c r="B2907" s="9">
        <v>7724105506</v>
      </c>
      <c r="C2907" s="9" t="s">
        <v>8624</v>
      </c>
      <c r="D2907" s="159">
        <f>VLOOKUP(A2907:A3865,Радиаторы!A:I,7,FALSE)</f>
        <v>5998.96</v>
      </c>
      <c r="E2907" s="79">
        <f>VLOOKUP(A2907:A3865,Радиаторы!A:I,8,FALSE)</f>
        <v>0</v>
      </c>
      <c r="F2907" s="157">
        <f t="shared" si="56"/>
        <v>0</v>
      </c>
    </row>
    <row r="2908" spans="1:6" x14ac:dyDescent="0.25">
      <c r="A2908" s="9" t="s">
        <v>8625</v>
      </c>
      <c r="B2908" s="9">
        <v>7724105507</v>
      </c>
      <c r="C2908" s="9" t="s">
        <v>8626</v>
      </c>
      <c r="D2908" s="159">
        <f>VLOOKUP(A2908:A3866,Радиаторы!A:I,7,FALSE)</f>
        <v>6653.5</v>
      </c>
      <c r="E2908" s="79">
        <f>VLOOKUP(A2908:A3866,Радиаторы!A:I,8,FALSE)</f>
        <v>0</v>
      </c>
      <c r="F2908" s="157">
        <f t="shared" si="56"/>
        <v>0</v>
      </c>
    </row>
    <row r="2909" spans="1:6" x14ac:dyDescent="0.25">
      <c r="A2909" s="9" t="s">
        <v>8627</v>
      </c>
      <c r="B2909" s="9">
        <v>7724105508</v>
      </c>
      <c r="C2909" s="9" t="s">
        <v>8628</v>
      </c>
      <c r="D2909" s="159">
        <f>VLOOKUP(A2909:A3867,Радиаторы!A:I,7,FALSE)</f>
        <v>7320.68</v>
      </c>
      <c r="E2909" s="79">
        <f>VLOOKUP(A2909:A3867,Радиаторы!A:I,8,FALSE)</f>
        <v>0</v>
      </c>
      <c r="F2909" s="157">
        <f t="shared" si="56"/>
        <v>0</v>
      </c>
    </row>
    <row r="2910" spans="1:6" x14ac:dyDescent="0.25">
      <c r="A2910" s="9" t="s">
        <v>8629</v>
      </c>
      <c r="B2910" s="9">
        <v>7724105509</v>
      </c>
      <c r="C2910" s="9" t="s">
        <v>8630</v>
      </c>
      <c r="D2910" s="159">
        <f>VLOOKUP(A2910:A3868,Радиаторы!A:I,7,FALSE)</f>
        <v>7986.46</v>
      </c>
      <c r="E2910" s="79">
        <f>VLOOKUP(A2910:A3868,Радиаторы!A:I,8,FALSE)</f>
        <v>0</v>
      </c>
      <c r="F2910" s="157">
        <f t="shared" si="56"/>
        <v>0</v>
      </c>
    </row>
    <row r="2911" spans="1:6" x14ac:dyDescent="0.25">
      <c r="A2911" s="9" t="s">
        <v>8631</v>
      </c>
      <c r="B2911" s="9">
        <v>7724105510</v>
      </c>
      <c r="C2911" s="9" t="s">
        <v>8632</v>
      </c>
      <c r="D2911" s="159">
        <f>VLOOKUP(A2911:A3869,Радиаторы!A:I,7,FALSE)</f>
        <v>8629.7999999999993</v>
      </c>
      <c r="E2911" s="79">
        <f>VLOOKUP(A2911:A3869,Радиаторы!A:I,8,FALSE)</f>
        <v>0</v>
      </c>
      <c r="F2911" s="157">
        <f t="shared" si="56"/>
        <v>0</v>
      </c>
    </row>
    <row r="2912" spans="1:6" x14ac:dyDescent="0.25">
      <c r="A2912" s="9" t="s">
        <v>8633</v>
      </c>
      <c r="B2912" s="9">
        <v>7724105512</v>
      </c>
      <c r="C2912" s="9" t="s">
        <v>8634</v>
      </c>
      <c r="D2912" s="159">
        <f>VLOOKUP(A2912:A3870,Радиаторы!A:I,7,FALSE)</f>
        <v>9938.92</v>
      </c>
      <c r="E2912" s="79">
        <f>VLOOKUP(A2912:A3870,Радиаторы!A:I,8,FALSE)</f>
        <v>0</v>
      </c>
      <c r="F2912" s="157">
        <f t="shared" si="56"/>
        <v>0</v>
      </c>
    </row>
    <row r="2913" spans="1:6" x14ac:dyDescent="0.25">
      <c r="A2913" s="9" t="s">
        <v>8635</v>
      </c>
      <c r="B2913" s="9">
        <v>7724105514</v>
      </c>
      <c r="C2913" s="9" t="s">
        <v>8636</v>
      </c>
      <c r="D2913" s="159">
        <f>VLOOKUP(A2913:A3871,Радиаторы!A:I,7,FALSE)</f>
        <v>11259.24</v>
      </c>
      <c r="E2913" s="79">
        <f>VLOOKUP(A2913:A3871,Радиаторы!A:I,8,FALSE)</f>
        <v>0</v>
      </c>
      <c r="F2913" s="157">
        <f t="shared" si="56"/>
        <v>0</v>
      </c>
    </row>
    <row r="2914" spans="1:6" x14ac:dyDescent="0.25">
      <c r="A2914" s="9" t="s">
        <v>8637</v>
      </c>
      <c r="B2914" s="9">
        <v>7724105516</v>
      </c>
      <c r="C2914" s="9" t="s">
        <v>8638</v>
      </c>
      <c r="D2914" s="159">
        <f>VLOOKUP(A2914:A3872,Радиаторы!A:I,7,FALSE)</f>
        <v>12578.18</v>
      </c>
      <c r="E2914" s="79">
        <f>VLOOKUP(A2914:A3872,Радиаторы!A:I,8,FALSE)</f>
        <v>0</v>
      </c>
      <c r="F2914" s="157">
        <f t="shared" si="56"/>
        <v>0</v>
      </c>
    </row>
    <row r="2915" spans="1:6" x14ac:dyDescent="0.25">
      <c r="A2915" s="9" t="s">
        <v>8639</v>
      </c>
      <c r="B2915" s="9">
        <v>7724105518</v>
      </c>
      <c r="C2915" s="9" t="s">
        <v>8640</v>
      </c>
      <c r="D2915" s="159">
        <f>VLOOKUP(A2915:A3873,Радиаторы!A:I,7,FALSE)</f>
        <v>13890.1</v>
      </c>
      <c r="E2915" s="79">
        <f>VLOOKUP(A2915:A3873,Радиаторы!A:I,8,FALSE)</f>
        <v>0</v>
      </c>
      <c r="F2915" s="157">
        <f t="shared" si="56"/>
        <v>0</v>
      </c>
    </row>
    <row r="2916" spans="1:6" x14ac:dyDescent="0.25">
      <c r="A2916" s="9" t="s">
        <v>8641</v>
      </c>
      <c r="B2916" s="9">
        <v>7724105520</v>
      </c>
      <c r="C2916" s="9" t="s">
        <v>8642</v>
      </c>
      <c r="D2916" s="159">
        <f>VLOOKUP(A2916:A3874,Радиаторы!A:I,7,FALSE)</f>
        <v>15209.02</v>
      </c>
      <c r="E2916" s="79">
        <f>VLOOKUP(A2916:A3874,Радиаторы!A:I,8,FALSE)</f>
        <v>0</v>
      </c>
      <c r="F2916" s="157">
        <f t="shared" si="56"/>
        <v>0</v>
      </c>
    </row>
    <row r="2917" spans="1:6" x14ac:dyDescent="0.25">
      <c r="A2917" s="9" t="s">
        <v>8643</v>
      </c>
      <c r="B2917" s="9">
        <v>7724105604</v>
      </c>
      <c r="C2917" s="9" t="s">
        <v>8644</v>
      </c>
      <c r="D2917" s="159">
        <f>VLOOKUP(A2917:A3875,Радиаторы!A:I,7,FALSE)</f>
        <v>5181.8</v>
      </c>
      <c r="E2917" s="79">
        <f>VLOOKUP(A2917:A3875,Радиаторы!A:I,8,FALSE)</f>
        <v>0</v>
      </c>
      <c r="F2917" s="157">
        <f t="shared" si="56"/>
        <v>0</v>
      </c>
    </row>
    <row r="2918" spans="1:6" x14ac:dyDescent="0.25">
      <c r="A2918" s="9" t="s">
        <v>8645</v>
      </c>
      <c r="B2918" s="9">
        <v>7724105605</v>
      </c>
      <c r="C2918" s="9" t="s">
        <v>8646</v>
      </c>
      <c r="D2918" s="159">
        <f>VLOOKUP(A2918:A3876,Радиаторы!A:I,7,FALSE)</f>
        <v>5834.96</v>
      </c>
      <c r="E2918" s="79">
        <f>VLOOKUP(A2918:A3876,Радиаторы!A:I,8,FALSE)</f>
        <v>0</v>
      </c>
      <c r="F2918" s="157">
        <f t="shared" si="56"/>
        <v>0</v>
      </c>
    </row>
    <row r="2919" spans="1:6" x14ac:dyDescent="0.25">
      <c r="A2919" s="9" t="s">
        <v>8647</v>
      </c>
      <c r="B2919" s="9">
        <v>7724105606</v>
      </c>
      <c r="C2919" s="9" t="s">
        <v>8648</v>
      </c>
      <c r="D2919" s="159">
        <f>VLOOKUP(A2919:A3877,Радиаторы!A:I,7,FALSE)</f>
        <v>6436.26</v>
      </c>
      <c r="E2919" s="79">
        <f>VLOOKUP(A2919:A3877,Радиаторы!A:I,8,FALSE)</f>
        <v>0</v>
      </c>
      <c r="F2919" s="157">
        <f t="shared" si="56"/>
        <v>0</v>
      </c>
    </row>
    <row r="2920" spans="1:6" x14ac:dyDescent="0.25">
      <c r="A2920" s="9" t="s">
        <v>8649</v>
      </c>
      <c r="B2920" s="9">
        <v>7724105607</v>
      </c>
      <c r="C2920" s="9" t="s">
        <v>8650</v>
      </c>
      <c r="D2920" s="159">
        <f>VLOOKUP(A2920:A3878,Радиаторы!A:I,7,FALSE)</f>
        <v>7158.09</v>
      </c>
      <c r="E2920" s="79">
        <f>VLOOKUP(A2920:A3878,Радиаторы!A:I,8,FALSE)</f>
        <v>0</v>
      </c>
      <c r="F2920" s="157">
        <f t="shared" si="56"/>
        <v>0</v>
      </c>
    </row>
    <row r="2921" spans="1:6" x14ac:dyDescent="0.25">
      <c r="A2921" s="9" t="s">
        <v>8651</v>
      </c>
      <c r="B2921" s="9">
        <v>7724105608</v>
      </c>
      <c r="C2921" s="9" t="s">
        <v>8652</v>
      </c>
      <c r="D2921" s="159">
        <f>VLOOKUP(A2921:A3879,Радиаторы!A:I,7,FALSE)</f>
        <v>7888.34</v>
      </c>
      <c r="E2921" s="79">
        <f>VLOOKUP(A2921:A3879,Радиаторы!A:I,8,FALSE)</f>
        <v>0</v>
      </c>
      <c r="F2921" s="157">
        <f t="shared" si="56"/>
        <v>0</v>
      </c>
    </row>
    <row r="2922" spans="1:6" x14ac:dyDescent="0.25">
      <c r="A2922" s="9" t="s">
        <v>8653</v>
      </c>
      <c r="B2922" s="9">
        <v>7724105609</v>
      </c>
      <c r="C2922" s="9" t="s">
        <v>8654</v>
      </c>
      <c r="D2922" s="159">
        <f>VLOOKUP(A2922:A3880,Радиаторы!A:I,7,FALSE)</f>
        <v>8618.59</v>
      </c>
      <c r="E2922" s="79">
        <f>VLOOKUP(A2922:A3880,Радиаторы!A:I,8,FALSE)</f>
        <v>0</v>
      </c>
      <c r="F2922" s="157">
        <f t="shared" si="56"/>
        <v>0</v>
      </c>
    </row>
    <row r="2923" spans="1:6" x14ac:dyDescent="0.25">
      <c r="A2923" s="9" t="s">
        <v>8655</v>
      </c>
      <c r="B2923" s="9">
        <v>7724105610</v>
      </c>
      <c r="C2923" s="9" t="s">
        <v>8656</v>
      </c>
      <c r="D2923" s="159">
        <f>VLOOKUP(A2923:A3881,Радиаторы!A:I,7,FALSE)</f>
        <v>9348.83</v>
      </c>
      <c r="E2923" s="79">
        <f>VLOOKUP(A2923:A3881,Радиаторы!A:I,8,FALSE)</f>
        <v>0</v>
      </c>
      <c r="F2923" s="157">
        <f t="shared" si="56"/>
        <v>0</v>
      </c>
    </row>
    <row r="2924" spans="1:6" x14ac:dyDescent="0.25">
      <c r="A2924" s="9" t="s">
        <v>8657</v>
      </c>
      <c r="B2924" s="9">
        <v>7724105612</v>
      </c>
      <c r="C2924" s="9" t="s">
        <v>8658</v>
      </c>
      <c r="D2924" s="159">
        <f>VLOOKUP(A2924:A3882,Радиаторы!A:I,7,FALSE)</f>
        <v>10799.51</v>
      </c>
      <c r="E2924" s="79">
        <f>VLOOKUP(A2924:A3882,Радиаторы!A:I,8,FALSE)</f>
        <v>0</v>
      </c>
      <c r="F2924" s="157">
        <f t="shared" si="56"/>
        <v>0</v>
      </c>
    </row>
    <row r="2925" spans="1:6" x14ac:dyDescent="0.25">
      <c r="A2925" s="9" t="s">
        <v>8659</v>
      </c>
      <c r="B2925" s="9">
        <v>7724105614</v>
      </c>
      <c r="C2925" s="9" t="s">
        <v>8660</v>
      </c>
      <c r="D2925" s="159">
        <f>VLOOKUP(A2925:A3883,Радиаторы!A:I,7,FALSE)</f>
        <v>12264.21</v>
      </c>
      <c r="E2925" s="79">
        <f>VLOOKUP(A2925:A3883,Радиаторы!A:I,8,FALSE)</f>
        <v>0</v>
      </c>
      <c r="F2925" s="157">
        <f t="shared" si="56"/>
        <v>0</v>
      </c>
    </row>
    <row r="2926" spans="1:6" x14ac:dyDescent="0.25">
      <c r="A2926" s="9" t="s">
        <v>8661</v>
      </c>
      <c r="B2926" s="9">
        <v>7724105616</v>
      </c>
      <c r="C2926" s="9" t="s">
        <v>8662</v>
      </c>
      <c r="D2926" s="159">
        <f>VLOOKUP(A2926:A3884,Радиаторы!A:I,7,FALSE)</f>
        <v>13724.7</v>
      </c>
      <c r="E2926" s="79">
        <f>VLOOKUP(A2926:A3884,Радиаторы!A:I,8,FALSE)</f>
        <v>0</v>
      </c>
      <c r="F2926" s="157">
        <f t="shared" si="56"/>
        <v>0</v>
      </c>
    </row>
    <row r="2927" spans="1:6" x14ac:dyDescent="0.25">
      <c r="A2927" s="9" t="s">
        <v>8663</v>
      </c>
      <c r="B2927" s="9">
        <v>7724105618</v>
      </c>
      <c r="C2927" s="9" t="s">
        <v>8664</v>
      </c>
      <c r="D2927" s="159">
        <f>VLOOKUP(A2927:A3885,Радиаторы!A:I,7,FALSE)</f>
        <v>15189.4</v>
      </c>
      <c r="E2927" s="79">
        <f>VLOOKUP(A2927:A3885,Радиаторы!A:I,8,FALSE)</f>
        <v>0</v>
      </c>
      <c r="F2927" s="157">
        <f t="shared" si="56"/>
        <v>0</v>
      </c>
    </row>
    <row r="2928" spans="1:6" x14ac:dyDescent="0.25">
      <c r="A2928" s="9" t="s">
        <v>8665</v>
      </c>
      <c r="B2928" s="9">
        <v>7724105620</v>
      </c>
      <c r="C2928" s="9" t="s">
        <v>8666</v>
      </c>
      <c r="D2928" s="159">
        <f>VLOOKUP(A2928:A3886,Радиаторы!A:I,7,FALSE)</f>
        <v>16637.28</v>
      </c>
      <c r="E2928" s="79">
        <f>VLOOKUP(A2928:A3886,Радиаторы!A:I,8,FALSE)</f>
        <v>0</v>
      </c>
      <c r="F2928" s="157">
        <f t="shared" si="56"/>
        <v>0</v>
      </c>
    </row>
    <row r="2929" spans="1:6" x14ac:dyDescent="0.25">
      <c r="A2929" s="9" t="s">
        <v>8667</v>
      </c>
      <c r="B2929" s="9">
        <v>7724105904</v>
      </c>
      <c r="C2929" s="9" t="s">
        <v>8668</v>
      </c>
      <c r="D2929" s="159">
        <f>VLOOKUP(A2929:A3887,Радиаторы!A:I,7,FALSE)</f>
        <v>7190.33</v>
      </c>
      <c r="E2929" s="79">
        <f>VLOOKUP(A2929:A3887,Радиаторы!A:I,8,FALSE)</f>
        <v>0</v>
      </c>
      <c r="F2929" s="157">
        <f t="shared" si="56"/>
        <v>0</v>
      </c>
    </row>
    <row r="2930" spans="1:6" x14ac:dyDescent="0.25">
      <c r="A2930" s="9" t="s">
        <v>8669</v>
      </c>
      <c r="B2930" s="9">
        <v>7724105905</v>
      </c>
      <c r="C2930" s="9" t="s">
        <v>8670</v>
      </c>
      <c r="D2930" s="159">
        <f>VLOOKUP(A2930:A3888,Радиаторы!A:I,7,FALSE)</f>
        <v>8118.21</v>
      </c>
      <c r="E2930" s="79">
        <f>VLOOKUP(A2930:A3888,Радиаторы!A:I,8,FALSE)</f>
        <v>0</v>
      </c>
      <c r="F2930" s="157">
        <f t="shared" si="56"/>
        <v>0</v>
      </c>
    </row>
    <row r="2931" spans="1:6" x14ac:dyDescent="0.25">
      <c r="A2931" s="9" t="s">
        <v>8671</v>
      </c>
      <c r="B2931" s="9">
        <v>7724105906</v>
      </c>
      <c r="C2931" s="9" t="s">
        <v>8672</v>
      </c>
      <c r="D2931" s="159">
        <f>VLOOKUP(A2931:A3889,Радиаторы!A:I,7,FALSE)</f>
        <v>9097.94</v>
      </c>
      <c r="E2931" s="79">
        <f>VLOOKUP(A2931:A3889,Радиаторы!A:I,8,FALSE)</f>
        <v>0</v>
      </c>
      <c r="F2931" s="157">
        <f t="shared" si="56"/>
        <v>0</v>
      </c>
    </row>
    <row r="2932" spans="1:6" x14ac:dyDescent="0.25">
      <c r="A2932" s="9" t="s">
        <v>8673</v>
      </c>
      <c r="B2932" s="9">
        <v>7724105907</v>
      </c>
      <c r="C2932" s="9" t="s">
        <v>8674</v>
      </c>
      <c r="D2932" s="159">
        <f>VLOOKUP(A2932:A3890,Радиаторы!A:I,7,FALSE)</f>
        <v>10318.76</v>
      </c>
      <c r="E2932" s="79">
        <f>VLOOKUP(A2932:A3890,Радиаторы!A:I,8,FALSE)</f>
        <v>0</v>
      </c>
      <c r="F2932" s="157">
        <f t="shared" si="56"/>
        <v>0</v>
      </c>
    </row>
    <row r="2933" spans="1:6" x14ac:dyDescent="0.25">
      <c r="A2933" s="9" t="s">
        <v>8675</v>
      </c>
      <c r="B2933" s="9">
        <v>7724105908</v>
      </c>
      <c r="C2933" s="9" t="s">
        <v>8676</v>
      </c>
      <c r="D2933" s="159">
        <f>VLOOKUP(A2933:A3891,Радиаторы!A:I,7,FALSE)</f>
        <v>11531.16</v>
      </c>
      <c r="E2933" s="79">
        <f>VLOOKUP(A2933:A3891,Радиаторы!A:I,8,FALSE)</f>
        <v>0</v>
      </c>
      <c r="F2933" s="157">
        <f t="shared" si="56"/>
        <v>0</v>
      </c>
    </row>
    <row r="2934" spans="1:6" x14ac:dyDescent="0.25">
      <c r="A2934" s="9" t="s">
        <v>8677</v>
      </c>
      <c r="B2934" s="9">
        <v>7724105909</v>
      </c>
      <c r="C2934" s="9" t="s">
        <v>8678</v>
      </c>
      <c r="D2934" s="159">
        <f>VLOOKUP(A2934:A3892,Радиаторы!A:I,7,FALSE)</f>
        <v>12763.19</v>
      </c>
      <c r="E2934" s="79">
        <f>VLOOKUP(A2934:A3892,Радиаторы!A:I,8,FALSE)</f>
        <v>0</v>
      </c>
      <c r="F2934" s="157">
        <f t="shared" si="56"/>
        <v>0</v>
      </c>
    </row>
    <row r="2935" spans="1:6" x14ac:dyDescent="0.25">
      <c r="A2935" s="9" t="s">
        <v>8679</v>
      </c>
      <c r="B2935" s="9">
        <v>7724105910</v>
      </c>
      <c r="C2935" s="9" t="s">
        <v>8680</v>
      </c>
      <c r="D2935" s="159">
        <f>VLOOKUP(A2935:A3893,Радиаторы!A:I,7,FALSE)</f>
        <v>13998.02</v>
      </c>
      <c r="E2935" s="79">
        <f>VLOOKUP(A2935:A3893,Радиаторы!A:I,8,FALSE)</f>
        <v>0</v>
      </c>
      <c r="F2935" s="157">
        <f t="shared" ref="F2935:F2998" si="57">D2935*E2935</f>
        <v>0</v>
      </c>
    </row>
    <row r="2936" spans="1:6" x14ac:dyDescent="0.25">
      <c r="A2936" s="9" t="s">
        <v>8681</v>
      </c>
      <c r="B2936" s="9">
        <v>7724105912</v>
      </c>
      <c r="C2936" s="9" t="s">
        <v>8682</v>
      </c>
      <c r="D2936" s="159">
        <f>VLOOKUP(A2936:A3894,Радиаторы!A:I,7,FALSE)</f>
        <v>16442.45</v>
      </c>
      <c r="E2936" s="79">
        <f>VLOOKUP(A2936:A3894,Радиаторы!A:I,8,FALSE)</f>
        <v>0</v>
      </c>
      <c r="F2936" s="157">
        <f t="shared" si="57"/>
        <v>0</v>
      </c>
    </row>
    <row r="2937" spans="1:6" x14ac:dyDescent="0.25">
      <c r="A2937" s="9" t="s">
        <v>8683</v>
      </c>
      <c r="B2937" s="9">
        <v>7724105914</v>
      </c>
      <c r="C2937" s="9" t="s">
        <v>8684</v>
      </c>
      <c r="D2937" s="159">
        <f>VLOOKUP(A2937:A3895,Радиаторы!A:I,7,FALSE)</f>
        <v>18886.88</v>
      </c>
      <c r="E2937" s="79">
        <f>VLOOKUP(A2937:A3895,Радиаторы!A:I,8,FALSE)</f>
        <v>0</v>
      </c>
      <c r="F2937" s="157">
        <f t="shared" si="57"/>
        <v>0</v>
      </c>
    </row>
    <row r="2938" spans="1:6" x14ac:dyDescent="0.25">
      <c r="A2938" s="9" t="s">
        <v>8685</v>
      </c>
      <c r="B2938" s="9">
        <v>7724105916</v>
      </c>
      <c r="C2938" s="9" t="s">
        <v>8686</v>
      </c>
      <c r="D2938" s="159">
        <f>VLOOKUP(A2938:A3896,Радиаторы!A:I,7,FALSE)</f>
        <v>21320.1</v>
      </c>
      <c r="E2938" s="79">
        <f>VLOOKUP(A2938:A3896,Радиаторы!A:I,8,FALSE)</f>
        <v>0</v>
      </c>
      <c r="F2938" s="157">
        <f t="shared" si="57"/>
        <v>0</v>
      </c>
    </row>
    <row r="2939" spans="1:6" x14ac:dyDescent="0.25">
      <c r="A2939" s="9" t="s">
        <v>8687</v>
      </c>
      <c r="B2939" s="9">
        <v>7724105918</v>
      </c>
      <c r="C2939" s="9" t="s">
        <v>8688</v>
      </c>
      <c r="D2939" s="159">
        <f>VLOOKUP(A2939:A3897,Радиаторы!A:I,7,FALSE)</f>
        <v>23774.35</v>
      </c>
      <c r="E2939" s="79">
        <f>VLOOKUP(A2939:A3897,Радиаторы!A:I,8,FALSE)</f>
        <v>0</v>
      </c>
      <c r="F2939" s="157">
        <f t="shared" si="57"/>
        <v>0</v>
      </c>
    </row>
    <row r="2940" spans="1:6" x14ac:dyDescent="0.25">
      <c r="A2940" s="9" t="s">
        <v>8689</v>
      </c>
      <c r="B2940" s="9">
        <v>7724105920</v>
      </c>
      <c r="C2940" s="9" t="s">
        <v>8690</v>
      </c>
      <c r="D2940" s="159">
        <f>VLOOKUP(A2940:A3898,Радиаторы!A:I,7,FALSE)</f>
        <v>26239.8</v>
      </c>
      <c r="E2940" s="79">
        <f>VLOOKUP(A2940:A3898,Радиаторы!A:I,8,FALSE)</f>
        <v>0</v>
      </c>
      <c r="F2940" s="157">
        <f t="shared" si="57"/>
        <v>0</v>
      </c>
    </row>
    <row r="2941" spans="1:6" x14ac:dyDescent="0.25">
      <c r="A2941" s="9" t="s">
        <v>8692</v>
      </c>
      <c r="B2941" s="9">
        <v>7724106304</v>
      </c>
      <c r="C2941" s="9" t="s">
        <v>8693</v>
      </c>
      <c r="D2941" s="159">
        <f>VLOOKUP(A2941:A3899,Радиаторы!A:I,7,FALSE)</f>
        <v>5860.18</v>
      </c>
      <c r="E2941" s="79">
        <f>VLOOKUP(A2941:A3899,Радиаторы!A:I,8,FALSE)</f>
        <v>0</v>
      </c>
      <c r="F2941" s="157">
        <f t="shared" si="57"/>
        <v>0</v>
      </c>
    </row>
    <row r="2942" spans="1:6" x14ac:dyDescent="0.25">
      <c r="A2942" s="9" t="s">
        <v>8694</v>
      </c>
      <c r="B2942" s="9">
        <v>7724106305</v>
      </c>
      <c r="C2942" s="9" t="s">
        <v>8695</v>
      </c>
      <c r="D2942" s="159">
        <f>VLOOKUP(A2942:A3900,Радиаторы!A:I,7,FALSE)</f>
        <v>6242.84</v>
      </c>
      <c r="E2942" s="79">
        <f>VLOOKUP(A2942:A3900,Радиаторы!A:I,8,FALSE)</f>
        <v>0</v>
      </c>
      <c r="F2942" s="157">
        <f t="shared" si="57"/>
        <v>0</v>
      </c>
    </row>
    <row r="2943" spans="1:6" x14ac:dyDescent="0.25">
      <c r="A2943" s="9" t="s">
        <v>8696</v>
      </c>
      <c r="B2943" s="9">
        <v>7724106306</v>
      </c>
      <c r="C2943" s="9" t="s">
        <v>8697</v>
      </c>
      <c r="D2943" s="159">
        <f>VLOOKUP(A2943:A3901,Радиаторы!A:I,7,FALSE)</f>
        <v>6643.7</v>
      </c>
      <c r="E2943" s="79">
        <f>VLOOKUP(A2943:A3901,Радиаторы!A:I,8,FALSE)</f>
        <v>0</v>
      </c>
      <c r="F2943" s="157">
        <f t="shared" si="57"/>
        <v>0</v>
      </c>
    </row>
    <row r="2944" spans="1:6" x14ac:dyDescent="0.25">
      <c r="A2944" s="9" t="s">
        <v>8698</v>
      </c>
      <c r="B2944" s="9">
        <v>7724106307</v>
      </c>
      <c r="C2944" s="9" t="s">
        <v>8699</v>
      </c>
      <c r="D2944" s="159">
        <f>VLOOKUP(A2944:A3902,Радиаторы!A:I,7,FALSE)</f>
        <v>7079.6</v>
      </c>
      <c r="E2944" s="79">
        <f>VLOOKUP(A2944:A3902,Радиаторы!A:I,8,FALSE)</f>
        <v>0</v>
      </c>
      <c r="F2944" s="157">
        <f t="shared" si="57"/>
        <v>0</v>
      </c>
    </row>
    <row r="2945" spans="1:6" x14ac:dyDescent="0.25">
      <c r="A2945" s="9" t="s">
        <v>8700</v>
      </c>
      <c r="B2945" s="9">
        <v>7724106308</v>
      </c>
      <c r="C2945" s="9" t="s">
        <v>8701</v>
      </c>
      <c r="D2945" s="159">
        <f>VLOOKUP(A2945:A3903,Радиаторы!A:I,7,FALSE)</f>
        <v>7535.14</v>
      </c>
      <c r="E2945" s="79">
        <f>VLOOKUP(A2945:A3903,Радиаторы!A:I,8,FALSE)</f>
        <v>0</v>
      </c>
      <c r="F2945" s="157">
        <f t="shared" si="57"/>
        <v>0</v>
      </c>
    </row>
    <row r="2946" spans="1:6" x14ac:dyDescent="0.25">
      <c r="A2946" s="9" t="s">
        <v>8702</v>
      </c>
      <c r="B2946" s="9">
        <v>7724106309</v>
      </c>
      <c r="C2946" s="9" t="s">
        <v>8703</v>
      </c>
      <c r="D2946" s="159">
        <f>VLOOKUP(A2946:A3904,Радиаторы!A:I,7,FALSE)</f>
        <v>7993.46</v>
      </c>
      <c r="E2946" s="79">
        <f>VLOOKUP(A2946:A3904,Радиаторы!A:I,8,FALSE)</f>
        <v>0</v>
      </c>
      <c r="F2946" s="157">
        <f t="shared" si="57"/>
        <v>0</v>
      </c>
    </row>
    <row r="2947" spans="1:6" x14ac:dyDescent="0.25">
      <c r="A2947" s="9" t="s">
        <v>8704</v>
      </c>
      <c r="B2947" s="9">
        <v>7724106310</v>
      </c>
      <c r="C2947" s="9" t="s">
        <v>8705</v>
      </c>
      <c r="D2947" s="159">
        <f>VLOOKUP(A2947:A3905,Радиаторы!A:I,7,FALSE)</f>
        <v>8450.4</v>
      </c>
      <c r="E2947" s="79">
        <f>VLOOKUP(A2947:A3905,Радиаторы!A:I,8,FALSE)</f>
        <v>0</v>
      </c>
      <c r="F2947" s="157">
        <f t="shared" si="57"/>
        <v>0</v>
      </c>
    </row>
    <row r="2948" spans="1:6" x14ac:dyDescent="0.25">
      <c r="A2948" s="9" t="s">
        <v>8706</v>
      </c>
      <c r="B2948" s="9">
        <v>7724106312</v>
      </c>
      <c r="C2948" s="9" t="s">
        <v>8707</v>
      </c>
      <c r="D2948" s="159">
        <f>VLOOKUP(A2948:A3906,Радиаторы!A:I,7,FALSE)</f>
        <v>9383.8799999999992</v>
      </c>
      <c r="E2948" s="79">
        <f>VLOOKUP(A2948:A3906,Радиаторы!A:I,8,FALSE)</f>
        <v>0</v>
      </c>
      <c r="F2948" s="157">
        <f t="shared" si="57"/>
        <v>0</v>
      </c>
    </row>
    <row r="2949" spans="1:6" x14ac:dyDescent="0.25">
      <c r="A2949" s="9" t="s">
        <v>8708</v>
      </c>
      <c r="B2949" s="9">
        <v>7724106314</v>
      </c>
      <c r="C2949" s="9" t="s">
        <v>8709</v>
      </c>
      <c r="D2949" s="159">
        <f>VLOOKUP(A2949:A3907,Радиаторы!A:I,7,FALSE)</f>
        <v>10318.76</v>
      </c>
      <c r="E2949" s="79">
        <f>VLOOKUP(A2949:A3907,Радиаторы!A:I,8,FALSE)</f>
        <v>0</v>
      </c>
      <c r="F2949" s="157">
        <f t="shared" si="57"/>
        <v>0</v>
      </c>
    </row>
    <row r="2950" spans="1:6" x14ac:dyDescent="0.25">
      <c r="A2950" s="9" t="s">
        <v>8710</v>
      </c>
      <c r="B2950" s="9">
        <v>7724106316</v>
      </c>
      <c r="C2950" s="9" t="s">
        <v>8711</v>
      </c>
      <c r="D2950" s="159">
        <f>VLOOKUP(A2950:A3908,Радиаторы!A:I,7,FALSE)</f>
        <v>11584.42</v>
      </c>
      <c r="E2950" s="79">
        <f>VLOOKUP(A2950:A3908,Радиаторы!A:I,8,FALSE)</f>
        <v>0</v>
      </c>
      <c r="F2950" s="157">
        <f t="shared" si="57"/>
        <v>0</v>
      </c>
    </row>
    <row r="2951" spans="1:6" x14ac:dyDescent="0.25">
      <c r="A2951" s="9" t="s">
        <v>8712</v>
      </c>
      <c r="B2951" s="9">
        <v>7724106318</v>
      </c>
      <c r="C2951" s="9" t="s">
        <v>8713</v>
      </c>
      <c r="D2951" s="159">
        <f>VLOOKUP(A2951:A3909,Радиаторы!A:I,7,FALSE)</f>
        <v>12250.2</v>
      </c>
      <c r="E2951" s="79">
        <f>VLOOKUP(A2951:A3909,Радиаторы!A:I,8,FALSE)</f>
        <v>0</v>
      </c>
      <c r="F2951" s="157">
        <f t="shared" si="57"/>
        <v>0</v>
      </c>
    </row>
    <row r="2952" spans="1:6" x14ac:dyDescent="0.25">
      <c r="A2952" s="9" t="s">
        <v>8714</v>
      </c>
      <c r="B2952" s="9">
        <v>7724106320</v>
      </c>
      <c r="C2952" s="9" t="s">
        <v>8715</v>
      </c>
      <c r="D2952" s="159">
        <f>VLOOKUP(A2952:A3910,Радиаторы!A:I,7,FALSE)</f>
        <v>13492.04</v>
      </c>
      <c r="E2952" s="79">
        <f>VLOOKUP(A2952:A3910,Радиаторы!A:I,8,FALSE)</f>
        <v>0</v>
      </c>
      <c r="F2952" s="157">
        <f t="shared" si="57"/>
        <v>0</v>
      </c>
    </row>
    <row r="2953" spans="1:6" x14ac:dyDescent="0.25">
      <c r="A2953" s="9" t="s">
        <v>8716</v>
      </c>
      <c r="B2953" s="9">
        <v>7724106404</v>
      </c>
      <c r="C2953" s="9" t="s">
        <v>8717</v>
      </c>
      <c r="D2953" s="159">
        <f>VLOOKUP(A2953:A3911,Радиаторы!A:I,7,FALSE)</f>
        <v>6151.72</v>
      </c>
      <c r="E2953" s="79">
        <f>VLOOKUP(A2953:A3911,Радиаторы!A:I,8,FALSE)</f>
        <v>0</v>
      </c>
      <c r="F2953" s="157">
        <f t="shared" si="57"/>
        <v>0</v>
      </c>
    </row>
    <row r="2954" spans="1:6" x14ac:dyDescent="0.25">
      <c r="A2954" s="9" t="s">
        <v>8718</v>
      </c>
      <c r="B2954" s="9">
        <v>7724106405</v>
      </c>
      <c r="C2954" s="9" t="s">
        <v>8719</v>
      </c>
      <c r="D2954" s="159">
        <f>VLOOKUP(A2954:A3912,Радиаторы!A:I,7,FALSE)</f>
        <v>6584.82</v>
      </c>
      <c r="E2954" s="79">
        <f>VLOOKUP(A2954:A3912,Радиаторы!A:I,8,FALSE)</f>
        <v>0</v>
      </c>
      <c r="F2954" s="157">
        <f t="shared" si="57"/>
        <v>0</v>
      </c>
    </row>
    <row r="2955" spans="1:6" x14ac:dyDescent="0.25">
      <c r="A2955" s="9" t="s">
        <v>8720</v>
      </c>
      <c r="B2955" s="9">
        <v>7724106406</v>
      </c>
      <c r="C2955" s="9" t="s">
        <v>8721</v>
      </c>
      <c r="D2955" s="159">
        <f>VLOOKUP(A2955:A3913,Радиаторы!A:I,7,FALSE)</f>
        <v>7052.98</v>
      </c>
      <c r="E2955" s="79">
        <f>VLOOKUP(A2955:A3913,Радиаторы!A:I,8,FALSE)</f>
        <v>0</v>
      </c>
      <c r="F2955" s="157">
        <f t="shared" si="57"/>
        <v>0</v>
      </c>
    </row>
    <row r="2956" spans="1:6" x14ac:dyDescent="0.25">
      <c r="A2956" s="9" t="s">
        <v>8722</v>
      </c>
      <c r="B2956" s="9">
        <v>7724106407</v>
      </c>
      <c r="C2956" s="9" t="s">
        <v>8723</v>
      </c>
      <c r="D2956" s="159">
        <f>VLOOKUP(A2956:A3914,Радиаторы!A:I,7,FALSE)</f>
        <v>7553.36</v>
      </c>
      <c r="E2956" s="79">
        <f>VLOOKUP(A2956:A3914,Радиаторы!A:I,8,FALSE)</f>
        <v>0</v>
      </c>
      <c r="F2956" s="157">
        <f t="shared" si="57"/>
        <v>0</v>
      </c>
    </row>
    <row r="2957" spans="1:6" x14ac:dyDescent="0.25">
      <c r="A2957" s="9" t="s">
        <v>8724</v>
      </c>
      <c r="B2957" s="9">
        <v>7724106408</v>
      </c>
      <c r="C2957" s="9" t="s">
        <v>8725</v>
      </c>
      <c r="D2957" s="159">
        <f>VLOOKUP(A2957:A3915,Радиаторы!A:I,7,FALSE)</f>
        <v>8074.76</v>
      </c>
      <c r="E2957" s="79">
        <f>VLOOKUP(A2957:A3915,Радиаторы!A:I,8,FALSE)</f>
        <v>0</v>
      </c>
      <c r="F2957" s="157">
        <f t="shared" si="57"/>
        <v>0</v>
      </c>
    </row>
    <row r="2958" spans="1:6" x14ac:dyDescent="0.25">
      <c r="A2958" s="9" t="s">
        <v>8726</v>
      </c>
      <c r="B2958" s="9">
        <v>7724106409</v>
      </c>
      <c r="C2958" s="9" t="s">
        <v>8727</v>
      </c>
      <c r="D2958" s="159">
        <f>VLOOKUP(A2958:A3916,Радиаторы!A:I,7,FALSE)</f>
        <v>8642.42</v>
      </c>
      <c r="E2958" s="79">
        <f>VLOOKUP(A2958:A3916,Радиаторы!A:I,8,FALSE)</f>
        <v>0</v>
      </c>
      <c r="F2958" s="157">
        <f t="shared" si="57"/>
        <v>0</v>
      </c>
    </row>
    <row r="2959" spans="1:6" x14ac:dyDescent="0.25">
      <c r="A2959" s="9" t="s">
        <v>8728</v>
      </c>
      <c r="B2959" s="9">
        <v>7724106410</v>
      </c>
      <c r="C2959" s="9" t="s">
        <v>8729</v>
      </c>
      <c r="D2959" s="159">
        <f>VLOOKUP(A2959:A3917,Радиаторы!A:I,7,FALSE)</f>
        <v>9219.8799999999992</v>
      </c>
      <c r="E2959" s="79">
        <f>VLOOKUP(A2959:A3917,Радиаторы!A:I,8,FALSE)</f>
        <v>0</v>
      </c>
      <c r="F2959" s="157">
        <f t="shared" si="57"/>
        <v>0</v>
      </c>
    </row>
    <row r="2960" spans="1:6" x14ac:dyDescent="0.25">
      <c r="A2960" s="9" t="s">
        <v>8730</v>
      </c>
      <c r="B2960" s="9">
        <v>7724106412</v>
      </c>
      <c r="C2960" s="9" t="s">
        <v>8731</v>
      </c>
      <c r="D2960" s="159">
        <f>VLOOKUP(A2960:A3918,Радиаторы!A:I,7,FALSE)</f>
        <v>10366.42</v>
      </c>
      <c r="E2960" s="79">
        <f>VLOOKUP(A2960:A3918,Радиаторы!A:I,8,FALSE)</f>
        <v>0</v>
      </c>
      <c r="F2960" s="157">
        <f t="shared" si="57"/>
        <v>0</v>
      </c>
    </row>
    <row r="2961" spans="1:6" x14ac:dyDescent="0.25">
      <c r="A2961" s="9" t="s">
        <v>8732</v>
      </c>
      <c r="B2961" s="9">
        <v>7724106414</v>
      </c>
      <c r="C2961" s="9" t="s">
        <v>8733</v>
      </c>
      <c r="D2961" s="159">
        <f>VLOOKUP(A2961:A3919,Радиаторы!A:I,7,FALSE)</f>
        <v>11510.14</v>
      </c>
      <c r="E2961" s="79">
        <f>VLOOKUP(A2961:A3919,Радиаторы!A:I,8,FALSE)</f>
        <v>0</v>
      </c>
      <c r="F2961" s="157">
        <f t="shared" si="57"/>
        <v>0</v>
      </c>
    </row>
    <row r="2962" spans="1:6" x14ac:dyDescent="0.25">
      <c r="A2962" s="9" t="s">
        <v>8734</v>
      </c>
      <c r="B2962" s="9">
        <v>7724106416</v>
      </c>
      <c r="C2962" s="9" t="s">
        <v>8735</v>
      </c>
      <c r="D2962" s="159">
        <f>VLOOKUP(A2962:A3920,Радиаторы!A:I,7,FALSE)</f>
        <v>13026.7</v>
      </c>
      <c r="E2962" s="79">
        <f>VLOOKUP(A2962:A3920,Радиаторы!A:I,8,FALSE)</f>
        <v>0</v>
      </c>
      <c r="F2962" s="157">
        <f t="shared" si="57"/>
        <v>0</v>
      </c>
    </row>
    <row r="2963" spans="1:6" x14ac:dyDescent="0.25">
      <c r="A2963" s="9" t="s">
        <v>8736</v>
      </c>
      <c r="B2963" s="9">
        <v>7724106418</v>
      </c>
      <c r="C2963" s="9" t="s">
        <v>8737</v>
      </c>
      <c r="D2963" s="159">
        <f>VLOOKUP(A2963:A3921,Радиаторы!A:I,7,FALSE)</f>
        <v>14211.06</v>
      </c>
      <c r="E2963" s="79">
        <f>VLOOKUP(A2963:A3921,Радиаторы!A:I,8,FALSE)</f>
        <v>0</v>
      </c>
      <c r="F2963" s="157">
        <f t="shared" si="57"/>
        <v>0</v>
      </c>
    </row>
    <row r="2964" spans="1:6" x14ac:dyDescent="0.25">
      <c r="A2964" s="9" t="s">
        <v>8738</v>
      </c>
      <c r="B2964" s="9">
        <v>7724106420</v>
      </c>
      <c r="C2964" s="9" t="s">
        <v>8739</v>
      </c>
      <c r="D2964" s="159">
        <f>VLOOKUP(A2964:A3922,Радиаторы!A:I,7,FALSE)</f>
        <v>15392.64</v>
      </c>
      <c r="E2964" s="79">
        <f>VLOOKUP(A2964:A3922,Радиаторы!A:I,8,FALSE)</f>
        <v>0</v>
      </c>
      <c r="F2964" s="157">
        <f t="shared" si="57"/>
        <v>0</v>
      </c>
    </row>
    <row r="2965" spans="1:6" x14ac:dyDescent="0.25">
      <c r="A2965" s="9" t="s">
        <v>8740</v>
      </c>
      <c r="B2965" s="9">
        <v>7724106504</v>
      </c>
      <c r="C2965" s="9" t="s">
        <v>8741</v>
      </c>
      <c r="D2965" s="159">
        <f>VLOOKUP(A2965:A3923,Радиаторы!A:I,7,FALSE)</f>
        <v>7017.94</v>
      </c>
      <c r="E2965" s="79">
        <f>VLOOKUP(A2965:A3923,Радиаторы!A:I,8,FALSE)</f>
        <v>0</v>
      </c>
      <c r="F2965" s="157">
        <f t="shared" si="57"/>
        <v>0</v>
      </c>
    </row>
    <row r="2966" spans="1:6" x14ac:dyDescent="0.25">
      <c r="A2966" s="9" t="s">
        <v>8742</v>
      </c>
      <c r="B2966" s="9">
        <v>7724106505</v>
      </c>
      <c r="C2966" s="9" t="s">
        <v>8743</v>
      </c>
      <c r="D2966" s="159">
        <f>VLOOKUP(A2966:A3924,Радиаторы!A:I,7,FALSE)</f>
        <v>7560.36</v>
      </c>
      <c r="E2966" s="79">
        <f>VLOOKUP(A2966:A3924,Радиаторы!A:I,8,FALSE)</f>
        <v>0</v>
      </c>
      <c r="F2966" s="157">
        <f t="shared" si="57"/>
        <v>0</v>
      </c>
    </row>
    <row r="2967" spans="1:6" x14ac:dyDescent="0.25">
      <c r="A2967" s="9" t="s">
        <v>8744</v>
      </c>
      <c r="B2967" s="9">
        <v>7724106506</v>
      </c>
      <c r="C2967" s="9" t="s">
        <v>8745</v>
      </c>
      <c r="D2967" s="159">
        <f>VLOOKUP(A2967:A3925,Радиаторы!A:I,7,FALSE)</f>
        <v>8133.62</v>
      </c>
      <c r="E2967" s="79">
        <f>VLOOKUP(A2967:A3925,Радиаторы!A:I,8,FALSE)</f>
        <v>0</v>
      </c>
      <c r="F2967" s="157">
        <f t="shared" si="57"/>
        <v>0</v>
      </c>
    </row>
    <row r="2968" spans="1:6" x14ac:dyDescent="0.25">
      <c r="A2968" s="9" t="s">
        <v>8746</v>
      </c>
      <c r="B2968" s="9">
        <v>7724106507</v>
      </c>
      <c r="C2968" s="9" t="s">
        <v>8747</v>
      </c>
      <c r="D2968" s="159">
        <f>VLOOKUP(A2968:A3926,Радиаторы!A:I,7,FALSE)</f>
        <v>8741.92</v>
      </c>
      <c r="E2968" s="79">
        <f>VLOOKUP(A2968:A3926,Радиаторы!A:I,8,FALSE)</f>
        <v>0</v>
      </c>
      <c r="F2968" s="157">
        <f t="shared" si="57"/>
        <v>0</v>
      </c>
    </row>
    <row r="2969" spans="1:6" x14ac:dyDescent="0.25">
      <c r="A2969" s="9" t="s">
        <v>8748</v>
      </c>
      <c r="B2969" s="9">
        <v>7724106508</v>
      </c>
      <c r="C2969" s="9" t="s">
        <v>8749</v>
      </c>
      <c r="D2969" s="159">
        <f>VLOOKUP(A2969:A3927,Радиаторы!A:I,7,FALSE)</f>
        <v>9411.9</v>
      </c>
      <c r="E2969" s="79">
        <f>VLOOKUP(A2969:A3927,Радиаторы!A:I,8,FALSE)</f>
        <v>0</v>
      </c>
      <c r="F2969" s="157">
        <f t="shared" si="57"/>
        <v>0</v>
      </c>
    </row>
    <row r="2970" spans="1:6" x14ac:dyDescent="0.25">
      <c r="A2970" s="9" t="s">
        <v>8750</v>
      </c>
      <c r="B2970" s="9">
        <v>7724106509</v>
      </c>
      <c r="C2970" s="9" t="s">
        <v>8751</v>
      </c>
      <c r="D2970" s="159">
        <f>VLOOKUP(A2970:A3928,Радиаторы!A:I,7,FALSE)</f>
        <v>10118.32</v>
      </c>
      <c r="E2970" s="79">
        <f>VLOOKUP(A2970:A3928,Радиаторы!A:I,8,FALSE)</f>
        <v>0</v>
      </c>
      <c r="F2970" s="157">
        <f t="shared" si="57"/>
        <v>0</v>
      </c>
    </row>
    <row r="2971" spans="1:6" x14ac:dyDescent="0.25">
      <c r="A2971" s="9" t="s">
        <v>8752</v>
      </c>
      <c r="B2971" s="9">
        <v>7724106510</v>
      </c>
      <c r="C2971" s="9" t="s">
        <v>8753</v>
      </c>
      <c r="D2971" s="159">
        <f>VLOOKUP(A2971:A3929,Радиаторы!A:I,7,FALSE)</f>
        <v>10810.72</v>
      </c>
      <c r="E2971" s="79">
        <f>VLOOKUP(A2971:A3929,Радиаторы!A:I,8,FALSE)</f>
        <v>0</v>
      </c>
      <c r="F2971" s="157">
        <f t="shared" si="57"/>
        <v>0</v>
      </c>
    </row>
    <row r="2972" spans="1:6" x14ac:dyDescent="0.25">
      <c r="A2972" s="9" t="s">
        <v>8754</v>
      </c>
      <c r="B2972" s="9">
        <v>7724106512</v>
      </c>
      <c r="C2972" s="9" t="s">
        <v>8755</v>
      </c>
      <c r="D2972" s="159">
        <f>VLOOKUP(A2972:A3930,Радиаторы!A:I,7,FALSE)</f>
        <v>12226.36</v>
      </c>
      <c r="E2972" s="79">
        <f>VLOOKUP(A2972:A3930,Радиаторы!A:I,8,FALSE)</f>
        <v>0</v>
      </c>
      <c r="F2972" s="157">
        <f t="shared" si="57"/>
        <v>0</v>
      </c>
    </row>
    <row r="2973" spans="1:6" x14ac:dyDescent="0.25">
      <c r="A2973" s="9" t="s">
        <v>8756</v>
      </c>
      <c r="B2973" s="9">
        <v>7724106514</v>
      </c>
      <c r="C2973" s="9" t="s">
        <v>8757</v>
      </c>
      <c r="D2973" s="159">
        <f>VLOOKUP(A2973:A3931,Радиаторы!A:I,7,FALSE)</f>
        <v>13615.38</v>
      </c>
      <c r="E2973" s="79">
        <f>VLOOKUP(A2973:A3931,Радиаторы!A:I,8,FALSE)</f>
        <v>0</v>
      </c>
      <c r="F2973" s="157">
        <f t="shared" si="57"/>
        <v>0</v>
      </c>
    </row>
    <row r="2974" spans="1:6" x14ac:dyDescent="0.25">
      <c r="A2974" s="9" t="s">
        <v>8758</v>
      </c>
      <c r="B2974" s="9">
        <v>7724106516</v>
      </c>
      <c r="C2974" s="9" t="s">
        <v>8759</v>
      </c>
      <c r="D2974" s="159">
        <f>VLOOKUP(A2974:A3932,Радиаторы!A:I,7,FALSE)</f>
        <v>15458.52</v>
      </c>
      <c r="E2974" s="79">
        <f>VLOOKUP(A2974:A3932,Радиаторы!A:I,8,FALSE)</f>
        <v>0</v>
      </c>
      <c r="F2974" s="157">
        <f t="shared" si="57"/>
        <v>0</v>
      </c>
    </row>
    <row r="2975" spans="1:6" x14ac:dyDescent="0.25">
      <c r="A2975" s="9" t="s">
        <v>8760</v>
      </c>
      <c r="B2975" s="9">
        <v>7724106518</v>
      </c>
      <c r="C2975" s="9" t="s">
        <v>8761</v>
      </c>
      <c r="D2975" s="159">
        <f>VLOOKUP(A2975:A3933,Радиаторы!A:I,7,FALSE)</f>
        <v>16919</v>
      </c>
      <c r="E2975" s="79">
        <f>VLOOKUP(A2975:A3933,Радиаторы!A:I,8,FALSE)</f>
        <v>0</v>
      </c>
      <c r="F2975" s="157">
        <f t="shared" si="57"/>
        <v>0</v>
      </c>
    </row>
    <row r="2976" spans="1:6" x14ac:dyDescent="0.25">
      <c r="A2976" s="9" t="s">
        <v>8762</v>
      </c>
      <c r="B2976" s="9">
        <v>7724106520</v>
      </c>
      <c r="C2976" s="9" t="s">
        <v>8763</v>
      </c>
      <c r="D2976" s="159">
        <f>VLOOKUP(A2976:A3934,Радиаторы!A:I,7,FALSE)</f>
        <v>18357.060000000001</v>
      </c>
      <c r="E2976" s="79">
        <f>VLOOKUP(A2976:A3934,Радиаторы!A:I,8,FALSE)</f>
        <v>0</v>
      </c>
      <c r="F2976" s="157">
        <f t="shared" si="57"/>
        <v>0</v>
      </c>
    </row>
    <row r="2977" spans="1:6" x14ac:dyDescent="0.25">
      <c r="A2977" s="9" t="s">
        <v>8764</v>
      </c>
      <c r="B2977" s="9">
        <v>7724106604</v>
      </c>
      <c r="C2977" s="9" t="s">
        <v>8765</v>
      </c>
      <c r="D2977" s="159">
        <f>VLOOKUP(A2977:A3935,Радиаторы!A:I,7,FALSE)</f>
        <v>7425.8</v>
      </c>
      <c r="E2977" s="79">
        <f>VLOOKUP(A2977:A3935,Радиаторы!A:I,8,FALSE)</f>
        <v>0</v>
      </c>
      <c r="F2977" s="157">
        <f t="shared" si="57"/>
        <v>0</v>
      </c>
    </row>
    <row r="2978" spans="1:6" x14ac:dyDescent="0.25">
      <c r="A2978" s="9" t="s">
        <v>8766</v>
      </c>
      <c r="B2978" s="9">
        <v>7724106605</v>
      </c>
      <c r="C2978" s="9" t="s">
        <v>8767</v>
      </c>
      <c r="D2978" s="159">
        <f>VLOOKUP(A2978:A3936,Радиаторы!A:I,7,FALSE)</f>
        <v>8010.28</v>
      </c>
      <c r="E2978" s="79">
        <f>VLOOKUP(A2978:A3936,Радиаторы!A:I,8,FALSE)</f>
        <v>0</v>
      </c>
      <c r="F2978" s="157">
        <f t="shared" si="57"/>
        <v>0</v>
      </c>
    </row>
    <row r="2979" spans="1:6" x14ac:dyDescent="0.25">
      <c r="A2979" s="9" t="s">
        <v>8768</v>
      </c>
      <c r="B2979" s="9">
        <v>7724106606</v>
      </c>
      <c r="C2979" s="9" t="s">
        <v>8769</v>
      </c>
      <c r="D2979" s="159">
        <f>VLOOKUP(A2979:A3937,Радиаторы!A:I,7,FALSE)</f>
        <v>8634</v>
      </c>
      <c r="E2979" s="79">
        <f>VLOOKUP(A2979:A3937,Радиаторы!A:I,8,FALSE)</f>
        <v>0</v>
      </c>
      <c r="F2979" s="157">
        <f t="shared" si="57"/>
        <v>0</v>
      </c>
    </row>
    <row r="2980" spans="1:6" x14ac:dyDescent="0.25">
      <c r="A2980" s="9" t="s">
        <v>8770</v>
      </c>
      <c r="B2980" s="9">
        <v>7724106607</v>
      </c>
      <c r="C2980" s="9" t="s">
        <v>8771</v>
      </c>
      <c r="D2980" s="159">
        <f>VLOOKUP(A2980:A3938,Радиаторы!A:I,7,FALSE)</f>
        <v>9316.59</v>
      </c>
      <c r="E2980" s="79">
        <f>VLOOKUP(A2980:A3938,Радиаторы!A:I,8,FALSE)</f>
        <v>0</v>
      </c>
      <c r="F2980" s="157">
        <f t="shared" si="57"/>
        <v>0</v>
      </c>
    </row>
    <row r="2981" spans="1:6" x14ac:dyDescent="0.25">
      <c r="A2981" s="9" t="s">
        <v>8772</v>
      </c>
      <c r="B2981" s="9">
        <v>7724106608</v>
      </c>
      <c r="C2981" s="9" t="s">
        <v>8773</v>
      </c>
      <c r="D2981" s="159">
        <f>VLOOKUP(A2981:A3939,Радиаторы!A:I,7,FALSE)</f>
        <v>10051.049999999999</v>
      </c>
      <c r="E2981" s="79">
        <f>VLOOKUP(A2981:A3939,Радиаторы!A:I,8,FALSE)</f>
        <v>0</v>
      </c>
      <c r="F2981" s="157">
        <f t="shared" si="57"/>
        <v>0</v>
      </c>
    </row>
    <row r="2982" spans="1:6" x14ac:dyDescent="0.25">
      <c r="A2982" s="9" t="s">
        <v>8774</v>
      </c>
      <c r="B2982" s="9">
        <v>7724106609</v>
      </c>
      <c r="C2982" s="9" t="s">
        <v>8775</v>
      </c>
      <c r="D2982" s="159">
        <f>VLOOKUP(A2982:A3940,Радиаторы!A:I,7,FALSE)</f>
        <v>10824.74</v>
      </c>
      <c r="E2982" s="79">
        <f>VLOOKUP(A2982:A3940,Радиаторы!A:I,8,FALSE)</f>
        <v>0</v>
      </c>
      <c r="F2982" s="157">
        <f t="shared" si="57"/>
        <v>0</v>
      </c>
    </row>
    <row r="2983" spans="1:6" x14ac:dyDescent="0.25">
      <c r="A2983" s="9" t="s">
        <v>8776</v>
      </c>
      <c r="B2983" s="9">
        <v>7724106610</v>
      </c>
      <c r="C2983" s="9" t="s">
        <v>8777</v>
      </c>
      <c r="D2983" s="159">
        <f>VLOOKUP(A2983:A3941,Радиаторы!A:I,7,FALSE)</f>
        <v>11591.43</v>
      </c>
      <c r="E2983" s="79">
        <f>VLOOKUP(A2983:A3941,Радиаторы!A:I,8,FALSE)</f>
        <v>0</v>
      </c>
      <c r="F2983" s="157">
        <f t="shared" si="57"/>
        <v>0</v>
      </c>
    </row>
    <row r="2984" spans="1:6" x14ac:dyDescent="0.25">
      <c r="A2984" s="9" t="s">
        <v>8778</v>
      </c>
      <c r="B2984" s="9">
        <v>7724106612</v>
      </c>
      <c r="C2984" s="9" t="s">
        <v>8779</v>
      </c>
      <c r="D2984" s="159">
        <f>VLOOKUP(A2984:A3942,Радиаторы!A:I,7,FALSE)</f>
        <v>13168.26</v>
      </c>
      <c r="E2984" s="79">
        <f>VLOOKUP(A2984:A3942,Радиаторы!A:I,8,FALSE)</f>
        <v>0</v>
      </c>
      <c r="F2984" s="157">
        <f t="shared" si="57"/>
        <v>0</v>
      </c>
    </row>
    <row r="2985" spans="1:6" x14ac:dyDescent="0.25">
      <c r="A2985" s="9" t="s">
        <v>8780</v>
      </c>
      <c r="B2985" s="9">
        <v>7724106614</v>
      </c>
      <c r="C2985" s="9" t="s">
        <v>8781</v>
      </c>
      <c r="D2985" s="159">
        <f>VLOOKUP(A2985:A3943,Радиаторы!A:I,7,FALSE)</f>
        <v>14717.05</v>
      </c>
      <c r="E2985" s="79">
        <f>VLOOKUP(A2985:A3943,Радиаторы!A:I,8,FALSE)</f>
        <v>0</v>
      </c>
      <c r="F2985" s="157">
        <f t="shared" si="57"/>
        <v>0</v>
      </c>
    </row>
    <row r="2986" spans="1:6" x14ac:dyDescent="0.25">
      <c r="A2986" s="9" t="s">
        <v>8782</v>
      </c>
      <c r="B2986" s="9">
        <v>7724106616</v>
      </c>
      <c r="C2986" s="9" t="s">
        <v>8783</v>
      </c>
      <c r="D2986" s="159">
        <f>VLOOKUP(A2986:A3944,Радиаторы!A:I,7,FALSE)</f>
        <v>16757.82</v>
      </c>
      <c r="E2986" s="79">
        <f>VLOOKUP(A2986:A3944,Радиаторы!A:I,8,FALSE)</f>
        <v>0</v>
      </c>
      <c r="F2986" s="157">
        <f t="shared" si="57"/>
        <v>0</v>
      </c>
    </row>
    <row r="2987" spans="1:6" x14ac:dyDescent="0.25">
      <c r="A2987" s="9" t="s">
        <v>8784</v>
      </c>
      <c r="B2987" s="9">
        <v>7724106618</v>
      </c>
      <c r="C2987" s="9" t="s">
        <v>8785</v>
      </c>
      <c r="D2987" s="159">
        <f>VLOOKUP(A2987:A3945,Радиаторы!A:I,7,FALSE)</f>
        <v>18372.490000000002</v>
      </c>
      <c r="E2987" s="79">
        <f>VLOOKUP(A2987:A3945,Радиаторы!A:I,8,FALSE)</f>
        <v>0</v>
      </c>
      <c r="F2987" s="157">
        <f t="shared" si="57"/>
        <v>0</v>
      </c>
    </row>
    <row r="2988" spans="1:6" x14ac:dyDescent="0.25">
      <c r="A2988" s="9" t="s">
        <v>8786</v>
      </c>
      <c r="B2988" s="9">
        <v>7724106620</v>
      </c>
      <c r="C2988" s="9" t="s">
        <v>8787</v>
      </c>
      <c r="D2988" s="159">
        <f>VLOOKUP(A2988:A3946,Радиаторы!A:I,7,FALSE)</f>
        <v>19967.54</v>
      </c>
      <c r="E2988" s="79">
        <f>VLOOKUP(A2988:A3946,Радиаторы!A:I,8,FALSE)</f>
        <v>0</v>
      </c>
      <c r="F2988" s="157">
        <f t="shared" si="57"/>
        <v>0</v>
      </c>
    </row>
    <row r="2989" spans="1:6" x14ac:dyDescent="0.25">
      <c r="A2989" s="9" t="s">
        <v>8788</v>
      </c>
      <c r="B2989" s="9">
        <v>7724106904</v>
      </c>
      <c r="C2989" s="9" t="s">
        <v>8789</v>
      </c>
      <c r="D2989" s="159">
        <f>VLOOKUP(A2989:A3947,Радиаторы!A:I,7,FALSE)</f>
        <v>7762.19</v>
      </c>
      <c r="E2989" s="79">
        <f>VLOOKUP(A2989:A3947,Радиаторы!A:I,8,FALSE)</f>
        <v>0</v>
      </c>
      <c r="F2989" s="157">
        <f t="shared" si="57"/>
        <v>0</v>
      </c>
    </row>
    <row r="2990" spans="1:6" x14ac:dyDescent="0.25">
      <c r="A2990" s="9" t="s">
        <v>8790</v>
      </c>
      <c r="B2990" s="9">
        <v>7724106905</v>
      </c>
      <c r="C2990" s="9" t="s">
        <v>8791</v>
      </c>
      <c r="D2990" s="159">
        <f>VLOOKUP(A2990:A3948,Радиаторы!A:I,7,FALSE)</f>
        <v>8775.57</v>
      </c>
      <c r="E2990" s="79">
        <f>VLOOKUP(A2990:A3948,Радиаторы!A:I,8,FALSE)</f>
        <v>0</v>
      </c>
      <c r="F2990" s="157">
        <f t="shared" si="57"/>
        <v>0</v>
      </c>
    </row>
    <row r="2991" spans="1:6" x14ac:dyDescent="0.25">
      <c r="A2991" s="9" t="s">
        <v>8792</v>
      </c>
      <c r="B2991" s="9">
        <v>7724106906</v>
      </c>
      <c r="C2991" s="9" t="s">
        <v>8793</v>
      </c>
      <c r="D2991" s="159">
        <f>VLOOKUP(A2991:A3949,Радиаторы!A:I,7,FALSE)</f>
        <v>9874.44</v>
      </c>
      <c r="E2991" s="79">
        <f>VLOOKUP(A2991:A3949,Радиаторы!A:I,8,FALSE)</f>
        <v>0</v>
      </c>
      <c r="F2991" s="157">
        <f t="shared" si="57"/>
        <v>0</v>
      </c>
    </row>
    <row r="2992" spans="1:6" x14ac:dyDescent="0.25">
      <c r="A2992" s="9" t="s">
        <v>8794</v>
      </c>
      <c r="B2992" s="9">
        <v>7724106907</v>
      </c>
      <c r="C2992" s="9" t="s">
        <v>8795</v>
      </c>
      <c r="D2992" s="159">
        <f>VLOOKUP(A2992:A3950,Радиаторы!A:I,7,FALSE)</f>
        <v>11175.15</v>
      </c>
      <c r="E2992" s="79">
        <f>VLOOKUP(A2992:A3950,Радиаторы!A:I,8,FALSE)</f>
        <v>0</v>
      </c>
      <c r="F2992" s="157">
        <f t="shared" si="57"/>
        <v>0</v>
      </c>
    </row>
    <row r="2993" spans="1:6" x14ac:dyDescent="0.25">
      <c r="A2993" s="9" t="s">
        <v>8796</v>
      </c>
      <c r="B2993" s="9">
        <v>7724106908</v>
      </c>
      <c r="C2993" s="9" t="s">
        <v>8797</v>
      </c>
      <c r="D2993" s="159">
        <f>VLOOKUP(A2993:A3951,Радиаторы!A:I,7,FALSE)</f>
        <v>12624.43</v>
      </c>
      <c r="E2993" s="79">
        <f>VLOOKUP(A2993:A3951,Радиаторы!A:I,8,FALSE)</f>
        <v>0</v>
      </c>
      <c r="F2993" s="157">
        <f t="shared" si="57"/>
        <v>0</v>
      </c>
    </row>
    <row r="2994" spans="1:6" x14ac:dyDescent="0.25">
      <c r="A2994" s="9" t="s">
        <v>8798</v>
      </c>
      <c r="B2994" s="9">
        <v>7724106909</v>
      </c>
      <c r="C2994" s="9" t="s">
        <v>8799</v>
      </c>
      <c r="D2994" s="159">
        <f>VLOOKUP(A2994:A3952,Радиаторы!A:I,7,FALSE)</f>
        <v>13513.06</v>
      </c>
      <c r="E2994" s="79">
        <f>VLOOKUP(A2994:A3952,Радиаторы!A:I,8,FALSE)</f>
        <v>0</v>
      </c>
      <c r="F2994" s="157">
        <f t="shared" si="57"/>
        <v>0</v>
      </c>
    </row>
    <row r="2995" spans="1:6" x14ac:dyDescent="0.25">
      <c r="A2995" s="9" t="s">
        <v>8800</v>
      </c>
      <c r="B2995" s="9">
        <v>7724106910</v>
      </c>
      <c r="C2995" s="9" t="s">
        <v>8801</v>
      </c>
      <c r="D2995" s="159">
        <f>VLOOKUP(A2995:A3953,Радиаторы!A:I,7,FALSE)</f>
        <v>14457.75</v>
      </c>
      <c r="E2995" s="79">
        <f>VLOOKUP(A2995:A3953,Радиаторы!A:I,8,FALSE)</f>
        <v>0</v>
      </c>
      <c r="F2995" s="157">
        <f t="shared" si="57"/>
        <v>0</v>
      </c>
    </row>
    <row r="2996" spans="1:6" x14ac:dyDescent="0.25">
      <c r="A2996" s="9" t="s">
        <v>8802</v>
      </c>
      <c r="B2996" s="9">
        <v>7724106912</v>
      </c>
      <c r="C2996" s="9" t="s">
        <v>8803</v>
      </c>
      <c r="D2996" s="159">
        <f>VLOOKUP(A2996:A3954,Радиаторы!A:I,7,FALSE)</f>
        <v>16572.8</v>
      </c>
      <c r="E2996" s="79">
        <f>VLOOKUP(A2996:A3954,Радиаторы!A:I,8,FALSE)</f>
        <v>0</v>
      </c>
      <c r="F2996" s="157">
        <f t="shared" si="57"/>
        <v>0</v>
      </c>
    </row>
    <row r="2997" spans="1:6" x14ac:dyDescent="0.25">
      <c r="A2997" s="9" t="s">
        <v>8804</v>
      </c>
      <c r="B2997" s="9">
        <v>7724106914</v>
      </c>
      <c r="C2997" s="9" t="s">
        <v>8805</v>
      </c>
      <c r="D2997" s="159">
        <f>VLOOKUP(A2997:A3955,Радиаторы!A:I,7,FALSE)</f>
        <v>18466.400000000001</v>
      </c>
      <c r="E2997" s="79">
        <f>VLOOKUP(A2997:A3955,Радиаторы!A:I,8,FALSE)</f>
        <v>0</v>
      </c>
      <c r="F2997" s="157">
        <f t="shared" si="57"/>
        <v>0</v>
      </c>
    </row>
    <row r="2998" spans="1:6" x14ac:dyDescent="0.25">
      <c r="A2998" s="9" t="s">
        <v>8806</v>
      </c>
      <c r="B2998" s="9">
        <v>7724106916</v>
      </c>
      <c r="C2998" s="9" t="s">
        <v>8807</v>
      </c>
      <c r="D2998" s="159">
        <f>VLOOKUP(A2998:A3956,Радиаторы!A:I,7,FALSE)</f>
        <v>20934.66</v>
      </c>
      <c r="E2998" s="79">
        <f>VLOOKUP(A2998:A3956,Радиаторы!A:I,8,FALSE)</f>
        <v>0</v>
      </c>
      <c r="F2998" s="157">
        <f t="shared" si="57"/>
        <v>0</v>
      </c>
    </row>
    <row r="2999" spans="1:6" x14ac:dyDescent="0.25">
      <c r="A2999" s="9" t="s">
        <v>8808</v>
      </c>
      <c r="B2999" s="9">
        <v>7724106918</v>
      </c>
      <c r="C2999" s="9" t="s">
        <v>8809</v>
      </c>
      <c r="D2999" s="159">
        <f>VLOOKUP(A2999:A3957,Радиаторы!A:I,7,FALSE)</f>
        <v>23024.48</v>
      </c>
      <c r="E2999" s="79">
        <f>VLOOKUP(A2999:A3957,Радиаторы!A:I,8,FALSE)</f>
        <v>0</v>
      </c>
      <c r="F2999" s="157">
        <f t="shared" ref="F2999:F3062" si="58">D2999*E2999</f>
        <v>0</v>
      </c>
    </row>
    <row r="3000" spans="1:6" x14ac:dyDescent="0.25">
      <c r="A3000" s="9" t="s">
        <v>8810</v>
      </c>
      <c r="B3000" s="9">
        <v>7724106920</v>
      </c>
      <c r="C3000" s="9" t="s">
        <v>8811</v>
      </c>
      <c r="D3000" s="159">
        <f>VLOOKUP(A3000:A3958,Радиаторы!A:I,7,FALSE)</f>
        <v>24866.21</v>
      </c>
      <c r="E3000" s="79">
        <f>VLOOKUP(A3000:A3958,Радиаторы!A:I,8,FALSE)</f>
        <v>0</v>
      </c>
      <c r="F3000" s="157">
        <f t="shared" si="58"/>
        <v>0</v>
      </c>
    </row>
    <row r="3001" spans="1:6" x14ac:dyDescent="0.25">
      <c r="A3001" s="9" t="s">
        <v>8813</v>
      </c>
      <c r="B3001" s="9">
        <v>7724107304</v>
      </c>
      <c r="C3001" s="9" t="s">
        <v>8814</v>
      </c>
      <c r="D3001" s="159">
        <f>VLOOKUP(A3001:A3959,Радиаторы!A:I,7,FALSE)</f>
        <v>7343.1</v>
      </c>
      <c r="E3001" s="79">
        <f>VLOOKUP(A3001:A3959,Радиаторы!A:I,8,FALSE)</f>
        <v>0</v>
      </c>
      <c r="F3001" s="157">
        <f t="shared" si="58"/>
        <v>0</v>
      </c>
    </row>
    <row r="3002" spans="1:6" x14ac:dyDescent="0.25">
      <c r="A3002" s="9" t="s">
        <v>8815</v>
      </c>
      <c r="B3002" s="9">
        <v>7724107305</v>
      </c>
      <c r="C3002" s="9" t="s">
        <v>8816</v>
      </c>
      <c r="D3002" s="159">
        <f>VLOOKUP(A3002:A3960,Радиаторы!A:I,7,FALSE)</f>
        <v>7843.48</v>
      </c>
      <c r="E3002" s="79">
        <f>VLOOKUP(A3002:A3960,Радиаторы!A:I,8,FALSE)</f>
        <v>0</v>
      </c>
      <c r="F3002" s="157">
        <f t="shared" si="58"/>
        <v>0</v>
      </c>
    </row>
    <row r="3003" spans="1:6" x14ac:dyDescent="0.25">
      <c r="A3003" s="9" t="s">
        <v>8817</v>
      </c>
      <c r="B3003" s="9">
        <v>7724107306</v>
      </c>
      <c r="C3003" s="9" t="s">
        <v>8818</v>
      </c>
      <c r="D3003" s="159">
        <f>VLOOKUP(A3003:A3961,Радиаторы!A:I,7,FALSE)</f>
        <v>8367.7000000000007</v>
      </c>
      <c r="E3003" s="79">
        <f>VLOOKUP(A3003:A3961,Радиаторы!A:I,8,FALSE)</f>
        <v>0</v>
      </c>
      <c r="F3003" s="157">
        <f t="shared" si="58"/>
        <v>0</v>
      </c>
    </row>
    <row r="3004" spans="1:6" x14ac:dyDescent="0.25">
      <c r="A3004" s="9" t="s">
        <v>8819</v>
      </c>
      <c r="B3004" s="9">
        <v>7724107307</v>
      </c>
      <c r="C3004" s="9" t="s">
        <v>8820</v>
      </c>
      <c r="D3004" s="159">
        <f>VLOOKUP(A3004:A3962,Радиаторы!A:I,7,FALSE)</f>
        <v>8935.36</v>
      </c>
      <c r="E3004" s="79">
        <f>VLOOKUP(A3004:A3962,Радиаторы!A:I,8,FALSE)</f>
        <v>0</v>
      </c>
      <c r="F3004" s="157">
        <f t="shared" si="58"/>
        <v>0</v>
      </c>
    </row>
    <row r="3005" spans="1:6" x14ac:dyDescent="0.25">
      <c r="A3005" s="9" t="s">
        <v>8821</v>
      </c>
      <c r="B3005" s="9">
        <v>7724107308</v>
      </c>
      <c r="C3005" s="9" t="s">
        <v>8822</v>
      </c>
      <c r="D3005" s="159">
        <f>VLOOKUP(A3005:A3963,Радиаторы!A:I,7,FALSE)</f>
        <v>9536.64</v>
      </c>
      <c r="E3005" s="79">
        <f>VLOOKUP(A3005:A3963,Радиаторы!A:I,8,FALSE)</f>
        <v>0</v>
      </c>
      <c r="F3005" s="157">
        <f t="shared" si="58"/>
        <v>0</v>
      </c>
    </row>
    <row r="3006" spans="1:6" x14ac:dyDescent="0.25">
      <c r="A3006" s="9" t="s">
        <v>8823</v>
      </c>
      <c r="B3006" s="9">
        <v>7724107309</v>
      </c>
      <c r="C3006" s="9" t="s">
        <v>8824</v>
      </c>
      <c r="D3006" s="159">
        <f>VLOOKUP(A3006:A3964,Радиаторы!A:I,7,FALSE)</f>
        <v>10135.14</v>
      </c>
      <c r="E3006" s="79">
        <f>VLOOKUP(A3006:A3964,Радиаторы!A:I,8,FALSE)</f>
        <v>0</v>
      </c>
      <c r="F3006" s="157">
        <f t="shared" si="58"/>
        <v>0</v>
      </c>
    </row>
    <row r="3007" spans="1:6" x14ac:dyDescent="0.25">
      <c r="A3007" s="9" t="s">
        <v>8825</v>
      </c>
      <c r="B3007" s="9">
        <v>7724107310</v>
      </c>
      <c r="C3007" s="9" t="s">
        <v>8826</v>
      </c>
      <c r="D3007" s="159">
        <f>VLOOKUP(A3007:A3965,Радиаторы!A:I,7,FALSE)</f>
        <v>10733.64</v>
      </c>
      <c r="E3007" s="79">
        <f>VLOOKUP(A3007:A3965,Радиаторы!A:I,8,FALSE)</f>
        <v>0</v>
      </c>
      <c r="F3007" s="157">
        <f t="shared" si="58"/>
        <v>0</v>
      </c>
    </row>
    <row r="3008" spans="1:6" x14ac:dyDescent="0.25">
      <c r="A3008" s="9" t="s">
        <v>8827</v>
      </c>
      <c r="B3008" s="9">
        <v>7724107312</v>
      </c>
      <c r="C3008" s="9" t="s">
        <v>8828</v>
      </c>
      <c r="D3008" s="159">
        <f>VLOOKUP(A3008:A3966,Радиаторы!A:I,7,FALSE)</f>
        <v>11960.06</v>
      </c>
      <c r="E3008" s="79">
        <f>VLOOKUP(A3008:A3966,Радиаторы!A:I,8,FALSE)</f>
        <v>0</v>
      </c>
      <c r="F3008" s="157">
        <f t="shared" si="58"/>
        <v>0</v>
      </c>
    </row>
    <row r="3009" spans="1:6" x14ac:dyDescent="0.25">
      <c r="A3009" s="9" t="s">
        <v>8829</v>
      </c>
      <c r="B3009" s="9">
        <v>7724107314</v>
      </c>
      <c r="C3009" s="9" t="s">
        <v>8830</v>
      </c>
      <c r="D3009" s="159">
        <f>VLOOKUP(A3009:A3967,Радиаторы!A:I,7,FALSE)</f>
        <v>13180.88</v>
      </c>
      <c r="E3009" s="79">
        <f>VLOOKUP(A3009:A3967,Радиаторы!A:I,8,FALSE)</f>
        <v>0</v>
      </c>
      <c r="F3009" s="157">
        <f t="shared" si="58"/>
        <v>0</v>
      </c>
    </row>
    <row r="3010" spans="1:6" x14ac:dyDescent="0.25">
      <c r="A3010" s="9" t="s">
        <v>8831</v>
      </c>
      <c r="B3010" s="9">
        <v>7724107316</v>
      </c>
      <c r="C3010" s="9" t="s">
        <v>8832</v>
      </c>
      <c r="D3010" s="159">
        <f>VLOOKUP(A3010:A3968,Радиаторы!A:I,7,FALSE)</f>
        <v>14839</v>
      </c>
      <c r="E3010" s="79">
        <f>VLOOKUP(A3010:A3968,Радиаторы!A:I,8,FALSE)</f>
        <v>0</v>
      </c>
      <c r="F3010" s="157">
        <f t="shared" si="58"/>
        <v>0</v>
      </c>
    </row>
    <row r="3011" spans="1:6" x14ac:dyDescent="0.25">
      <c r="A3011" s="9" t="s">
        <v>8833</v>
      </c>
      <c r="B3011" s="9">
        <v>7724107318</v>
      </c>
      <c r="C3011" s="9" t="s">
        <v>8834</v>
      </c>
      <c r="D3011" s="159">
        <f>VLOOKUP(A3011:A3969,Радиаторы!A:I,7,FALSE)</f>
        <v>15710.8</v>
      </c>
      <c r="E3011" s="79">
        <f>VLOOKUP(A3011:A3969,Радиаторы!A:I,8,FALSE)</f>
        <v>0</v>
      </c>
      <c r="F3011" s="157">
        <f t="shared" si="58"/>
        <v>0</v>
      </c>
    </row>
    <row r="3012" spans="1:6" x14ac:dyDescent="0.25">
      <c r="A3012" s="9" t="s">
        <v>8835</v>
      </c>
      <c r="B3012" s="9">
        <v>7724107320</v>
      </c>
      <c r="C3012" s="9" t="s">
        <v>8836</v>
      </c>
      <c r="D3012" s="159">
        <f>VLOOKUP(A3012:A3970,Радиаторы!A:I,7,FALSE)</f>
        <v>17338.080000000002</v>
      </c>
      <c r="E3012" s="79">
        <f>VLOOKUP(A3012:A3970,Радиаторы!A:I,8,FALSE)</f>
        <v>0</v>
      </c>
      <c r="F3012" s="157">
        <f t="shared" si="58"/>
        <v>0</v>
      </c>
    </row>
    <row r="3013" spans="1:6" x14ac:dyDescent="0.25">
      <c r="A3013" s="9" t="s">
        <v>8837</v>
      </c>
      <c r="B3013" s="9">
        <v>7724107404</v>
      </c>
      <c r="C3013" s="9" t="s">
        <v>8838</v>
      </c>
      <c r="D3013" s="159">
        <f>VLOOKUP(A3013:A3971,Радиаторы!A:I,7,FALSE)</f>
        <v>7721.54</v>
      </c>
      <c r="E3013" s="79">
        <f>VLOOKUP(A3013:A3971,Радиаторы!A:I,8,FALSE)</f>
        <v>0</v>
      </c>
      <c r="F3013" s="157">
        <f t="shared" si="58"/>
        <v>0</v>
      </c>
    </row>
    <row r="3014" spans="1:6" x14ac:dyDescent="0.25">
      <c r="A3014" s="9" t="s">
        <v>8839</v>
      </c>
      <c r="B3014" s="9">
        <v>7724107405</v>
      </c>
      <c r="C3014" s="9" t="s">
        <v>8840</v>
      </c>
      <c r="D3014" s="159">
        <f>VLOOKUP(A3014:A3972,Радиаторы!A:I,7,FALSE)</f>
        <v>8290.6</v>
      </c>
      <c r="E3014" s="79">
        <f>VLOOKUP(A3014:A3972,Радиаторы!A:I,8,FALSE)</f>
        <v>0</v>
      </c>
      <c r="F3014" s="157">
        <f t="shared" si="58"/>
        <v>0</v>
      </c>
    </row>
    <row r="3015" spans="1:6" x14ac:dyDescent="0.25">
      <c r="A3015" s="9" t="s">
        <v>8841</v>
      </c>
      <c r="B3015" s="9">
        <v>7724107406</v>
      </c>
      <c r="C3015" s="9" t="s">
        <v>8842</v>
      </c>
      <c r="D3015" s="159">
        <f>VLOOKUP(A3015:A3973,Радиаторы!A:I,7,FALSE)</f>
        <v>8903.1200000000008</v>
      </c>
      <c r="E3015" s="79">
        <f>VLOOKUP(A3015:A3973,Радиаторы!A:I,8,FALSE)</f>
        <v>0</v>
      </c>
      <c r="F3015" s="157">
        <f t="shared" si="58"/>
        <v>0</v>
      </c>
    </row>
    <row r="3016" spans="1:6" x14ac:dyDescent="0.25">
      <c r="A3016" s="9" t="s">
        <v>8843</v>
      </c>
      <c r="B3016" s="9">
        <v>7724107407</v>
      </c>
      <c r="C3016" s="9" t="s">
        <v>8844</v>
      </c>
      <c r="D3016" s="159">
        <f>VLOOKUP(A3016:A3974,Радиаторы!A:I,7,FALSE)</f>
        <v>9557.68</v>
      </c>
      <c r="E3016" s="79">
        <f>VLOOKUP(A3016:A3974,Радиаторы!A:I,8,FALSE)</f>
        <v>0</v>
      </c>
      <c r="F3016" s="157">
        <f t="shared" si="58"/>
        <v>0</v>
      </c>
    </row>
    <row r="3017" spans="1:6" x14ac:dyDescent="0.25">
      <c r="A3017" s="9" t="s">
        <v>8845</v>
      </c>
      <c r="B3017" s="9">
        <v>7724107408</v>
      </c>
      <c r="C3017" s="9" t="s">
        <v>8846</v>
      </c>
      <c r="D3017" s="159">
        <f>VLOOKUP(A3017:A3975,Радиаторы!A:I,7,FALSE)</f>
        <v>10244.459999999999</v>
      </c>
      <c r="E3017" s="79">
        <f>VLOOKUP(A3017:A3975,Радиаторы!A:I,8,FALSE)</f>
        <v>0</v>
      </c>
      <c r="F3017" s="157">
        <f t="shared" si="58"/>
        <v>0</v>
      </c>
    </row>
    <row r="3018" spans="1:6" x14ac:dyDescent="0.25">
      <c r="A3018" s="9" t="s">
        <v>8847</v>
      </c>
      <c r="B3018" s="9">
        <v>7724107409</v>
      </c>
      <c r="C3018" s="9" t="s">
        <v>8848</v>
      </c>
      <c r="D3018" s="159">
        <f>VLOOKUP(A3018:A3976,Радиаторы!A:I,7,FALSE)</f>
        <v>10985.92</v>
      </c>
      <c r="E3018" s="79">
        <f>VLOOKUP(A3018:A3976,Радиаторы!A:I,8,FALSE)</f>
        <v>0</v>
      </c>
      <c r="F3018" s="157">
        <f t="shared" si="58"/>
        <v>0</v>
      </c>
    </row>
    <row r="3019" spans="1:6" x14ac:dyDescent="0.25">
      <c r="A3019" s="9" t="s">
        <v>8849</v>
      </c>
      <c r="B3019" s="9">
        <v>7724107410</v>
      </c>
      <c r="C3019" s="9" t="s">
        <v>8850</v>
      </c>
      <c r="D3019" s="159">
        <f>VLOOKUP(A3019:A3977,Радиаторы!A:I,7,FALSE)</f>
        <v>11738.6</v>
      </c>
      <c r="E3019" s="79">
        <f>VLOOKUP(A3019:A3977,Радиаторы!A:I,8,FALSE)</f>
        <v>0</v>
      </c>
      <c r="F3019" s="157">
        <f t="shared" si="58"/>
        <v>0</v>
      </c>
    </row>
    <row r="3020" spans="1:6" x14ac:dyDescent="0.25">
      <c r="A3020" s="9" t="s">
        <v>8851</v>
      </c>
      <c r="B3020" s="9">
        <v>7724107412</v>
      </c>
      <c r="C3020" s="9" t="s">
        <v>8852</v>
      </c>
      <c r="D3020" s="159">
        <f>VLOOKUP(A3020:A3978,Радиаторы!A:I,7,FALSE)</f>
        <v>13245.34</v>
      </c>
      <c r="E3020" s="79">
        <f>VLOOKUP(A3020:A3978,Радиаторы!A:I,8,FALSE)</f>
        <v>0</v>
      </c>
      <c r="F3020" s="157">
        <f t="shared" si="58"/>
        <v>0</v>
      </c>
    </row>
    <row r="3021" spans="1:6" x14ac:dyDescent="0.25">
      <c r="A3021" s="9" t="s">
        <v>8853</v>
      </c>
      <c r="B3021" s="9">
        <v>7724107414</v>
      </c>
      <c r="C3021" s="9" t="s">
        <v>8854</v>
      </c>
      <c r="D3021" s="159">
        <f>VLOOKUP(A3021:A3979,Радиаторы!A:I,7,FALSE)</f>
        <v>14740.88</v>
      </c>
      <c r="E3021" s="79">
        <f>VLOOKUP(A3021:A3979,Радиаторы!A:I,8,FALSE)</f>
        <v>0</v>
      </c>
      <c r="F3021" s="157">
        <f t="shared" si="58"/>
        <v>0</v>
      </c>
    </row>
    <row r="3022" spans="1:6" x14ac:dyDescent="0.25">
      <c r="A3022" s="9" t="s">
        <v>8855</v>
      </c>
      <c r="B3022" s="9">
        <v>7724107416</v>
      </c>
      <c r="C3022" s="9" t="s">
        <v>8856</v>
      </c>
      <c r="D3022" s="159">
        <f>VLOOKUP(A3022:A3980,Радиаторы!A:I,7,FALSE)</f>
        <v>16728.38</v>
      </c>
      <c r="E3022" s="79">
        <f>VLOOKUP(A3022:A3980,Радиаторы!A:I,8,FALSE)</f>
        <v>0</v>
      </c>
      <c r="F3022" s="157">
        <f t="shared" si="58"/>
        <v>0</v>
      </c>
    </row>
    <row r="3023" spans="1:6" x14ac:dyDescent="0.25">
      <c r="A3023" s="9" t="s">
        <v>8857</v>
      </c>
      <c r="B3023" s="9">
        <v>7724107418</v>
      </c>
      <c r="C3023" s="9" t="s">
        <v>8858</v>
      </c>
      <c r="D3023" s="159">
        <f>VLOOKUP(A3023:A3981,Радиаторы!A:I,7,FALSE)</f>
        <v>18278.580000000002</v>
      </c>
      <c r="E3023" s="79">
        <f>VLOOKUP(A3023:A3981,Радиаторы!A:I,8,FALSE)</f>
        <v>0</v>
      </c>
      <c r="F3023" s="157">
        <f t="shared" si="58"/>
        <v>0</v>
      </c>
    </row>
    <row r="3024" spans="1:6" x14ac:dyDescent="0.25">
      <c r="A3024" s="9" t="s">
        <v>8859</v>
      </c>
      <c r="B3024" s="9">
        <v>7724107420</v>
      </c>
      <c r="C3024" s="9" t="s">
        <v>8860</v>
      </c>
      <c r="D3024" s="159">
        <f>VLOOKUP(A3024:A3982,Радиаторы!A:I,7,FALSE)</f>
        <v>19824.560000000001</v>
      </c>
      <c r="E3024" s="79">
        <f>VLOOKUP(A3024:A3982,Радиаторы!A:I,8,FALSE)</f>
        <v>0</v>
      </c>
      <c r="F3024" s="157">
        <f t="shared" si="58"/>
        <v>0</v>
      </c>
    </row>
    <row r="3025" spans="1:6" x14ac:dyDescent="0.25">
      <c r="A3025" s="9" t="s">
        <v>8861</v>
      </c>
      <c r="B3025" s="9">
        <v>7724107504</v>
      </c>
      <c r="C3025" s="9" t="s">
        <v>8862</v>
      </c>
      <c r="D3025" s="159">
        <f>VLOOKUP(A3025:A3983,Радиаторы!A:I,7,FALSE)</f>
        <v>8859.66</v>
      </c>
      <c r="E3025" s="79">
        <f>VLOOKUP(A3025:A3983,Радиаторы!A:I,8,FALSE)</f>
        <v>0</v>
      </c>
      <c r="F3025" s="157">
        <f t="shared" si="58"/>
        <v>0</v>
      </c>
    </row>
    <row r="3026" spans="1:6" x14ac:dyDescent="0.25">
      <c r="A3026" s="9" t="s">
        <v>8863</v>
      </c>
      <c r="B3026" s="9">
        <v>7724107505</v>
      </c>
      <c r="C3026" s="9" t="s">
        <v>8864</v>
      </c>
      <c r="D3026" s="159">
        <f>VLOOKUP(A3026:A3984,Радиаторы!A:I,7,FALSE)</f>
        <v>9568.8799999999992</v>
      </c>
      <c r="E3026" s="79">
        <f>VLOOKUP(A3026:A3984,Радиаторы!A:I,8,FALSE)</f>
        <v>0</v>
      </c>
      <c r="F3026" s="157">
        <f t="shared" si="58"/>
        <v>0</v>
      </c>
    </row>
    <row r="3027" spans="1:6" x14ac:dyDescent="0.25">
      <c r="A3027" s="9" t="s">
        <v>8865</v>
      </c>
      <c r="B3027" s="9">
        <v>7724107506</v>
      </c>
      <c r="C3027" s="9" t="s">
        <v>8866</v>
      </c>
      <c r="D3027" s="159">
        <f>VLOOKUP(A3027:A3985,Радиаторы!A:I,7,FALSE)</f>
        <v>10318.76</v>
      </c>
      <c r="E3027" s="79">
        <f>VLOOKUP(A3027:A3985,Радиаторы!A:I,8,FALSE)</f>
        <v>0</v>
      </c>
      <c r="F3027" s="157">
        <f t="shared" si="58"/>
        <v>0</v>
      </c>
    </row>
    <row r="3028" spans="1:6" x14ac:dyDescent="0.25">
      <c r="A3028" s="9" t="s">
        <v>8867</v>
      </c>
      <c r="B3028" s="9">
        <v>7724107507</v>
      </c>
      <c r="C3028" s="9" t="s">
        <v>8868</v>
      </c>
      <c r="D3028" s="159">
        <f>VLOOKUP(A3028:A3986,Радиаторы!A:I,7,FALSE)</f>
        <v>11117.68</v>
      </c>
      <c r="E3028" s="79">
        <f>VLOOKUP(A3028:A3986,Радиаторы!A:I,8,FALSE)</f>
        <v>0</v>
      </c>
      <c r="F3028" s="157">
        <f t="shared" si="58"/>
        <v>0</v>
      </c>
    </row>
    <row r="3029" spans="1:6" x14ac:dyDescent="0.25">
      <c r="A3029" s="9" t="s">
        <v>8869</v>
      </c>
      <c r="B3029" s="9">
        <v>7724107508</v>
      </c>
      <c r="C3029" s="9" t="s">
        <v>8870</v>
      </c>
      <c r="D3029" s="159">
        <f>VLOOKUP(A3029:A3987,Радиаторы!A:I,7,FALSE)</f>
        <v>11988.1</v>
      </c>
      <c r="E3029" s="79">
        <f>VLOOKUP(A3029:A3987,Радиаторы!A:I,8,FALSE)</f>
        <v>0</v>
      </c>
      <c r="F3029" s="157">
        <f t="shared" si="58"/>
        <v>0</v>
      </c>
    </row>
    <row r="3030" spans="1:6" x14ac:dyDescent="0.25">
      <c r="A3030" s="9" t="s">
        <v>8871</v>
      </c>
      <c r="B3030" s="9">
        <v>7724107509</v>
      </c>
      <c r="C3030" s="9" t="s">
        <v>8872</v>
      </c>
      <c r="D3030" s="159">
        <f>VLOOKUP(A3030:A3988,Радиаторы!A:I,7,FALSE)</f>
        <v>12917.36</v>
      </c>
      <c r="E3030" s="79">
        <f>VLOOKUP(A3030:A3988,Радиаторы!A:I,8,FALSE)</f>
        <v>0</v>
      </c>
      <c r="F3030" s="157">
        <f t="shared" si="58"/>
        <v>0</v>
      </c>
    </row>
    <row r="3031" spans="1:6" x14ac:dyDescent="0.25">
      <c r="A3031" s="9" t="s">
        <v>8873</v>
      </c>
      <c r="B3031" s="9">
        <v>7724107510</v>
      </c>
      <c r="C3031" s="9" t="s">
        <v>8874</v>
      </c>
      <c r="D3031" s="159">
        <f>VLOOKUP(A3031:A3989,Радиаторы!A:I,7,FALSE)</f>
        <v>13824.22</v>
      </c>
      <c r="E3031" s="79">
        <f>VLOOKUP(A3031:A3989,Радиаторы!A:I,8,FALSE)</f>
        <v>0</v>
      </c>
      <c r="F3031" s="157">
        <f t="shared" si="58"/>
        <v>0</v>
      </c>
    </row>
    <row r="3032" spans="1:6" x14ac:dyDescent="0.25">
      <c r="A3032" s="9" t="s">
        <v>8875</v>
      </c>
      <c r="B3032" s="9">
        <v>7724107512</v>
      </c>
      <c r="C3032" s="9" t="s">
        <v>8876</v>
      </c>
      <c r="D3032" s="159">
        <f>VLOOKUP(A3032:A3990,Радиаторы!A:I,7,FALSE)</f>
        <v>15679.96</v>
      </c>
      <c r="E3032" s="79">
        <f>VLOOKUP(A3032:A3990,Радиаторы!A:I,8,FALSE)</f>
        <v>0</v>
      </c>
      <c r="F3032" s="157">
        <f t="shared" si="58"/>
        <v>0</v>
      </c>
    </row>
    <row r="3033" spans="1:6" x14ac:dyDescent="0.25">
      <c r="A3033" s="9" t="s">
        <v>8877</v>
      </c>
      <c r="B3033" s="9">
        <v>7724107514</v>
      </c>
      <c r="C3033" s="9" t="s">
        <v>8878</v>
      </c>
      <c r="D3033" s="159">
        <f>VLOOKUP(A3033:A3991,Радиаторы!A:I,7,FALSE)</f>
        <v>17500.68</v>
      </c>
      <c r="E3033" s="79">
        <f>VLOOKUP(A3033:A3991,Радиаторы!A:I,8,FALSE)</f>
        <v>0</v>
      </c>
      <c r="F3033" s="157">
        <f t="shared" si="58"/>
        <v>0</v>
      </c>
    </row>
    <row r="3034" spans="1:6" x14ac:dyDescent="0.25">
      <c r="A3034" s="9" t="s">
        <v>8879</v>
      </c>
      <c r="B3034" s="9">
        <v>7724107516</v>
      </c>
      <c r="C3034" s="9" t="s">
        <v>8880</v>
      </c>
      <c r="D3034" s="159">
        <f>VLOOKUP(A3034:A3992,Радиаторы!A:I,7,FALSE)</f>
        <v>19911.48</v>
      </c>
      <c r="E3034" s="79">
        <f>VLOOKUP(A3034:A3992,Радиаторы!A:I,8,FALSE)</f>
        <v>0</v>
      </c>
      <c r="F3034" s="157">
        <f t="shared" si="58"/>
        <v>0</v>
      </c>
    </row>
    <row r="3035" spans="1:6" x14ac:dyDescent="0.25">
      <c r="A3035" s="9" t="s">
        <v>8881</v>
      </c>
      <c r="B3035" s="9">
        <v>7724107518</v>
      </c>
      <c r="C3035" s="9" t="s">
        <v>8882</v>
      </c>
      <c r="D3035" s="159">
        <f>VLOOKUP(A3035:A3993,Радиаторы!A:I,7,FALSE)</f>
        <v>21819.08</v>
      </c>
      <c r="E3035" s="79">
        <f>VLOOKUP(A3035:A3993,Радиаторы!A:I,8,FALSE)</f>
        <v>0</v>
      </c>
      <c r="F3035" s="157">
        <f t="shared" si="58"/>
        <v>0</v>
      </c>
    </row>
    <row r="3036" spans="1:6" x14ac:dyDescent="0.25">
      <c r="A3036" s="9" t="s">
        <v>8883</v>
      </c>
      <c r="B3036" s="9">
        <v>7724107520</v>
      </c>
      <c r="C3036" s="9" t="s">
        <v>8884</v>
      </c>
      <c r="D3036" s="159">
        <f>VLOOKUP(A3036:A3994,Радиаторы!A:I,7,FALSE)</f>
        <v>23709.88</v>
      </c>
      <c r="E3036" s="79">
        <f>VLOOKUP(A3036:A3994,Радиаторы!A:I,8,FALSE)</f>
        <v>0</v>
      </c>
      <c r="F3036" s="157">
        <f t="shared" si="58"/>
        <v>0</v>
      </c>
    </row>
    <row r="3037" spans="1:6" x14ac:dyDescent="0.25">
      <c r="A3037" s="9" t="s">
        <v>8885</v>
      </c>
      <c r="B3037" s="9">
        <v>7724107604</v>
      </c>
      <c r="C3037" s="9" t="s">
        <v>8886</v>
      </c>
      <c r="D3037" s="159">
        <f>VLOOKUP(A3037:A3995,Радиаторы!A:I,7,FALSE)</f>
        <v>9393.68</v>
      </c>
      <c r="E3037" s="79">
        <f>VLOOKUP(A3037:A3995,Радиаторы!A:I,8,FALSE)</f>
        <v>0</v>
      </c>
      <c r="F3037" s="157">
        <f t="shared" si="58"/>
        <v>0</v>
      </c>
    </row>
    <row r="3038" spans="1:6" x14ac:dyDescent="0.25">
      <c r="A3038" s="9" t="s">
        <v>8887</v>
      </c>
      <c r="B3038" s="9">
        <v>7724107605</v>
      </c>
      <c r="C3038" s="9" t="s">
        <v>8888</v>
      </c>
      <c r="D3038" s="159">
        <f>VLOOKUP(A3038:A3996,Радиаторы!A:I,7,FALSE)</f>
        <v>10157.57</v>
      </c>
      <c r="E3038" s="79">
        <f>VLOOKUP(A3038:A3996,Радиаторы!A:I,8,FALSE)</f>
        <v>0</v>
      </c>
      <c r="F3038" s="157">
        <f t="shared" si="58"/>
        <v>0</v>
      </c>
    </row>
    <row r="3039" spans="1:6" x14ac:dyDescent="0.25">
      <c r="A3039" s="9" t="s">
        <v>8889</v>
      </c>
      <c r="B3039" s="9">
        <v>7724107606</v>
      </c>
      <c r="C3039" s="9" t="s">
        <v>8890</v>
      </c>
      <c r="D3039" s="159">
        <f>VLOOKUP(A3039:A3997,Радиаторы!A:I,7,FALSE)</f>
        <v>10976.12</v>
      </c>
      <c r="E3039" s="79">
        <f>VLOOKUP(A3039:A3997,Радиаторы!A:I,8,FALSE)</f>
        <v>0</v>
      </c>
      <c r="F3039" s="157">
        <f t="shared" si="58"/>
        <v>0</v>
      </c>
    </row>
    <row r="3040" spans="1:6" x14ac:dyDescent="0.25">
      <c r="A3040" s="9" t="s">
        <v>8891</v>
      </c>
      <c r="B3040" s="9">
        <v>7724107607</v>
      </c>
      <c r="C3040" s="9" t="s">
        <v>8892</v>
      </c>
      <c r="D3040" s="159">
        <f>VLOOKUP(A3040:A3998,Радиаторы!A:I,7,FALSE)</f>
        <v>11870.35</v>
      </c>
      <c r="E3040" s="79">
        <f>VLOOKUP(A3040:A3998,Радиаторы!A:I,8,FALSE)</f>
        <v>0</v>
      </c>
      <c r="F3040" s="157">
        <f t="shared" si="58"/>
        <v>0</v>
      </c>
    </row>
    <row r="3041" spans="1:6" x14ac:dyDescent="0.25">
      <c r="A3041" s="9" t="s">
        <v>8893</v>
      </c>
      <c r="B3041" s="9">
        <v>7724107608</v>
      </c>
      <c r="C3041" s="9" t="s">
        <v>8894</v>
      </c>
      <c r="D3041" s="159">
        <f>VLOOKUP(A3041:A3999,Радиаторы!A:I,7,FALSE)</f>
        <v>12830.47</v>
      </c>
      <c r="E3041" s="79">
        <f>VLOOKUP(A3041:A3999,Радиаторы!A:I,8,FALSE)</f>
        <v>0</v>
      </c>
      <c r="F3041" s="157">
        <f t="shared" si="58"/>
        <v>0</v>
      </c>
    </row>
    <row r="3042" spans="1:6" x14ac:dyDescent="0.25">
      <c r="A3042" s="9" t="s">
        <v>8895</v>
      </c>
      <c r="B3042" s="9">
        <v>7724107609</v>
      </c>
      <c r="C3042" s="9" t="s">
        <v>8896</v>
      </c>
      <c r="D3042" s="159">
        <f>VLOOKUP(A3042:A4000,Радиаторы!A:I,7,FALSE)</f>
        <v>13846.64</v>
      </c>
      <c r="E3042" s="79">
        <f>VLOOKUP(A3042:A4000,Радиаторы!A:I,8,FALSE)</f>
        <v>0</v>
      </c>
      <c r="F3042" s="157">
        <f t="shared" si="58"/>
        <v>0</v>
      </c>
    </row>
    <row r="3043" spans="1:6" x14ac:dyDescent="0.25">
      <c r="A3043" s="9" t="s">
        <v>8897</v>
      </c>
      <c r="B3043" s="9">
        <v>7724107610</v>
      </c>
      <c r="C3043" s="9" t="s">
        <v>8898</v>
      </c>
      <c r="D3043" s="159">
        <f>VLOOKUP(A3043:A4001,Радиаторы!A:I,7,FALSE)</f>
        <v>14850.21</v>
      </c>
      <c r="E3043" s="79">
        <f>VLOOKUP(A3043:A4001,Радиаторы!A:I,8,FALSE)</f>
        <v>0</v>
      </c>
      <c r="F3043" s="157">
        <f t="shared" si="58"/>
        <v>0</v>
      </c>
    </row>
    <row r="3044" spans="1:6" x14ac:dyDescent="0.25">
      <c r="A3044" s="9" t="s">
        <v>8899</v>
      </c>
      <c r="B3044" s="9">
        <v>7724107612</v>
      </c>
      <c r="C3044" s="9" t="s">
        <v>8900</v>
      </c>
      <c r="D3044" s="159">
        <f>VLOOKUP(A3044:A4002,Радиаторы!A:I,7,FALSE)</f>
        <v>16912</v>
      </c>
      <c r="E3044" s="79">
        <f>VLOOKUP(A3044:A4002,Радиаторы!A:I,8,FALSE)</f>
        <v>0</v>
      </c>
      <c r="F3044" s="157">
        <f t="shared" si="58"/>
        <v>0</v>
      </c>
    </row>
    <row r="3045" spans="1:6" x14ac:dyDescent="0.25">
      <c r="A3045" s="9" t="s">
        <v>8901</v>
      </c>
      <c r="B3045" s="9">
        <v>7724107614</v>
      </c>
      <c r="C3045" s="9" t="s">
        <v>8902</v>
      </c>
      <c r="D3045" s="159">
        <f>VLOOKUP(A3045:A4003,Радиаторы!A:I,7,FALSE)</f>
        <v>18940.150000000001</v>
      </c>
      <c r="E3045" s="79">
        <f>VLOOKUP(A3045:A4003,Радиаторы!A:I,8,FALSE)</f>
        <v>0</v>
      </c>
      <c r="F3045" s="157">
        <f t="shared" si="58"/>
        <v>0</v>
      </c>
    </row>
    <row r="3046" spans="1:6" x14ac:dyDescent="0.25">
      <c r="A3046" s="9" t="s">
        <v>8903</v>
      </c>
      <c r="B3046" s="9">
        <v>7724107616</v>
      </c>
      <c r="C3046" s="9" t="s">
        <v>8904</v>
      </c>
      <c r="D3046" s="159">
        <f>VLOOKUP(A3046:A4004,Радиаторы!A:I,7,FALSE)</f>
        <v>21613.040000000001</v>
      </c>
      <c r="E3046" s="79">
        <f>VLOOKUP(A3046:A4004,Радиаторы!A:I,8,FALSE)</f>
        <v>0</v>
      </c>
      <c r="F3046" s="157">
        <f t="shared" si="58"/>
        <v>0</v>
      </c>
    </row>
    <row r="3047" spans="1:6" x14ac:dyDescent="0.25">
      <c r="A3047" s="9" t="s">
        <v>8905</v>
      </c>
      <c r="B3047" s="9">
        <v>7724107618</v>
      </c>
      <c r="C3047" s="9" t="s">
        <v>8906</v>
      </c>
      <c r="D3047" s="159">
        <f>VLOOKUP(A3047:A4005,Радиаторы!A:I,7,FALSE)</f>
        <v>23730.9</v>
      </c>
      <c r="E3047" s="79">
        <f>VLOOKUP(A3047:A4005,Радиаторы!A:I,8,FALSE)</f>
        <v>0</v>
      </c>
      <c r="F3047" s="157">
        <f t="shared" si="58"/>
        <v>0</v>
      </c>
    </row>
    <row r="3048" spans="1:6" x14ac:dyDescent="0.25">
      <c r="A3048" s="9" t="s">
        <v>8907</v>
      </c>
      <c r="B3048" s="9">
        <v>7724107620</v>
      </c>
      <c r="C3048" s="9" t="s">
        <v>8908</v>
      </c>
      <c r="D3048" s="159">
        <f>VLOOKUP(A3048:A4006,Радиаторы!A:I,7,FALSE)</f>
        <v>25815.11</v>
      </c>
      <c r="E3048" s="79">
        <f>VLOOKUP(A3048:A4006,Радиаторы!A:I,8,FALSE)</f>
        <v>0</v>
      </c>
      <c r="F3048" s="157">
        <f t="shared" si="58"/>
        <v>0</v>
      </c>
    </row>
    <row r="3049" spans="1:6" x14ac:dyDescent="0.25">
      <c r="A3049" s="9" t="s">
        <v>8909</v>
      </c>
      <c r="B3049" s="9">
        <v>7724107904</v>
      </c>
      <c r="C3049" s="9" t="s">
        <v>8910</v>
      </c>
      <c r="D3049" s="159">
        <f>VLOOKUP(A3049:A4007,Радиаторы!A:I,7,FALSE)</f>
        <v>9830.99</v>
      </c>
      <c r="E3049" s="79">
        <f>VLOOKUP(A3049:A4007,Радиаторы!A:I,8,FALSE)</f>
        <v>0</v>
      </c>
      <c r="F3049" s="157">
        <f t="shared" si="58"/>
        <v>0</v>
      </c>
    </row>
    <row r="3050" spans="1:6" x14ac:dyDescent="0.25">
      <c r="A3050" s="9" t="s">
        <v>8911</v>
      </c>
      <c r="B3050" s="9">
        <v>7724107905</v>
      </c>
      <c r="C3050" s="9" t="s">
        <v>8912</v>
      </c>
      <c r="D3050" s="159">
        <f>VLOOKUP(A3050:A4008,Радиаторы!A:I,7,FALSE)</f>
        <v>11161.13</v>
      </c>
      <c r="E3050" s="79">
        <f>VLOOKUP(A3050:A4008,Радиаторы!A:I,8,FALSE)</f>
        <v>0</v>
      </c>
      <c r="F3050" s="157">
        <f t="shared" si="58"/>
        <v>0</v>
      </c>
    </row>
    <row r="3051" spans="1:6" x14ac:dyDescent="0.25">
      <c r="A3051" s="9" t="s">
        <v>8913</v>
      </c>
      <c r="B3051" s="9">
        <v>7724107906</v>
      </c>
      <c r="C3051" s="9" t="s">
        <v>8914</v>
      </c>
      <c r="D3051" s="159">
        <f>VLOOKUP(A3051:A4009,Радиаторы!A:I,7,FALSE)</f>
        <v>12602</v>
      </c>
      <c r="E3051" s="79">
        <f>VLOOKUP(A3051:A4009,Радиаторы!A:I,8,FALSE)</f>
        <v>0</v>
      </c>
      <c r="F3051" s="157">
        <f t="shared" si="58"/>
        <v>0</v>
      </c>
    </row>
    <row r="3052" spans="1:6" x14ac:dyDescent="0.25">
      <c r="A3052" s="9" t="s">
        <v>8915</v>
      </c>
      <c r="B3052" s="9">
        <v>7724107907</v>
      </c>
      <c r="C3052" s="9" t="s">
        <v>8916</v>
      </c>
      <c r="D3052" s="159">
        <f>VLOOKUP(A3052:A4010,Радиаторы!A:I,7,FALSE)</f>
        <v>14303.57</v>
      </c>
      <c r="E3052" s="79">
        <f>VLOOKUP(A3052:A4010,Радиаторы!A:I,8,FALSE)</f>
        <v>0</v>
      </c>
      <c r="F3052" s="157">
        <f t="shared" si="58"/>
        <v>0</v>
      </c>
    </row>
    <row r="3053" spans="1:6" x14ac:dyDescent="0.25">
      <c r="A3053" s="9" t="s">
        <v>8917</v>
      </c>
      <c r="B3053" s="9">
        <v>7724107908</v>
      </c>
      <c r="C3053" s="9" t="s">
        <v>8918</v>
      </c>
      <c r="D3053" s="159">
        <f>VLOOKUP(A3053:A4011,Радиаторы!A:I,7,FALSE)</f>
        <v>16202.77</v>
      </c>
      <c r="E3053" s="79">
        <f>VLOOKUP(A3053:A4011,Радиаторы!A:I,8,FALSE)</f>
        <v>0</v>
      </c>
      <c r="F3053" s="157">
        <f t="shared" si="58"/>
        <v>0</v>
      </c>
    </row>
    <row r="3054" spans="1:6" x14ac:dyDescent="0.25">
      <c r="A3054" s="9" t="s">
        <v>8919</v>
      </c>
      <c r="B3054" s="9">
        <v>7724107909</v>
      </c>
      <c r="C3054" s="9" t="s">
        <v>8920</v>
      </c>
      <c r="D3054" s="159">
        <f>VLOOKUP(A3054:A4012,Радиаторы!A:I,7,FALSE)</f>
        <v>17359.11</v>
      </c>
      <c r="E3054" s="79">
        <f>VLOOKUP(A3054:A4012,Радиаторы!A:I,8,FALSE)</f>
        <v>0</v>
      </c>
      <c r="F3054" s="157">
        <f t="shared" si="58"/>
        <v>0</v>
      </c>
    </row>
    <row r="3055" spans="1:6" x14ac:dyDescent="0.25">
      <c r="A3055" s="9" t="s">
        <v>8921</v>
      </c>
      <c r="B3055" s="9">
        <v>7724107910</v>
      </c>
      <c r="C3055" s="9" t="s">
        <v>8922</v>
      </c>
      <c r="D3055" s="159">
        <f>VLOOKUP(A3055:A4013,Радиаторы!A:I,7,FALSE)</f>
        <v>18603.759999999998</v>
      </c>
      <c r="E3055" s="79">
        <f>VLOOKUP(A3055:A4013,Радиаторы!A:I,8,FALSE)</f>
        <v>0</v>
      </c>
      <c r="F3055" s="157">
        <f t="shared" si="58"/>
        <v>0</v>
      </c>
    </row>
    <row r="3056" spans="1:6" x14ac:dyDescent="0.25">
      <c r="A3056" s="9" t="s">
        <v>8923</v>
      </c>
      <c r="B3056" s="9">
        <v>7724107912</v>
      </c>
      <c r="C3056" s="9" t="s">
        <v>8924</v>
      </c>
      <c r="D3056" s="159">
        <f>VLOOKUP(A3056:A4014,Радиаторы!A:I,7,FALSE)</f>
        <v>21371.96</v>
      </c>
      <c r="E3056" s="79">
        <f>VLOOKUP(A3056:A4014,Радиаторы!A:I,8,FALSE)</f>
        <v>0</v>
      </c>
      <c r="F3056" s="157">
        <f t="shared" si="58"/>
        <v>0</v>
      </c>
    </row>
    <row r="3057" spans="1:6" x14ac:dyDescent="0.25">
      <c r="A3057" s="9" t="s">
        <v>8925</v>
      </c>
      <c r="B3057" s="9">
        <v>7724107914</v>
      </c>
      <c r="C3057" s="9" t="s">
        <v>8926</v>
      </c>
      <c r="D3057" s="159">
        <f>VLOOKUP(A3057:A4015,Радиаторы!A:I,7,FALSE)</f>
        <v>23850.03</v>
      </c>
      <c r="E3057" s="79">
        <f>VLOOKUP(A3057:A4015,Радиаторы!A:I,8,FALSE)</f>
        <v>0</v>
      </c>
      <c r="F3057" s="157">
        <f t="shared" si="58"/>
        <v>0</v>
      </c>
    </row>
    <row r="3058" spans="1:6" x14ac:dyDescent="0.25">
      <c r="A3058" s="9" t="s">
        <v>8927</v>
      </c>
      <c r="B3058" s="9">
        <v>7724107916</v>
      </c>
      <c r="C3058" s="9" t="s">
        <v>8928</v>
      </c>
      <c r="D3058" s="159">
        <f>VLOOKUP(A3058:A4016,Радиаторы!A:I,7,FALSE)</f>
        <v>27083.58</v>
      </c>
      <c r="E3058" s="79">
        <f>VLOOKUP(A3058:A4016,Радиаторы!A:I,8,FALSE)</f>
        <v>0</v>
      </c>
      <c r="F3058" s="157">
        <f t="shared" si="58"/>
        <v>0</v>
      </c>
    </row>
    <row r="3059" spans="1:6" x14ac:dyDescent="0.25">
      <c r="A3059" s="9" t="s">
        <v>8929</v>
      </c>
      <c r="B3059" s="9">
        <v>7724107918</v>
      </c>
      <c r="C3059" s="9" t="s">
        <v>8930</v>
      </c>
      <c r="D3059" s="159">
        <f>VLOOKUP(A3059:A4017,Радиаторы!A:I,7,FALSE)</f>
        <v>29820.95</v>
      </c>
      <c r="E3059" s="79">
        <f>VLOOKUP(A3059:A4017,Радиаторы!A:I,8,FALSE)</f>
        <v>0</v>
      </c>
      <c r="F3059" s="157">
        <f t="shared" si="58"/>
        <v>0</v>
      </c>
    </row>
    <row r="3060" spans="1:6" x14ac:dyDescent="0.25">
      <c r="A3060" s="9" t="s">
        <v>8931</v>
      </c>
      <c r="B3060" s="9">
        <v>7724107920</v>
      </c>
      <c r="C3060" s="9" t="s">
        <v>8932</v>
      </c>
      <c r="D3060" s="159">
        <f>VLOOKUP(A3060:A4018,Радиаторы!A:I,7,FALSE)</f>
        <v>32233.15</v>
      </c>
      <c r="E3060" s="79">
        <f>VLOOKUP(A3060:A4018,Радиаторы!A:I,8,FALSE)</f>
        <v>0</v>
      </c>
      <c r="F3060" s="157">
        <f t="shared" si="58"/>
        <v>0</v>
      </c>
    </row>
    <row r="3061" spans="1:6" x14ac:dyDescent="0.25">
      <c r="A3061" s="9" t="s">
        <v>8934</v>
      </c>
      <c r="B3061" s="9">
        <v>7724111304</v>
      </c>
      <c r="C3061" s="9" t="s">
        <v>8935</v>
      </c>
      <c r="D3061" s="159">
        <f>VLOOKUP(A3061:A4019,Радиаторы!A:I,7,FALSE)</f>
        <v>3980.62</v>
      </c>
      <c r="E3061" s="79">
        <f>VLOOKUP(A3061:A4019,Радиаторы!A:I,8,FALSE)</f>
        <v>0</v>
      </c>
      <c r="F3061" s="157">
        <f t="shared" si="58"/>
        <v>0</v>
      </c>
    </row>
    <row r="3062" spans="1:6" x14ac:dyDescent="0.25">
      <c r="A3062" s="9" t="s">
        <v>8936</v>
      </c>
      <c r="B3062" s="9">
        <v>7724111305</v>
      </c>
      <c r="C3062" s="9" t="s">
        <v>8937</v>
      </c>
      <c r="D3062" s="159">
        <f>VLOOKUP(A3062:A4020,Радиаторы!A:I,7,FALSE)</f>
        <v>4115.16</v>
      </c>
      <c r="E3062" s="79">
        <f>VLOOKUP(A3062:A4020,Радиаторы!A:I,8,FALSE)</f>
        <v>0</v>
      </c>
      <c r="F3062" s="157">
        <f t="shared" si="58"/>
        <v>0</v>
      </c>
    </row>
    <row r="3063" spans="1:6" x14ac:dyDescent="0.25">
      <c r="A3063" s="9" t="s">
        <v>8938</v>
      </c>
      <c r="B3063" s="9">
        <v>7724111306</v>
      </c>
      <c r="C3063" s="9" t="s">
        <v>8939</v>
      </c>
      <c r="D3063" s="159">
        <f>VLOOKUP(A3063:A4021,Радиаторы!A:I,7,FALSE)</f>
        <v>4273.5600000000004</v>
      </c>
      <c r="E3063" s="79">
        <f>VLOOKUP(A3063:A4021,Радиаторы!A:I,8,FALSE)</f>
        <v>0</v>
      </c>
      <c r="F3063" s="157">
        <f t="shared" ref="F3063:F3126" si="59">D3063*E3063</f>
        <v>0</v>
      </c>
    </row>
    <row r="3064" spans="1:6" x14ac:dyDescent="0.25">
      <c r="A3064" s="9" t="s">
        <v>8940</v>
      </c>
      <c r="B3064" s="9">
        <v>7724111307</v>
      </c>
      <c r="C3064" s="9" t="s">
        <v>8941</v>
      </c>
      <c r="D3064" s="159">
        <f>VLOOKUP(A3064:A4022,Радиаторы!A:I,7,FALSE)</f>
        <v>4391.28</v>
      </c>
      <c r="E3064" s="79">
        <f>VLOOKUP(A3064:A4022,Радиаторы!A:I,8,FALSE)</f>
        <v>0</v>
      </c>
      <c r="F3064" s="157">
        <f t="shared" si="59"/>
        <v>0</v>
      </c>
    </row>
    <row r="3065" spans="1:6" x14ac:dyDescent="0.25">
      <c r="A3065" s="9" t="s">
        <v>8942</v>
      </c>
      <c r="B3065" s="9">
        <v>7724111308</v>
      </c>
      <c r="C3065" s="9" t="s">
        <v>8943</v>
      </c>
      <c r="D3065" s="159">
        <f>VLOOKUP(A3065:A4023,Радиаторы!A:I,7,FALSE)</f>
        <v>4517.4399999999996</v>
      </c>
      <c r="E3065" s="79">
        <f>VLOOKUP(A3065:A4023,Радиаторы!A:I,8,FALSE)</f>
        <v>0</v>
      </c>
      <c r="F3065" s="157">
        <f t="shared" si="59"/>
        <v>0</v>
      </c>
    </row>
    <row r="3066" spans="1:6" x14ac:dyDescent="0.25">
      <c r="A3066" s="9" t="s">
        <v>8944</v>
      </c>
      <c r="B3066" s="9">
        <v>7724111309</v>
      </c>
      <c r="C3066" s="9" t="s">
        <v>8945</v>
      </c>
      <c r="D3066" s="159">
        <f>VLOOKUP(A3066:A4024,Радиаторы!A:I,7,FALSE)</f>
        <v>4705.26</v>
      </c>
      <c r="E3066" s="79">
        <f>VLOOKUP(A3066:A4024,Радиаторы!A:I,8,FALSE)</f>
        <v>0</v>
      </c>
      <c r="F3066" s="157">
        <f t="shared" si="59"/>
        <v>0</v>
      </c>
    </row>
    <row r="3067" spans="1:6" x14ac:dyDescent="0.25">
      <c r="A3067" s="9" t="s">
        <v>8946</v>
      </c>
      <c r="B3067" s="9">
        <v>7724111310</v>
      </c>
      <c r="C3067" s="9" t="s">
        <v>8947</v>
      </c>
      <c r="D3067" s="159">
        <f>VLOOKUP(A3067:A4025,Радиаторы!A:I,7,FALSE)</f>
        <v>4851.0200000000004</v>
      </c>
      <c r="E3067" s="79">
        <f>VLOOKUP(A3067:A4025,Радиаторы!A:I,8,FALSE)</f>
        <v>0</v>
      </c>
      <c r="F3067" s="157">
        <f t="shared" si="59"/>
        <v>0</v>
      </c>
    </row>
    <row r="3068" spans="1:6" x14ac:dyDescent="0.25">
      <c r="A3068" s="9" t="s">
        <v>8948</v>
      </c>
      <c r="B3068" s="9">
        <v>7724111312</v>
      </c>
      <c r="C3068" s="9" t="s">
        <v>8949</v>
      </c>
      <c r="D3068" s="159">
        <f>VLOOKUP(A3068:A4026,Радиаторы!A:I,7,FALSE)</f>
        <v>5312.16</v>
      </c>
      <c r="E3068" s="79">
        <f>VLOOKUP(A3068:A4026,Радиаторы!A:I,8,FALSE)</f>
        <v>0</v>
      </c>
      <c r="F3068" s="157">
        <f t="shared" si="59"/>
        <v>0</v>
      </c>
    </row>
    <row r="3069" spans="1:6" x14ac:dyDescent="0.25">
      <c r="A3069" s="9" t="s">
        <v>8950</v>
      </c>
      <c r="B3069" s="9">
        <v>7724111314</v>
      </c>
      <c r="C3069" s="9" t="s">
        <v>8951</v>
      </c>
      <c r="D3069" s="159">
        <f>VLOOKUP(A3069:A4027,Радиаторы!A:I,7,FALSE)</f>
        <v>6053.62</v>
      </c>
      <c r="E3069" s="79">
        <f>VLOOKUP(A3069:A4027,Радиаторы!A:I,8,FALSE)</f>
        <v>0</v>
      </c>
      <c r="F3069" s="157">
        <f t="shared" si="59"/>
        <v>0</v>
      </c>
    </row>
    <row r="3070" spans="1:6" x14ac:dyDescent="0.25">
      <c r="A3070" s="9" t="s">
        <v>8952</v>
      </c>
      <c r="B3070" s="9">
        <v>7724111316</v>
      </c>
      <c r="C3070" s="9" t="s">
        <v>8953</v>
      </c>
      <c r="D3070" s="159">
        <f>VLOOKUP(A3070:A4028,Радиаторы!A:I,7,FALSE)</f>
        <v>6447.48</v>
      </c>
      <c r="E3070" s="79">
        <f>VLOOKUP(A3070:A4028,Радиаторы!A:I,8,FALSE)</f>
        <v>0</v>
      </c>
      <c r="F3070" s="157">
        <f t="shared" si="59"/>
        <v>0</v>
      </c>
    </row>
    <row r="3071" spans="1:6" x14ac:dyDescent="0.25">
      <c r="A3071" s="9" t="s">
        <v>8954</v>
      </c>
      <c r="B3071" s="9">
        <v>7724111318</v>
      </c>
      <c r="C3071" s="9" t="s">
        <v>8955</v>
      </c>
      <c r="D3071" s="159">
        <f>VLOOKUP(A3071:A4029,Радиаторы!A:I,7,FALSE)</f>
        <v>7005.32</v>
      </c>
      <c r="E3071" s="79">
        <f>VLOOKUP(A3071:A4029,Радиаторы!A:I,8,FALSE)</f>
        <v>0</v>
      </c>
      <c r="F3071" s="157">
        <f t="shared" si="59"/>
        <v>0</v>
      </c>
    </row>
    <row r="3072" spans="1:6" x14ac:dyDescent="0.25">
      <c r="A3072" s="9" t="s">
        <v>8956</v>
      </c>
      <c r="B3072" s="9">
        <v>7724111320</v>
      </c>
      <c r="C3072" s="9" t="s">
        <v>8957</v>
      </c>
      <c r="D3072" s="159">
        <f>VLOOKUP(A3072:A4030,Радиаторы!A:I,7,FALSE)</f>
        <v>7369.74</v>
      </c>
      <c r="E3072" s="79">
        <f>VLOOKUP(A3072:A4030,Радиаторы!A:I,8,FALSE)</f>
        <v>0</v>
      </c>
      <c r="F3072" s="157">
        <f t="shared" si="59"/>
        <v>0</v>
      </c>
    </row>
    <row r="3073" spans="1:6" x14ac:dyDescent="0.25">
      <c r="A3073" s="9" t="s">
        <v>8958</v>
      </c>
      <c r="B3073" s="9">
        <v>7724111404</v>
      </c>
      <c r="C3073" s="9" t="s">
        <v>8959</v>
      </c>
      <c r="D3073" s="159">
        <f>VLOOKUP(A3073:A4031,Радиаторы!A:I,7,FALSE)</f>
        <v>4167.0200000000004</v>
      </c>
      <c r="E3073" s="79">
        <f>VLOOKUP(A3073:A4031,Радиаторы!A:I,8,FALSE)</f>
        <v>0</v>
      </c>
      <c r="F3073" s="157">
        <f t="shared" si="59"/>
        <v>0</v>
      </c>
    </row>
    <row r="3074" spans="1:6" x14ac:dyDescent="0.25">
      <c r="A3074" s="9" t="s">
        <v>8960</v>
      </c>
      <c r="B3074" s="9">
        <v>7724111405</v>
      </c>
      <c r="C3074" s="9" t="s">
        <v>8961</v>
      </c>
      <c r="D3074" s="159">
        <f>VLOOKUP(A3074:A4032,Радиаторы!A:I,7,FALSE)</f>
        <v>4328.22</v>
      </c>
      <c r="E3074" s="79">
        <f>VLOOKUP(A3074:A4032,Радиаторы!A:I,8,FALSE)</f>
        <v>0</v>
      </c>
      <c r="F3074" s="157">
        <f t="shared" si="59"/>
        <v>0</v>
      </c>
    </row>
    <row r="3075" spans="1:6" x14ac:dyDescent="0.25">
      <c r="A3075" s="9" t="s">
        <v>8962</v>
      </c>
      <c r="B3075" s="9">
        <v>7724111406</v>
      </c>
      <c r="C3075" s="9" t="s">
        <v>8963</v>
      </c>
      <c r="D3075" s="159">
        <f>VLOOKUP(A3075:A4033,Радиаторы!A:I,7,FALSE)</f>
        <v>4532.8599999999997</v>
      </c>
      <c r="E3075" s="79">
        <f>VLOOKUP(A3075:A4033,Радиаторы!A:I,8,FALSE)</f>
        <v>0</v>
      </c>
      <c r="F3075" s="157">
        <f t="shared" si="59"/>
        <v>0</v>
      </c>
    </row>
    <row r="3076" spans="1:6" x14ac:dyDescent="0.25">
      <c r="A3076" s="9" t="s">
        <v>8964</v>
      </c>
      <c r="B3076" s="9">
        <v>7724111407</v>
      </c>
      <c r="C3076" s="9" t="s">
        <v>8965</v>
      </c>
      <c r="D3076" s="159">
        <f>VLOOKUP(A3076:A4034,Радиаторы!A:I,7,FALSE)</f>
        <v>4709.46</v>
      </c>
      <c r="E3076" s="79">
        <f>VLOOKUP(A3076:A4034,Радиаторы!A:I,8,FALSE)</f>
        <v>0</v>
      </c>
      <c r="F3076" s="157">
        <f t="shared" si="59"/>
        <v>0</v>
      </c>
    </row>
    <row r="3077" spans="1:6" x14ac:dyDescent="0.25">
      <c r="A3077" s="9" t="s">
        <v>8966</v>
      </c>
      <c r="B3077" s="9">
        <v>7724111408</v>
      </c>
      <c r="C3077" s="9" t="s">
        <v>8967</v>
      </c>
      <c r="D3077" s="159">
        <f>VLOOKUP(A3077:A4035,Радиаторы!A:I,7,FALSE)</f>
        <v>4851.0200000000004</v>
      </c>
      <c r="E3077" s="79">
        <f>VLOOKUP(A3077:A4035,Радиаторы!A:I,8,FALSE)</f>
        <v>0</v>
      </c>
      <c r="F3077" s="157">
        <f t="shared" si="59"/>
        <v>0</v>
      </c>
    </row>
    <row r="3078" spans="1:6" x14ac:dyDescent="0.25">
      <c r="A3078" s="9" t="s">
        <v>8968</v>
      </c>
      <c r="B3078" s="9">
        <v>7724111409</v>
      </c>
      <c r="C3078" s="9" t="s">
        <v>8969</v>
      </c>
      <c r="D3078" s="159">
        <f>VLOOKUP(A3078:A4036,Радиаторы!A:I,7,FALSE)</f>
        <v>5085.1000000000004</v>
      </c>
      <c r="E3078" s="79">
        <f>VLOOKUP(A3078:A4036,Радиаторы!A:I,8,FALSE)</f>
        <v>0</v>
      </c>
      <c r="F3078" s="157">
        <f t="shared" si="59"/>
        <v>0</v>
      </c>
    </row>
    <row r="3079" spans="1:6" x14ac:dyDescent="0.25">
      <c r="A3079" s="9" t="s">
        <v>8970</v>
      </c>
      <c r="B3079" s="9">
        <v>7724111410</v>
      </c>
      <c r="C3079" s="9" t="s">
        <v>8971</v>
      </c>
      <c r="D3079" s="159">
        <f>VLOOKUP(A3079:A4037,Радиаторы!A:I,7,FALSE)</f>
        <v>5257.5</v>
      </c>
      <c r="E3079" s="79">
        <f>VLOOKUP(A3079:A4037,Радиаторы!A:I,8,FALSE)</f>
        <v>0</v>
      </c>
      <c r="F3079" s="157">
        <f t="shared" si="59"/>
        <v>0</v>
      </c>
    </row>
    <row r="3080" spans="1:6" x14ac:dyDescent="0.25">
      <c r="A3080" s="9" t="s">
        <v>8972</v>
      </c>
      <c r="B3080" s="9">
        <v>7724111412</v>
      </c>
      <c r="C3080" s="9" t="s">
        <v>8973</v>
      </c>
      <c r="D3080" s="159">
        <f>VLOOKUP(A3080:A4038,Радиаторы!A:I,7,FALSE)</f>
        <v>5783.1</v>
      </c>
      <c r="E3080" s="79">
        <f>VLOOKUP(A3080:A4038,Радиаторы!A:I,8,FALSE)</f>
        <v>0</v>
      </c>
      <c r="F3080" s="157">
        <f t="shared" si="59"/>
        <v>0</v>
      </c>
    </row>
    <row r="3081" spans="1:6" x14ac:dyDescent="0.25">
      <c r="A3081" s="9" t="s">
        <v>8974</v>
      </c>
      <c r="B3081" s="9">
        <v>7724111414</v>
      </c>
      <c r="C3081" s="9" t="s">
        <v>8975</v>
      </c>
      <c r="D3081" s="159">
        <f>VLOOKUP(A3081:A4039,Радиаторы!A:I,7,FALSE)</f>
        <v>6621.28</v>
      </c>
      <c r="E3081" s="79">
        <f>VLOOKUP(A3081:A4039,Радиаторы!A:I,8,FALSE)</f>
        <v>0</v>
      </c>
      <c r="F3081" s="157">
        <f t="shared" si="59"/>
        <v>0</v>
      </c>
    </row>
    <row r="3082" spans="1:6" x14ac:dyDescent="0.25">
      <c r="A3082" s="9" t="s">
        <v>8976</v>
      </c>
      <c r="B3082" s="9">
        <v>7724111416</v>
      </c>
      <c r="C3082" s="9" t="s">
        <v>8977</v>
      </c>
      <c r="D3082" s="159">
        <f>VLOOKUP(A3082:A4040,Радиаторы!A:I,7,FALSE)</f>
        <v>7065.58</v>
      </c>
      <c r="E3082" s="79">
        <f>VLOOKUP(A3082:A4040,Радиаторы!A:I,8,FALSE)</f>
        <v>0</v>
      </c>
      <c r="F3082" s="157">
        <f t="shared" si="59"/>
        <v>0</v>
      </c>
    </row>
    <row r="3083" spans="1:6" x14ac:dyDescent="0.25">
      <c r="A3083" s="9" t="s">
        <v>8978</v>
      </c>
      <c r="B3083" s="9">
        <v>7724111418</v>
      </c>
      <c r="C3083" s="9" t="s">
        <v>8979</v>
      </c>
      <c r="D3083" s="159">
        <f>VLOOKUP(A3083:A4041,Радиаторы!A:I,7,FALSE)</f>
        <v>7706.12</v>
      </c>
      <c r="E3083" s="79">
        <f>VLOOKUP(A3083:A4041,Радиаторы!A:I,8,FALSE)</f>
        <v>0</v>
      </c>
      <c r="F3083" s="157">
        <f t="shared" si="59"/>
        <v>0</v>
      </c>
    </row>
    <row r="3084" spans="1:6" x14ac:dyDescent="0.25">
      <c r="A3084" s="9" t="s">
        <v>8980</v>
      </c>
      <c r="B3084" s="9">
        <v>7724111420</v>
      </c>
      <c r="C3084" s="9" t="s">
        <v>8981</v>
      </c>
      <c r="D3084" s="159">
        <f>VLOOKUP(A3084:A4042,Радиаторы!A:I,7,FALSE)</f>
        <v>8146.24</v>
      </c>
      <c r="E3084" s="79">
        <f>VLOOKUP(A3084:A4042,Радиаторы!A:I,8,FALSE)</f>
        <v>0</v>
      </c>
      <c r="F3084" s="157">
        <f t="shared" si="59"/>
        <v>0</v>
      </c>
    </row>
    <row r="3085" spans="1:6" x14ac:dyDescent="0.25">
      <c r="A3085" s="9" t="s">
        <v>8982</v>
      </c>
      <c r="B3085" s="9">
        <v>7724111504</v>
      </c>
      <c r="C3085" s="9" t="s">
        <v>8983</v>
      </c>
      <c r="D3085" s="159">
        <f>VLOOKUP(A3085:A4043,Радиаторы!A:I,7,FALSE)</f>
        <v>4388.4799999999996</v>
      </c>
      <c r="E3085" s="79">
        <f>VLOOKUP(A3085:A4043,Радиаторы!A:I,8,FALSE)</f>
        <v>0</v>
      </c>
      <c r="F3085" s="157">
        <f t="shared" si="59"/>
        <v>0</v>
      </c>
    </row>
    <row r="3086" spans="1:6" x14ac:dyDescent="0.25">
      <c r="A3086" s="9" t="s">
        <v>8984</v>
      </c>
      <c r="B3086" s="9">
        <v>7724111505</v>
      </c>
      <c r="C3086" s="9" t="s">
        <v>8985</v>
      </c>
      <c r="D3086" s="159">
        <f>VLOOKUP(A3086:A4044,Радиаторы!A:I,7,FALSE)</f>
        <v>4608.54</v>
      </c>
      <c r="E3086" s="79">
        <f>VLOOKUP(A3086:A4044,Радиаторы!A:I,8,FALSE)</f>
        <v>0</v>
      </c>
      <c r="F3086" s="157">
        <f t="shared" si="59"/>
        <v>0</v>
      </c>
    </row>
    <row r="3087" spans="1:6" x14ac:dyDescent="0.25">
      <c r="A3087" s="9" t="s">
        <v>8986</v>
      </c>
      <c r="B3087" s="9">
        <v>7724111506</v>
      </c>
      <c r="C3087" s="9" t="s">
        <v>8987</v>
      </c>
      <c r="D3087" s="159">
        <f>VLOOKUP(A3087:A4045,Радиаторы!A:I,7,FALSE)</f>
        <v>4783.74</v>
      </c>
      <c r="E3087" s="79">
        <f>VLOOKUP(A3087:A4045,Радиаторы!A:I,8,FALSE)</f>
        <v>0</v>
      </c>
      <c r="F3087" s="157">
        <f t="shared" si="59"/>
        <v>0</v>
      </c>
    </row>
    <row r="3088" spans="1:6" x14ac:dyDescent="0.25">
      <c r="A3088" s="9" t="s">
        <v>8988</v>
      </c>
      <c r="B3088" s="9">
        <v>7724111507</v>
      </c>
      <c r="C3088" s="9" t="s">
        <v>8989</v>
      </c>
      <c r="D3088" s="159">
        <f>VLOOKUP(A3088:A4046,Радиаторы!A:I,7,FALSE)</f>
        <v>4968.76</v>
      </c>
      <c r="E3088" s="79">
        <f>VLOOKUP(A3088:A4046,Радиаторы!A:I,8,FALSE)</f>
        <v>0</v>
      </c>
      <c r="F3088" s="157">
        <f t="shared" si="59"/>
        <v>0</v>
      </c>
    </row>
    <row r="3089" spans="1:6" x14ac:dyDescent="0.25">
      <c r="A3089" s="9" t="s">
        <v>8990</v>
      </c>
      <c r="B3089" s="9">
        <v>7724111508</v>
      </c>
      <c r="C3089" s="9" t="s">
        <v>8991</v>
      </c>
      <c r="D3089" s="159">
        <f>VLOOKUP(A3089:A4047,Радиаторы!A:I,7,FALSE)</f>
        <v>5194.42</v>
      </c>
      <c r="E3089" s="79">
        <f>VLOOKUP(A3089:A4047,Радиаторы!A:I,8,FALSE)</f>
        <v>0</v>
      </c>
      <c r="F3089" s="157">
        <f t="shared" si="59"/>
        <v>0</v>
      </c>
    </row>
    <row r="3090" spans="1:6" x14ac:dyDescent="0.25">
      <c r="A3090" s="9" t="s">
        <v>8992</v>
      </c>
      <c r="B3090" s="9">
        <v>7724111509</v>
      </c>
      <c r="C3090" s="9" t="s">
        <v>8993</v>
      </c>
      <c r="D3090" s="159">
        <f>VLOOKUP(A3090:A4048,Радиаторы!A:I,7,FALSE)</f>
        <v>5427.08</v>
      </c>
      <c r="E3090" s="79">
        <f>VLOOKUP(A3090:A4048,Радиаторы!A:I,8,FALSE)</f>
        <v>0</v>
      </c>
      <c r="F3090" s="157">
        <f t="shared" si="59"/>
        <v>0</v>
      </c>
    </row>
    <row r="3091" spans="1:6" x14ac:dyDescent="0.25">
      <c r="A3091" s="9" t="s">
        <v>8994</v>
      </c>
      <c r="B3091" s="9">
        <v>7724111510</v>
      </c>
      <c r="C3091" s="9" t="s">
        <v>8995</v>
      </c>
      <c r="D3091" s="159">
        <f>VLOOKUP(A3091:A4049,Радиаторы!A:I,7,FALSE)</f>
        <v>5725.64</v>
      </c>
      <c r="E3091" s="79">
        <f>VLOOKUP(A3091:A4049,Радиаторы!A:I,8,FALSE)</f>
        <v>0</v>
      </c>
      <c r="F3091" s="157">
        <f t="shared" si="59"/>
        <v>0</v>
      </c>
    </row>
    <row r="3092" spans="1:6" x14ac:dyDescent="0.25">
      <c r="A3092" s="9" t="s">
        <v>8996</v>
      </c>
      <c r="B3092" s="9">
        <v>7724111514</v>
      </c>
      <c r="C3092" s="9" t="s">
        <v>8997</v>
      </c>
      <c r="D3092" s="159">
        <f>VLOOKUP(A3092:A4050,Радиаторы!A:I,7,FALSE)</f>
        <v>6900.2</v>
      </c>
      <c r="E3092" s="79">
        <f>VLOOKUP(A3092:A4050,Радиаторы!A:I,8,FALSE)</f>
        <v>0</v>
      </c>
      <c r="F3092" s="157">
        <f t="shared" si="59"/>
        <v>0</v>
      </c>
    </row>
    <row r="3093" spans="1:6" x14ac:dyDescent="0.25">
      <c r="A3093" s="9" t="s">
        <v>8998</v>
      </c>
      <c r="B3093" s="9">
        <v>7724111516</v>
      </c>
      <c r="C3093" s="9" t="s">
        <v>8999</v>
      </c>
      <c r="D3093" s="159">
        <f>VLOOKUP(A3093:A4051,Радиаторы!A:I,7,FALSE)</f>
        <v>7491.68</v>
      </c>
      <c r="E3093" s="79">
        <f>VLOOKUP(A3093:A4051,Радиаторы!A:I,8,FALSE)</f>
        <v>0</v>
      </c>
      <c r="F3093" s="157">
        <f t="shared" si="59"/>
        <v>0</v>
      </c>
    </row>
    <row r="3094" spans="1:6" x14ac:dyDescent="0.25">
      <c r="A3094" s="9" t="s">
        <v>9000</v>
      </c>
      <c r="B3094" s="9">
        <v>7724111518</v>
      </c>
      <c r="C3094" s="9" t="s">
        <v>9001</v>
      </c>
      <c r="D3094" s="159">
        <f>VLOOKUP(A3094:A4052,Радиаторы!A:I,7,FALSE)</f>
        <v>8074.76</v>
      </c>
      <c r="E3094" s="79">
        <f>VLOOKUP(A3094:A4052,Радиаторы!A:I,8,FALSE)</f>
        <v>0</v>
      </c>
      <c r="F3094" s="157">
        <f t="shared" si="59"/>
        <v>0</v>
      </c>
    </row>
    <row r="3095" spans="1:6" x14ac:dyDescent="0.25">
      <c r="A3095" s="9" t="s">
        <v>9002</v>
      </c>
      <c r="B3095" s="9">
        <v>7724111520</v>
      </c>
      <c r="C3095" s="9" t="s">
        <v>9003</v>
      </c>
      <c r="D3095" s="159">
        <f>VLOOKUP(A3095:A4053,Радиаторы!A:I,7,FALSE)</f>
        <v>8691.48</v>
      </c>
      <c r="E3095" s="79">
        <f>VLOOKUP(A3095:A4053,Радиаторы!A:I,8,FALSE)</f>
        <v>0</v>
      </c>
      <c r="F3095" s="157">
        <f t="shared" si="59"/>
        <v>0</v>
      </c>
    </row>
    <row r="3096" spans="1:6" x14ac:dyDescent="0.25">
      <c r="A3096" s="9" t="s">
        <v>9004</v>
      </c>
      <c r="B3096" s="9">
        <v>7724111604</v>
      </c>
      <c r="C3096" s="9" t="s">
        <v>9005</v>
      </c>
      <c r="D3096" s="159">
        <f>VLOOKUP(A3096:A4054,Радиаторы!A:I,7,FALSE)</f>
        <v>4667.41</v>
      </c>
      <c r="E3096" s="79">
        <f>VLOOKUP(A3096:A4054,Радиаторы!A:I,8,FALSE)</f>
        <v>0</v>
      </c>
      <c r="F3096" s="157">
        <f t="shared" si="59"/>
        <v>0</v>
      </c>
    </row>
    <row r="3097" spans="1:6" x14ac:dyDescent="0.25">
      <c r="A3097" s="9" t="s">
        <v>9006</v>
      </c>
      <c r="B3097" s="9">
        <v>7724111605</v>
      </c>
      <c r="C3097" s="9" t="s">
        <v>9007</v>
      </c>
      <c r="D3097" s="159">
        <f>VLOOKUP(A3097:A4055,Радиаторы!A:I,7,FALSE)</f>
        <v>4776.7299999999996</v>
      </c>
      <c r="E3097" s="79">
        <f>VLOOKUP(A3097:A4055,Радиаторы!A:I,8,FALSE)</f>
        <v>0</v>
      </c>
      <c r="F3097" s="157">
        <f t="shared" si="59"/>
        <v>0</v>
      </c>
    </row>
    <row r="3098" spans="1:6" x14ac:dyDescent="0.25">
      <c r="A3098" s="9" t="s">
        <v>9008</v>
      </c>
      <c r="B3098" s="9">
        <v>7724111606</v>
      </c>
      <c r="C3098" s="9" t="s">
        <v>9009</v>
      </c>
      <c r="D3098" s="159">
        <f>VLOOKUP(A3098:A4056,Радиаторы!A:I,7,FALSE)</f>
        <v>5026.22</v>
      </c>
      <c r="E3098" s="79">
        <f>VLOOKUP(A3098:A4056,Радиаторы!A:I,8,FALSE)</f>
        <v>0</v>
      </c>
      <c r="F3098" s="157">
        <f t="shared" si="59"/>
        <v>0</v>
      </c>
    </row>
    <row r="3099" spans="1:6" x14ac:dyDescent="0.25">
      <c r="A3099" s="9" t="s">
        <v>9010</v>
      </c>
      <c r="B3099" s="9">
        <v>7724111607</v>
      </c>
      <c r="C3099" s="9" t="s">
        <v>9011</v>
      </c>
      <c r="D3099" s="159">
        <f>VLOOKUP(A3099:A4057,Радиаторы!A:I,7,FALSE)</f>
        <v>5278.52</v>
      </c>
      <c r="E3099" s="79">
        <f>VLOOKUP(A3099:A4057,Радиаторы!A:I,8,FALSE)</f>
        <v>0</v>
      </c>
      <c r="F3099" s="157">
        <f t="shared" si="59"/>
        <v>0</v>
      </c>
    </row>
    <row r="3100" spans="1:6" x14ac:dyDescent="0.25">
      <c r="A3100" s="9" t="s">
        <v>9012</v>
      </c>
      <c r="B3100" s="9">
        <v>7724111608</v>
      </c>
      <c r="C3100" s="9" t="s">
        <v>9013</v>
      </c>
      <c r="D3100" s="159">
        <f>VLOOKUP(A3100:A4058,Радиаторы!A:I,7,FALSE)</f>
        <v>5512.59</v>
      </c>
      <c r="E3100" s="79">
        <f>VLOOKUP(A3100:A4058,Радиаторы!A:I,8,FALSE)</f>
        <v>0</v>
      </c>
      <c r="F3100" s="157">
        <f t="shared" si="59"/>
        <v>0</v>
      </c>
    </row>
    <row r="3101" spans="1:6" x14ac:dyDescent="0.25">
      <c r="A3101" s="9" t="s">
        <v>9014</v>
      </c>
      <c r="B3101" s="9">
        <v>7724111609</v>
      </c>
      <c r="C3101" s="9" t="s">
        <v>9015</v>
      </c>
      <c r="D3101" s="159">
        <f>VLOOKUP(A3101:A4059,Радиаторы!A:I,7,FALSE)</f>
        <v>5760.67</v>
      </c>
      <c r="E3101" s="79">
        <f>VLOOKUP(A3101:A4059,Радиаторы!A:I,8,FALSE)</f>
        <v>0</v>
      </c>
      <c r="F3101" s="157">
        <f t="shared" si="59"/>
        <v>0</v>
      </c>
    </row>
    <row r="3102" spans="1:6" x14ac:dyDescent="0.25">
      <c r="A3102" s="9" t="s">
        <v>9016</v>
      </c>
      <c r="B3102" s="9">
        <v>7724111610</v>
      </c>
      <c r="C3102" s="9" t="s">
        <v>9017</v>
      </c>
      <c r="D3102" s="159">
        <f>VLOOKUP(A3102:A4060,Радиаторы!A:I,7,FALSE)</f>
        <v>6029.79</v>
      </c>
      <c r="E3102" s="79">
        <f>VLOOKUP(A3102:A4060,Радиаторы!A:I,8,FALSE)</f>
        <v>0</v>
      </c>
      <c r="F3102" s="157">
        <f t="shared" si="59"/>
        <v>0</v>
      </c>
    </row>
    <row r="3103" spans="1:6" x14ac:dyDescent="0.25">
      <c r="A3103" s="9" t="s">
        <v>9018</v>
      </c>
      <c r="B3103" s="9">
        <v>7724111612</v>
      </c>
      <c r="C3103" s="9" t="s">
        <v>9019</v>
      </c>
      <c r="D3103" s="159">
        <f>VLOOKUP(A3103:A4061,Радиаторы!A:I,7,FALSE)</f>
        <v>6663.32</v>
      </c>
      <c r="E3103" s="79">
        <f>VLOOKUP(A3103:A4061,Радиаторы!A:I,8,FALSE)</f>
        <v>0</v>
      </c>
      <c r="F3103" s="157">
        <f t="shared" si="59"/>
        <v>0</v>
      </c>
    </row>
    <row r="3104" spans="1:6" x14ac:dyDescent="0.25">
      <c r="A3104" s="9" t="s">
        <v>9020</v>
      </c>
      <c r="B3104" s="9">
        <v>7724111614</v>
      </c>
      <c r="C3104" s="9" t="s">
        <v>9021</v>
      </c>
      <c r="D3104" s="159">
        <f>VLOOKUP(A3104:A4062,Радиаторы!A:I,7,FALSE)</f>
        <v>7308.07</v>
      </c>
      <c r="E3104" s="79">
        <f>VLOOKUP(A3104:A4062,Радиаторы!A:I,8,FALSE)</f>
        <v>0</v>
      </c>
      <c r="F3104" s="157">
        <f t="shared" si="59"/>
        <v>0</v>
      </c>
    </row>
    <row r="3105" spans="1:6" x14ac:dyDescent="0.25">
      <c r="A3105" s="9" t="s">
        <v>9022</v>
      </c>
      <c r="B3105" s="9">
        <v>7724111616</v>
      </c>
      <c r="C3105" s="9" t="s">
        <v>9023</v>
      </c>
      <c r="D3105" s="159">
        <f>VLOOKUP(A3105:A4063,Радиаторы!A:I,7,FALSE)</f>
        <v>8149.04</v>
      </c>
      <c r="E3105" s="79">
        <f>VLOOKUP(A3105:A4063,Радиаторы!A:I,8,FALSE)</f>
        <v>0</v>
      </c>
      <c r="F3105" s="157">
        <f t="shared" si="59"/>
        <v>0</v>
      </c>
    </row>
    <row r="3106" spans="1:6" x14ac:dyDescent="0.25">
      <c r="A3106" s="9" t="s">
        <v>9024</v>
      </c>
      <c r="B3106" s="9">
        <v>7724111618</v>
      </c>
      <c r="C3106" s="9" t="s">
        <v>9025</v>
      </c>
      <c r="D3106" s="159">
        <f>VLOOKUP(A3106:A4064,Радиаторы!A:I,7,FALSE)</f>
        <v>8928.34</v>
      </c>
      <c r="E3106" s="79">
        <f>VLOOKUP(A3106:A4064,Радиаторы!A:I,8,FALSE)</f>
        <v>0</v>
      </c>
      <c r="F3106" s="157">
        <f t="shared" si="59"/>
        <v>0</v>
      </c>
    </row>
    <row r="3107" spans="1:6" x14ac:dyDescent="0.25">
      <c r="A3107" s="9" t="s">
        <v>9026</v>
      </c>
      <c r="B3107" s="9">
        <v>7724111620</v>
      </c>
      <c r="C3107" s="9" t="s">
        <v>9027</v>
      </c>
      <c r="D3107" s="159">
        <f>VLOOKUP(A3107:A4065,Радиаторы!A:I,7,FALSE)</f>
        <v>9517.0300000000007</v>
      </c>
      <c r="E3107" s="79">
        <f>VLOOKUP(A3107:A4065,Радиаторы!A:I,8,FALSE)</f>
        <v>0</v>
      </c>
      <c r="F3107" s="157">
        <f t="shared" si="59"/>
        <v>0</v>
      </c>
    </row>
    <row r="3108" spans="1:6" x14ac:dyDescent="0.25">
      <c r="A3108" s="9" t="s">
        <v>9028</v>
      </c>
      <c r="B3108" s="9">
        <v>7724111904</v>
      </c>
      <c r="C3108" s="9" t="s">
        <v>9029</v>
      </c>
      <c r="D3108" s="159">
        <f>VLOOKUP(A3108:A4066,Радиаторы!A:I,7,FALSE)</f>
        <v>5478.95</v>
      </c>
      <c r="E3108" s="79">
        <f>VLOOKUP(A3108:A4066,Радиаторы!A:I,8,FALSE)</f>
        <v>0</v>
      </c>
      <c r="F3108" s="157">
        <f t="shared" si="59"/>
        <v>0</v>
      </c>
    </row>
    <row r="3109" spans="1:6" x14ac:dyDescent="0.25">
      <c r="A3109" s="9" t="s">
        <v>9030</v>
      </c>
      <c r="B3109" s="9">
        <v>7724111905</v>
      </c>
      <c r="C3109" s="9" t="s">
        <v>9031</v>
      </c>
      <c r="D3109" s="159">
        <f>VLOOKUP(A3109:A4067,Радиаторы!A:I,7,FALSE)</f>
        <v>5808.33</v>
      </c>
      <c r="E3109" s="79">
        <f>VLOOKUP(A3109:A4067,Радиаторы!A:I,8,FALSE)</f>
        <v>0</v>
      </c>
      <c r="F3109" s="157">
        <f t="shared" si="59"/>
        <v>0</v>
      </c>
    </row>
    <row r="3110" spans="1:6" x14ac:dyDescent="0.25">
      <c r="A3110" s="9" t="s">
        <v>9032</v>
      </c>
      <c r="B3110" s="9">
        <v>7724111906</v>
      </c>
      <c r="C3110" s="9" t="s">
        <v>9033</v>
      </c>
      <c r="D3110" s="159">
        <f>VLOOKUP(A3110:A4068,Радиаторы!A:I,7,FALSE)</f>
        <v>6178.36</v>
      </c>
      <c r="E3110" s="79">
        <f>VLOOKUP(A3110:A4068,Радиаторы!A:I,8,FALSE)</f>
        <v>0</v>
      </c>
      <c r="F3110" s="157">
        <f t="shared" si="59"/>
        <v>0</v>
      </c>
    </row>
    <row r="3111" spans="1:6" x14ac:dyDescent="0.25">
      <c r="A3111" s="9" t="s">
        <v>9034</v>
      </c>
      <c r="B3111" s="9">
        <v>7724111907</v>
      </c>
      <c r="C3111" s="9" t="s">
        <v>9035</v>
      </c>
      <c r="D3111" s="159">
        <f>VLOOKUP(A3111:A4069,Радиаторы!A:I,7,FALSE)</f>
        <v>6559.6</v>
      </c>
      <c r="E3111" s="79">
        <f>VLOOKUP(A3111:A4069,Радиаторы!A:I,8,FALSE)</f>
        <v>0</v>
      </c>
      <c r="F3111" s="157">
        <f t="shared" si="59"/>
        <v>0</v>
      </c>
    </row>
    <row r="3112" spans="1:6" x14ac:dyDescent="0.25">
      <c r="A3112" s="9" t="s">
        <v>9036</v>
      </c>
      <c r="B3112" s="9">
        <v>7724111908</v>
      </c>
      <c r="C3112" s="9" t="s">
        <v>9037</v>
      </c>
      <c r="D3112" s="159">
        <f>VLOOKUP(A3112:A4070,Радиаторы!A:I,7,FALSE)</f>
        <v>6946.45</v>
      </c>
      <c r="E3112" s="79">
        <f>VLOOKUP(A3112:A4070,Радиаторы!A:I,8,FALSE)</f>
        <v>0</v>
      </c>
      <c r="F3112" s="157">
        <f t="shared" si="59"/>
        <v>0</v>
      </c>
    </row>
    <row r="3113" spans="1:6" x14ac:dyDescent="0.25">
      <c r="A3113" s="9" t="s">
        <v>9038</v>
      </c>
      <c r="B3113" s="9">
        <v>7724111909</v>
      </c>
      <c r="C3113" s="9" t="s">
        <v>9039</v>
      </c>
      <c r="D3113" s="159">
        <f>VLOOKUP(A3113:A4071,Радиаторы!A:I,7,FALSE)</f>
        <v>7273.03</v>
      </c>
      <c r="E3113" s="79">
        <f>VLOOKUP(A3113:A4071,Радиаторы!A:I,8,FALSE)</f>
        <v>0</v>
      </c>
      <c r="F3113" s="157">
        <f t="shared" si="59"/>
        <v>0</v>
      </c>
    </row>
    <row r="3114" spans="1:6" x14ac:dyDescent="0.25">
      <c r="A3114" s="9" t="s">
        <v>9040</v>
      </c>
      <c r="B3114" s="9">
        <v>7724111910</v>
      </c>
      <c r="C3114" s="9" t="s">
        <v>9041</v>
      </c>
      <c r="D3114" s="159">
        <f>VLOOKUP(A3114:A4072,Радиаторы!A:I,7,FALSE)</f>
        <v>7762.19</v>
      </c>
      <c r="E3114" s="79">
        <f>VLOOKUP(A3114:A4072,Радиаторы!A:I,8,FALSE)</f>
        <v>0</v>
      </c>
      <c r="F3114" s="157">
        <f t="shared" si="59"/>
        <v>0</v>
      </c>
    </row>
    <row r="3115" spans="1:6" x14ac:dyDescent="0.25">
      <c r="A3115" s="9" t="s">
        <v>9042</v>
      </c>
      <c r="B3115" s="9">
        <v>7724111912</v>
      </c>
      <c r="C3115" s="9" t="s">
        <v>9043</v>
      </c>
      <c r="D3115" s="159">
        <f>VLOOKUP(A3115:A4073,Радиаторы!A:I,7,FALSE)</f>
        <v>8796.59</v>
      </c>
      <c r="E3115" s="79">
        <f>VLOOKUP(A3115:A4073,Радиаторы!A:I,8,FALSE)</f>
        <v>0</v>
      </c>
      <c r="F3115" s="157">
        <f t="shared" si="59"/>
        <v>0</v>
      </c>
    </row>
    <row r="3116" spans="1:6" x14ac:dyDescent="0.25">
      <c r="A3116" s="9" t="s">
        <v>9044</v>
      </c>
      <c r="B3116" s="9">
        <v>7724111914</v>
      </c>
      <c r="C3116" s="9" t="s">
        <v>9045</v>
      </c>
      <c r="D3116" s="159">
        <f>VLOOKUP(A3116:A4074,Радиаторы!A:I,7,FALSE)</f>
        <v>9833.7900000000009</v>
      </c>
      <c r="E3116" s="79">
        <f>VLOOKUP(A3116:A4074,Радиаторы!A:I,8,FALSE)</f>
        <v>0</v>
      </c>
      <c r="F3116" s="157">
        <f t="shared" si="59"/>
        <v>0</v>
      </c>
    </row>
    <row r="3117" spans="1:6" x14ac:dyDescent="0.25">
      <c r="A3117" s="9" t="s">
        <v>9046</v>
      </c>
      <c r="B3117" s="9">
        <v>7724121916</v>
      </c>
      <c r="C3117" s="9" t="s">
        <v>9047</v>
      </c>
      <c r="D3117" s="159">
        <f>VLOOKUP(A3117:A4075,Радиаторы!A:I,7,FALSE)</f>
        <v>10873.8</v>
      </c>
      <c r="E3117" s="79">
        <f>VLOOKUP(A3117:A4075,Радиаторы!A:I,8,FALSE)</f>
        <v>0</v>
      </c>
      <c r="F3117" s="157">
        <f t="shared" si="59"/>
        <v>0</v>
      </c>
    </row>
    <row r="3118" spans="1:6" x14ac:dyDescent="0.25">
      <c r="A3118" s="9" t="s">
        <v>9048</v>
      </c>
      <c r="B3118" s="9">
        <v>7724121918</v>
      </c>
      <c r="C3118" s="9" t="s">
        <v>9049</v>
      </c>
      <c r="D3118" s="159">
        <f>VLOOKUP(A3118:A4076,Радиаторы!A:I,7,FALSE)</f>
        <v>11930.62</v>
      </c>
      <c r="E3118" s="79">
        <f>VLOOKUP(A3118:A4076,Радиаторы!A:I,8,FALSE)</f>
        <v>0</v>
      </c>
      <c r="F3118" s="157">
        <f t="shared" si="59"/>
        <v>0</v>
      </c>
    </row>
    <row r="3119" spans="1:6" x14ac:dyDescent="0.25">
      <c r="A3119" s="9" t="s">
        <v>9050</v>
      </c>
      <c r="B3119" s="9">
        <v>7724121920</v>
      </c>
      <c r="C3119" s="9" t="s">
        <v>9051</v>
      </c>
      <c r="D3119" s="159">
        <f>VLOOKUP(A3119:A4077,Радиаторы!A:I,7,FALSE)</f>
        <v>12941.19</v>
      </c>
      <c r="E3119" s="79">
        <f>VLOOKUP(A3119:A4077,Радиаторы!A:I,8,FALSE)</f>
        <v>0</v>
      </c>
      <c r="F3119" s="157">
        <f t="shared" si="59"/>
        <v>0</v>
      </c>
    </row>
    <row r="3120" spans="1:6" x14ac:dyDescent="0.25">
      <c r="A3120" s="9" t="s">
        <v>9053</v>
      </c>
      <c r="B3120" s="9">
        <v>7724112304</v>
      </c>
      <c r="C3120" s="9" t="s">
        <v>9054</v>
      </c>
      <c r="D3120" s="159">
        <f>VLOOKUP(A3120:A4078,Радиаторы!A:I,7,FALSE)</f>
        <v>4342.24</v>
      </c>
      <c r="E3120" s="79">
        <f>VLOOKUP(A3120:A4078,Радиаторы!A:I,8,FALSE)</f>
        <v>0</v>
      </c>
      <c r="F3120" s="157">
        <f t="shared" si="59"/>
        <v>0</v>
      </c>
    </row>
    <row r="3121" spans="1:6" x14ac:dyDescent="0.25">
      <c r="A3121" s="9" t="s">
        <v>9055</v>
      </c>
      <c r="B3121" s="9">
        <v>7724112305</v>
      </c>
      <c r="C3121" s="9" t="s">
        <v>9056</v>
      </c>
      <c r="D3121" s="159">
        <f>VLOOKUP(A3121:A4079,Радиаторы!A:I,7,FALSE)</f>
        <v>4362.72</v>
      </c>
      <c r="E3121" s="79">
        <f>VLOOKUP(A3121:A4079,Радиаторы!A:I,8,FALSE)</f>
        <v>0</v>
      </c>
      <c r="F3121" s="157">
        <f t="shared" si="59"/>
        <v>0</v>
      </c>
    </row>
    <row r="3122" spans="1:6" x14ac:dyDescent="0.25">
      <c r="A3122" s="9" t="s">
        <v>9057</v>
      </c>
      <c r="B3122" s="9">
        <v>7724112305</v>
      </c>
      <c r="C3122" s="9" t="s">
        <v>9058</v>
      </c>
      <c r="D3122" s="159">
        <f>VLOOKUP(A3122:A4080,Радиаторы!A:I,7,FALSE)</f>
        <v>4543.71</v>
      </c>
      <c r="E3122" s="79">
        <f>VLOOKUP(A3122:A4080,Радиаторы!A:I,8,FALSE)</f>
        <v>0</v>
      </c>
      <c r="F3122" s="157">
        <f t="shared" si="59"/>
        <v>0</v>
      </c>
    </row>
    <row r="3123" spans="1:6" x14ac:dyDescent="0.25">
      <c r="A3123" s="9" t="s">
        <v>9059</v>
      </c>
      <c r="B3123" s="9">
        <v>7724112307</v>
      </c>
      <c r="C3123" s="9" t="s">
        <v>9060</v>
      </c>
      <c r="D3123" s="159">
        <f>VLOOKUP(A3123:A4081,Радиаторы!A:I,7,FALSE)</f>
        <v>4820.18</v>
      </c>
      <c r="E3123" s="79">
        <f>VLOOKUP(A3123:A4081,Радиаторы!A:I,8,FALSE)</f>
        <v>0</v>
      </c>
      <c r="F3123" s="157">
        <f t="shared" si="59"/>
        <v>0</v>
      </c>
    </row>
    <row r="3124" spans="1:6" x14ac:dyDescent="0.25">
      <c r="A3124" s="9" t="s">
        <v>9061</v>
      </c>
      <c r="B3124" s="9">
        <v>7724112308</v>
      </c>
      <c r="C3124" s="9" t="s">
        <v>9062</v>
      </c>
      <c r="D3124" s="159">
        <f>VLOOKUP(A3124:A4082,Радиаторы!A:I,7,FALSE)</f>
        <v>4986.9799999999996</v>
      </c>
      <c r="E3124" s="79">
        <f>VLOOKUP(A3124:A4082,Радиаторы!A:I,8,FALSE)</f>
        <v>0</v>
      </c>
      <c r="F3124" s="157">
        <f t="shared" si="59"/>
        <v>0</v>
      </c>
    </row>
    <row r="3125" spans="1:6" x14ac:dyDescent="0.25">
      <c r="A3125" s="9" t="s">
        <v>9063</v>
      </c>
      <c r="B3125" s="9">
        <v>7724112309</v>
      </c>
      <c r="C3125" s="9" t="s">
        <v>9064</v>
      </c>
      <c r="D3125" s="159">
        <f>VLOOKUP(A3125:A4083,Радиаторы!A:I,7,FALSE)</f>
        <v>5204.22</v>
      </c>
      <c r="E3125" s="79">
        <f>VLOOKUP(A3125:A4083,Радиаторы!A:I,8,FALSE)</f>
        <v>0</v>
      </c>
      <c r="F3125" s="157">
        <f t="shared" si="59"/>
        <v>0</v>
      </c>
    </row>
    <row r="3126" spans="1:6" x14ac:dyDescent="0.25">
      <c r="A3126" s="9" t="s">
        <v>9065</v>
      </c>
      <c r="B3126" s="9">
        <v>7724112310</v>
      </c>
      <c r="C3126" s="9" t="s">
        <v>9066</v>
      </c>
      <c r="D3126" s="159">
        <f>VLOOKUP(A3126:A4084,Радиаторы!A:I,7,FALSE)</f>
        <v>5376.62</v>
      </c>
      <c r="E3126" s="79">
        <f>VLOOKUP(A3126:A4084,Радиаторы!A:I,8,FALSE)</f>
        <v>0</v>
      </c>
      <c r="F3126" s="157">
        <f t="shared" si="59"/>
        <v>0</v>
      </c>
    </row>
    <row r="3127" spans="1:6" x14ac:dyDescent="0.25">
      <c r="A3127" s="9" t="s">
        <v>9067</v>
      </c>
      <c r="B3127" s="9">
        <v>7724112312</v>
      </c>
      <c r="C3127" s="9" t="s">
        <v>9068</v>
      </c>
      <c r="D3127" s="159">
        <f>VLOOKUP(A3127:A4085,Радиаторы!A:I,7,FALSE)</f>
        <v>5923.26</v>
      </c>
      <c r="E3127" s="79">
        <f>VLOOKUP(A3127:A4085,Радиаторы!A:I,8,FALSE)</f>
        <v>0</v>
      </c>
      <c r="F3127" s="157">
        <f t="shared" ref="F3127:F3190" si="60">D3127*E3127</f>
        <v>0</v>
      </c>
    </row>
    <row r="3128" spans="1:6" x14ac:dyDescent="0.25">
      <c r="A3128" s="9" t="s">
        <v>9069</v>
      </c>
      <c r="B3128" s="9">
        <v>7724112314</v>
      </c>
      <c r="C3128" s="9" t="s">
        <v>9070</v>
      </c>
      <c r="D3128" s="159">
        <f>VLOOKUP(A3128:A4086,Радиаторы!A:I,7,FALSE)</f>
        <v>6807.68</v>
      </c>
      <c r="E3128" s="79">
        <f>VLOOKUP(A3128:A4086,Радиаторы!A:I,8,FALSE)</f>
        <v>0</v>
      </c>
      <c r="F3128" s="157">
        <f t="shared" si="60"/>
        <v>0</v>
      </c>
    </row>
    <row r="3129" spans="1:6" x14ac:dyDescent="0.25">
      <c r="A3129" s="9" t="s">
        <v>9071</v>
      </c>
      <c r="B3129" s="9">
        <v>7724112316</v>
      </c>
      <c r="C3129" s="9" t="s">
        <v>9072</v>
      </c>
      <c r="D3129" s="159">
        <f>VLOOKUP(A3129:A4087,Радиаторы!A:I,7,FALSE)</f>
        <v>7267.42</v>
      </c>
      <c r="E3129" s="79">
        <f>VLOOKUP(A3129:A4087,Радиаторы!A:I,8,FALSE)</f>
        <v>0</v>
      </c>
      <c r="F3129" s="157">
        <f t="shared" si="60"/>
        <v>0</v>
      </c>
    </row>
    <row r="3130" spans="1:6" x14ac:dyDescent="0.25">
      <c r="A3130" s="9" t="s">
        <v>9073</v>
      </c>
      <c r="B3130" s="9">
        <v>7724112318</v>
      </c>
      <c r="C3130" s="9" t="s">
        <v>9074</v>
      </c>
      <c r="D3130" s="159">
        <f>VLOOKUP(A3130:A4088,Радиаторы!A:I,7,FALSE)</f>
        <v>7943</v>
      </c>
      <c r="E3130" s="79">
        <f>VLOOKUP(A3130:A4088,Радиаторы!A:I,8,FALSE)</f>
        <v>0</v>
      </c>
      <c r="F3130" s="157">
        <f t="shared" si="60"/>
        <v>0</v>
      </c>
    </row>
    <row r="3131" spans="1:6" x14ac:dyDescent="0.25">
      <c r="A3131" s="9" t="s">
        <v>9075</v>
      </c>
      <c r="B3131" s="9">
        <v>7724112320</v>
      </c>
      <c r="C3131" s="9" t="s">
        <v>9076</v>
      </c>
      <c r="D3131" s="159">
        <f>VLOOKUP(A3131:A4089,Радиаторы!A:I,7,FALSE)</f>
        <v>8378.9</v>
      </c>
      <c r="E3131" s="79">
        <f>VLOOKUP(A3131:A4089,Радиаторы!A:I,8,FALSE)</f>
        <v>0</v>
      </c>
      <c r="F3131" s="157">
        <f t="shared" si="60"/>
        <v>0</v>
      </c>
    </row>
    <row r="3132" spans="1:6" x14ac:dyDescent="0.25">
      <c r="A3132" s="9" t="s">
        <v>9077</v>
      </c>
      <c r="B3132" s="9">
        <v>7724112404</v>
      </c>
      <c r="C3132" s="9" t="s">
        <v>9078</v>
      </c>
      <c r="D3132" s="159">
        <f>VLOOKUP(A3132:A4090,Радиаторы!A:I,7,FALSE)</f>
        <v>4559.4799999999996</v>
      </c>
      <c r="E3132" s="79">
        <f>VLOOKUP(A3132:A4090,Радиаторы!A:I,8,FALSE)</f>
        <v>0</v>
      </c>
      <c r="F3132" s="157">
        <f t="shared" si="60"/>
        <v>0</v>
      </c>
    </row>
    <row r="3133" spans="1:6" x14ac:dyDescent="0.25">
      <c r="A3133" s="9" t="s">
        <v>9079</v>
      </c>
      <c r="B3133" s="9">
        <v>7724112405</v>
      </c>
      <c r="C3133" s="9" t="s">
        <v>9080</v>
      </c>
      <c r="D3133" s="159">
        <f>VLOOKUP(A3133:A4091,Радиаторы!A:I,7,FALSE)</f>
        <v>4745.8999999999996</v>
      </c>
      <c r="E3133" s="79">
        <f>VLOOKUP(A3133:A4091,Радиаторы!A:I,8,FALSE)</f>
        <v>0</v>
      </c>
      <c r="F3133" s="157">
        <f t="shared" si="60"/>
        <v>0</v>
      </c>
    </row>
    <row r="3134" spans="1:6" x14ac:dyDescent="0.25">
      <c r="A3134" s="9" t="s">
        <v>9081</v>
      </c>
      <c r="B3134" s="9">
        <v>7724112406</v>
      </c>
      <c r="C3134" s="9" t="s">
        <v>9082</v>
      </c>
      <c r="D3134" s="159">
        <f>VLOOKUP(A3134:A4092,Радиаторы!A:I,7,FALSE)</f>
        <v>4986.9799999999996</v>
      </c>
      <c r="E3134" s="79">
        <f>VLOOKUP(A3134:A4092,Радиаторы!A:I,8,FALSE)</f>
        <v>0</v>
      </c>
      <c r="F3134" s="157">
        <f t="shared" si="60"/>
        <v>0</v>
      </c>
    </row>
    <row r="3135" spans="1:6" x14ac:dyDescent="0.25">
      <c r="A3135" s="9" t="s">
        <v>9083</v>
      </c>
      <c r="B3135" s="9">
        <v>7724112407</v>
      </c>
      <c r="C3135" s="9" t="s">
        <v>9084</v>
      </c>
      <c r="D3135" s="159">
        <f>VLOOKUP(A3135:A4093,Радиаторы!A:I,7,FALSE)</f>
        <v>5191.62</v>
      </c>
      <c r="E3135" s="79">
        <f>VLOOKUP(A3135:A4093,Радиаторы!A:I,8,FALSE)</f>
        <v>0</v>
      </c>
      <c r="F3135" s="157">
        <f t="shared" si="60"/>
        <v>0</v>
      </c>
    </row>
    <row r="3136" spans="1:6" x14ac:dyDescent="0.25">
      <c r="A3136" s="9" t="s">
        <v>9085</v>
      </c>
      <c r="B3136" s="9">
        <v>7724112408</v>
      </c>
      <c r="C3136" s="9" t="s">
        <v>9086</v>
      </c>
      <c r="D3136" s="159">
        <f>VLOOKUP(A3136:A4094,Радиаторы!A:I,7,FALSE)</f>
        <v>5376.62</v>
      </c>
      <c r="E3136" s="79">
        <f>VLOOKUP(A3136:A4094,Радиаторы!A:I,8,FALSE)</f>
        <v>0</v>
      </c>
      <c r="F3136" s="157">
        <f t="shared" si="60"/>
        <v>0</v>
      </c>
    </row>
    <row r="3137" spans="1:6" x14ac:dyDescent="0.25">
      <c r="A3137" s="9" t="s">
        <v>9087</v>
      </c>
      <c r="B3137" s="9">
        <v>7724112409</v>
      </c>
      <c r="C3137" s="9" t="s">
        <v>9088</v>
      </c>
      <c r="D3137" s="159">
        <f>VLOOKUP(A3137:A4095,Радиаторы!A:I,7,FALSE)</f>
        <v>5651.34</v>
      </c>
      <c r="E3137" s="79">
        <f>VLOOKUP(A3137:A4095,Радиаторы!A:I,8,FALSE)</f>
        <v>0</v>
      </c>
      <c r="F3137" s="157">
        <f t="shared" si="60"/>
        <v>0</v>
      </c>
    </row>
    <row r="3138" spans="1:6" x14ac:dyDescent="0.25">
      <c r="A3138" s="9" t="s">
        <v>9089</v>
      </c>
      <c r="B3138" s="9">
        <v>7724112410</v>
      </c>
      <c r="C3138" s="9" t="s">
        <v>9090</v>
      </c>
      <c r="D3138" s="159">
        <f>VLOOKUP(A3138:A4096,Радиаторы!A:I,7,FALSE)</f>
        <v>5857.38</v>
      </c>
      <c r="E3138" s="79">
        <f>VLOOKUP(A3138:A4096,Радиаторы!A:I,8,FALSE)</f>
        <v>0</v>
      </c>
      <c r="F3138" s="157">
        <f t="shared" si="60"/>
        <v>0</v>
      </c>
    </row>
    <row r="3139" spans="1:6" x14ac:dyDescent="0.25">
      <c r="A3139" s="9" t="s">
        <v>9091</v>
      </c>
      <c r="B3139" s="9">
        <v>7724112412</v>
      </c>
      <c r="C3139" s="9" t="s">
        <v>9092</v>
      </c>
      <c r="D3139" s="159">
        <f>VLOOKUP(A3139:A4097,Радиаторы!A:I,7,FALSE)</f>
        <v>6479.7</v>
      </c>
      <c r="E3139" s="79">
        <f>VLOOKUP(A3139:A4097,Радиаторы!A:I,8,FALSE)</f>
        <v>0</v>
      </c>
      <c r="F3139" s="157">
        <f t="shared" si="60"/>
        <v>0</v>
      </c>
    </row>
    <row r="3140" spans="1:6" x14ac:dyDescent="0.25">
      <c r="A3140" s="9" t="s">
        <v>9093</v>
      </c>
      <c r="B3140" s="9">
        <v>7724112414</v>
      </c>
      <c r="C3140" s="9" t="s">
        <v>9094</v>
      </c>
      <c r="D3140" s="159">
        <f>VLOOKUP(A3140:A4098,Радиаторы!A:I,7,FALSE)</f>
        <v>7472.06</v>
      </c>
      <c r="E3140" s="79">
        <f>VLOOKUP(A3140:A4098,Радиаторы!A:I,8,FALSE)</f>
        <v>0</v>
      </c>
      <c r="F3140" s="157">
        <f t="shared" si="60"/>
        <v>0</v>
      </c>
    </row>
    <row r="3141" spans="1:6" x14ac:dyDescent="0.25">
      <c r="A3141" s="9" t="s">
        <v>9095</v>
      </c>
      <c r="B3141" s="9">
        <v>7724112416</v>
      </c>
      <c r="C3141" s="9" t="s">
        <v>9096</v>
      </c>
      <c r="D3141" s="159">
        <f>VLOOKUP(A3141:A4099,Радиаторы!A:I,7,FALSE)</f>
        <v>7994.86</v>
      </c>
      <c r="E3141" s="79">
        <f>VLOOKUP(A3141:A4099,Радиаторы!A:I,8,FALSE)</f>
        <v>0</v>
      </c>
      <c r="F3141" s="157">
        <f t="shared" si="60"/>
        <v>0</v>
      </c>
    </row>
    <row r="3142" spans="1:6" x14ac:dyDescent="0.25">
      <c r="A3142" s="9" t="s">
        <v>9097</v>
      </c>
      <c r="B3142" s="9">
        <v>7724112418</v>
      </c>
      <c r="C3142" s="9" t="s">
        <v>9098</v>
      </c>
      <c r="D3142" s="159">
        <f>VLOOKUP(A3142:A4100,Радиаторы!A:I,7,FALSE)</f>
        <v>8772.76</v>
      </c>
      <c r="E3142" s="79">
        <f>VLOOKUP(A3142:A4100,Радиаторы!A:I,8,FALSE)</f>
        <v>0</v>
      </c>
      <c r="F3142" s="157">
        <f t="shared" si="60"/>
        <v>0</v>
      </c>
    </row>
    <row r="3143" spans="1:6" x14ac:dyDescent="0.25">
      <c r="A3143" s="9" t="s">
        <v>9099</v>
      </c>
      <c r="B3143" s="9">
        <v>7724112420</v>
      </c>
      <c r="C3143" s="9" t="s">
        <v>9100</v>
      </c>
      <c r="D3143" s="159">
        <f>VLOOKUP(A3143:A4101,Радиаторы!A:I,7,FALSE)</f>
        <v>9295.58</v>
      </c>
      <c r="E3143" s="79">
        <f>VLOOKUP(A3143:A4101,Радиаторы!A:I,8,FALSE)</f>
        <v>0</v>
      </c>
      <c r="F3143" s="157">
        <f t="shared" si="60"/>
        <v>0</v>
      </c>
    </row>
    <row r="3144" spans="1:6" x14ac:dyDescent="0.25">
      <c r="A3144" s="9" t="s">
        <v>9101</v>
      </c>
      <c r="B3144" s="9">
        <v>7724112504</v>
      </c>
      <c r="C3144" s="9" t="s">
        <v>9102</v>
      </c>
      <c r="D3144" s="159">
        <f>VLOOKUP(A3144:A4102,Радиаторы!A:I,7,FALSE)</f>
        <v>4820.18</v>
      </c>
      <c r="E3144" s="79">
        <f>VLOOKUP(A3144:A4102,Радиаторы!A:I,8,FALSE)</f>
        <v>0</v>
      </c>
      <c r="F3144" s="157">
        <f t="shared" si="60"/>
        <v>0</v>
      </c>
    </row>
    <row r="3145" spans="1:6" x14ac:dyDescent="0.25">
      <c r="A3145" s="9" t="s">
        <v>9103</v>
      </c>
      <c r="B3145" s="9">
        <v>7724122505</v>
      </c>
      <c r="C3145" s="9" t="s">
        <v>9104</v>
      </c>
      <c r="D3145" s="159">
        <f>VLOOKUP(A3145:A4103,Радиаторы!A:I,7,FALSE)</f>
        <v>4922.0200000000004</v>
      </c>
      <c r="E3145" s="79">
        <f>VLOOKUP(A3145:A4103,Радиаторы!A:I,8,FALSE)</f>
        <v>0</v>
      </c>
      <c r="F3145" s="157">
        <f t="shared" si="60"/>
        <v>0</v>
      </c>
    </row>
    <row r="3146" spans="1:6" x14ac:dyDescent="0.25">
      <c r="A3146" s="9" t="s">
        <v>9105</v>
      </c>
      <c r="B3146" s="9">
        <v>7724122506</v>
      </c>
      <c r="C3146" s="9" t="s">
        <v>9106</v>
      </c>
      <c r="D3146" s="159">
        <f>VLOOKUP(A3146:A4104,Радиаторы!A:I,7,FALSE)</f>
        <v>5126.12</v>
      </c>
      <c r="E3146" s="79">
        <f>VLOOKUP(A3146:A4104,Радиаторы!A:I,8,FALSE)</f>
        <v>0</v>
      </c>
      <c r="F3146" s="157">
        <f t="shared" si="60"/>
        <v>0</v>
      </c>
    </row>
    <row r="3147" spans="1:6" x14ac:dyDescent="0.25">
      <c r="A3147" s="9" t="s">
        <v>9107</v>
      </c>
      <c r="B3147" s="9">
        <v>7724122507</v>
      </c>
      <c r="C3147" s="9" t="s">
        <v>9108</v>
      </c>
      <c r="D3147" s="159">
        <f>VLOOKUP(A3147:A4105,Радиаторы!A:I,7,FALSE)</f>
        <v>5337.06</v>
      </c>
      <c r="E3147" s="79">
        <f>VLOOKUP(A3147:A4105,Радиаторы!A:I,8,FALSE)</f>
        <v>0</v>
      </c>
      <c r="F3147" s="157">
        <f t="shared" si="60"/>
        <v>0</v>
      </c>
    </row>
    <row r="3148" spans="1:6" x14ac:dyDescent="0.25">
      <c r="A3148" s="9" t="s">
        <v>9109</v>
      </c>
      <c r="B3148" s="9">
        <v>7724122508</v>
      </c>
      <c r="C3148" s="9" t="s">
        <v>9110</v>
      </c>
      <c r="D3148" s="159">
        <f>VLOOKUP(A3148:A4106,Радиаторы!A:I,7,FALSE)</f>
        <v>5614.65</v>
      </c>
      <c r="E3148" s="79">
        <f>VLOOKUP(A3148:A4106,Радиаторы!A:I,8,FALSE)</f>
        <v>0</v>
      </c>
      <c r="F3148" s="157">
        <f t="shared" si="60"/>
        <v>0</v>
      </c>
    </row>
    <row r="3149" spans="1:6" x14ac:dyDescent="0.25">
      <c r="A3149" s="9" t="s">
        <v>9111</v>
      </c>
      <c r="B3149" s="9">
        <v>7724122509</v>
      </c>
      <c r="C3149" s="9" t="s">
        <v>9112</v>
      </c>
      <c r="D3149" s="159">
        <f>VLOOKUP(A3149:A4107,Радиаторы!A:I,7,FALSE)</f>
        <v>5877.31</v>
      </c>
      <c r="E3149" s="79">
        <f>VLOOKUP(A3149:A4107,Радиаторы!A:I,8,FALSE)</f>
        <v>0</v>
      </c>
      <c r="F3149" s="157">
        <f t="shared" si="60"/>
        <v>0</v>
      </c>
    </row>
    <row r="3150" spans="1:6" x14ac:dyDescent="0.25">
      <c r="A3150" s="9" t="s">
        <v>9113</v>
      </c>
      <c r="B3150" s="9">
        <v>7724122510</v>
      </c>
      <c r="C3150" s="9" t="s">
        <v>9114</v>
      </c>
      <c r="D3150" s="159">
        <f>VLOOKUP(A3150:A4108,Радиаторы!A:I,7,FALSE)</f>
        <v>6217.5</v>
      </c>
      <c r="E3150" s="79">
        <f>VLOOKUP(A3150:A4108,Радиаторы!A:I,8,FALSE)</f>
        <v>0</v>
      </c>
      <c r="F3150" s="157">
        <f t="shared" si="60"/>
        <v>0</v>
      </c>
    </row>
    <row r="3151" spans="1:6" x14ac:dyDescent="0.25">
      <c r="A3151" s="9" t="s">
        <v>9115</v>
      </c>
      <c r="B3151" s="9">
        <v>7724122512</v>
      </c>
      <c r="C3151" s="9" t="s">
        <v>9116</v>
      </c>
      <c r="D3151" s="159">
        <f>VLOOKUP(A3151:A4109,Радиаторы!A:I,7,FALSE)</f>
        <v>6884.29</v>
      </c>
      <c r="E3151" s="79">
        <f>VLOOKUP(A3151:A4109,Радиаторы!A:I,8,FALSE)</f>
        <v>0</v>
      </c>
      <c r="F3151" s="157">
        <f t="shared" si="60"/>
        <v>0</v>
      </c>
    </row>
    <row r="3152" spans="1:6" x14ac:dyDescent="0.25">
      <c r="A3152" s="9" t="s">
        <v>9117</v>
      </c>
      <c r="B3152" s="9">
        <v>7724122514</v>
      </c>
      <c r="C3152" s="9" t="s">
        <v>9118</v>
      </c>
      <c r="D3152" s="159">
        <f>VLOOKUP(A3152:A4110,Радиаторы!A:I,7,FALSE)</f>
        <v>7574.21</v>
      </c>
      <c r="E3152" s="79">
        <f>VLOOKUP(A3152:A4110,Радиаторы!A:I,8,FALSE)</f>
        <v>0</v>
      </c>
      <c r="F3152" s="157">
        <f t="shared" si="60"/>
        <v>0</v>
      </c>
    </row>
    <row r="3153" spans="1:6" x14ac:dyDescent="0.25">
      <c r="A3153" s="9" t="s">
        <v>9119</v>
      </c>
      <c r="B3153" s="9">
        <v>7724122516</v>
      </c>
      <c r="C3153" s="9" t="s">
        <v>9120</v>
      </c>
      <c r="D3153" s="159">
        <f>VLOOKUP(A3153:A4111,Радиаторы!A:I,7,FALSE)</f>
        <v>8250.52</v>
      </c>
      <c r="E3153" s="79">
        <f>VLOOKUP(A3153:A4111,Радиаторы!A:I,8,FALSE)</f>
        <v>0</v>
      </c>
      <c r="F3153" s="157">
        <f t="shared" si="60"/>
        <v>0</v>
      </c>
    </row>
    <row r="3154" spans="1:6" x14ac:dyDescent="0.25">
      <c r="A3154" s="9" t="s">
        <v>9121</v>
      </c>
      <c r="B3154" s="9">
        <v>7724122518</v>
      </c>
      <c r="C3154" s="9" t="s">
        <v>9122</v>
      </c>
      <c r="D3154" s="159">
        <f>VLOOKUP(A3154:A4112,Радиаторы!A:I,7,FALSE)</f>
        <v>8940.4599999999991</v>
      </c>
      <c r="E3154" s="79">
        <f>VLOOKUP(A3154:A4112,Радиаторы!A:I,8,FALSE)</f>
        <v>0</v>
      </c>
      <c r="F3154" s="157">
        <f t="shared" si="60"/>
        <v>0</v>
      </c>
    </row>
    <row r="3155" spans="1:6" x14ac:dyDescent="0.25">
      <c r="A3155" s="9" t="s">
        <v>9123</v>
      </c>
      <c r="B3155" s="9">
        <v>7724122520</v>
      </c>
      <c r="C3155" s="9" t="s">
        <v>9124</v>
      </c>
      <c r="D3155" s="159">
        <f>VLOOKUP(A3155:A4113,Радиаторы!A:I,7,FALSE)</f>
        <v>9938.92</v>
      </c>
      <c r="E3155" s="79">
        <f>VLOOKUP(A3155:A4113,Радиаторы!A:I,8,FALSE)</f>
        <v>0</v>
      </c>
      <c r="F3155" s="157">
        <f t="shared" si="60"/>
        <v>0</v>
      </c>
    </row>
    <row r="3156" spans="1:6" x14ac:dyDescent="0.25">
      <c r="A3156" s="9" t="s">
        <v>9125</v>
      </c>
      <c r="B3156" s="9">
        <v>7724112604</v>
      </c>
      <c r="C3156" s="9" t="s">
        <v>9126</v>
      </c>
      <c r="D3156" s="159">
        <f>VLOOKUP(A3156:A4114,Радиаторы!A:I,7,FALSE)</f>
        <v>5148.16</v>
      </c>
      <c r="E3156" s="79">
        <f>VLOOKUP(A3156:A4114,Радиаторы!A:I,8,FALSE)</f>
        <v>0</v>
      </c>
      <c r="F3156" s="157">
        <f t="shared" si="60"/>
        <v>0</v>
      </c>
    </row>
    <row r="3157" spans="1:6" x14ac:dyDescent="0.25">
      <c r="A3157" s="9" t="s">
        <v>9127</v>
      </c>
      <c r="B3157" s="9">
        <v>7724112605</v>
      </c>
      <c r="C3157" s="9" t="s">
        <v>9128</v>
      </c>
      <c r="D3157" s="159">
        <f>VLOOKUP(A3157:A4115,Радиаторы!A:I,7,FALSE)</f>
        <v>5291.13</v>
      </c>
      <c r="E3157" s="79">
        <f>VLOOKUP(A3157:A4115,Радиаторы!A:I,8,FALSE)</f>
        <v>0</v>
      </c>
      <c r="F3157" s="157">
        <f t="shared" si="60"/>
        <v>0</v>
      </c>
    </row>
    <row r="3158" spans="1:6" x14ac:dyDescent="0.25">
      <c r="A3158" s="9" t="s">
        <v>9129</v>
      </c>
      <c r="B3158" s="9">
        <v>7724112606</v>
      </c>
      <c r="C3158" s="9" t="s">
        <v>9130</v>
      </c>
      <c r="D3158" s="159">
        <f>VLOOKUP(A3158:A4116,Радиаторы!A:I,7,FALSE)</f>
        <v>5563.05</v>
      </c>
      <c r="E3158" s="79">
        <f>VLOOKUP(A3158:A4116,Радиаторы!A:I,8,FALSE)</f>
        <v>0</v>
      </c>
      <c r="F3158" s="157">
        <f t="shared" si="60"/>
        <v>0</v>
      </c>
    </row>
    <row r="3159" spans="1:6" x14ac:dyDescent="0.25">
      <c r="A3159" s="9" t="s">
        <v>9131</v>
      </c>
      <c r="B3159" s="9">
        <v>7724112607</v>
      </c>
      <c r="C3159" s="9" t="s">
        <v>9132</v>
      </c>
      <c r="D3159" s="159">
        <f>VLOOKUP(A3159:A4117,Радиаторы!A:I,7,FALSE)</f>
        <v>5857.39</v>
      </c>
      <c r="E3159" s="79">
        <f>VLOOKUP(A3159:A4117,Радиаторы!A:I,8,FALSE)</f>
        <v>0</v>
      </c>
      <c r="F3159" s="157">
        <f t="shared" si="60"/>
        <v>0</v>
      </c>
    </row>
    <row r="3160" spans="1:6" x14ac:dyDescent="0.25">
      <c r="A3160" s="9" t="s">
        <v>9133</v>
      </c>
      <c r="B3160" s="9">
        <v>7724112608</v>
      </c>
      <c r="C3160" s="9" t="s">
        <v>9134</v>
      </c>
      <c r="D3160" s="159">
        <f>VLOOKUP(A3160:A4118,Радиаторы!A:I,7,FALSE)</f>
        <v>6153.13</v>
      </c>
      <c r="E3160" s="79">
        <f>VLOOKUP(A3160:A4118,Радиаторы!A:I,8,FALSE)</f>
        <v>0</v>
      </c>
      <c r="F3160" s="157">
        <f t="shared" si="60"/>
        <v>0</v>
      </c>
    </row>
    <row r="3161" spans="1:6" x14ac:dyDescent="0.25">
      <c r="A3161" s="9" t="s">
        <v>9135</v>
      </c>
      <c r="B3161" s="9">
        <v>7724112609</v>
      </c>
      <c r="C3161" s="9" t="s">
        <v>9136</v>
      </c>
      <c r="D3161" s="159">
        <f>VLOOKUP(A3161:A4119,Радиаторы!A:I,7,FALSE)</f>
        <v>6448.87</v>
      </c>
      <c r="E3161" s="79">
        <f>VLOOKUP(A3161:A4119,Радиаторы!A:I,8,FALSE)</f>
        <v>0</v>
      </c>
      <c r="F3161" s="157">
        <f t="shared" si="60"/>
        <v>0</v>
      </c>
    </row>
    <row r="3162" spans="1:6" x14ac:dyDescent="0.25">
      <c r="A3162" s="9" t="s">
        <v>9137</v>
      </c>
      <c r="B3162" s="9">
        <v>7724112610</v>
      </c>
      <c r="C3162" s="9" t="s">
        <v>9138</v>
      </c>
      <c r="D3162" s="159">
        <f>VLOOKUP(A3162:A4120,Радиаторы!A:I,7,FALSE)</f>
        <v>6765.64</v>
      </c>
      <c r="E3162" s="79">
        <f>VLOOKUP(A3162:A4120,Радиаторы!A:I,8,FALSE)</f>
        <v>0</v>
      </c>
      <c r="F3162" s="157">
        <f t="shared" si="60"/>
        <v>0</v>
      </c>
    </row>
    <row r="3163" spans="1:6" x14ac:dyDescent="0.25">
      <c r="A3163" s="9" t="s">
        <v>9139</v>
      </c>
      <c r="B3163" s="9">
        <v>7724112612</v>
      </c>
      <c r="C3163" s="9" t="s">
        <v>9140</v>
      </c>
      <c r="D3163" s="159">
        <f>VLOOKUP(A3163:A4121,Радиаторы!A:I,7,FALSE)</f>
        <v>7516.91</v>
      </c>
      <c r="E3163" s="79">
        <f>VLOOKUP(A3163:A4121,Радиаторы!A:I,8,FALSE)</f>
        <v>0</v>
      </c>
      <c r="F3163" s="157">
        <f t="shared" si="60"/>
        <v>0</v>
      </c>
    </row>
    <row r="3164" spans="1:6" x14ac:dyDescent="0.25">
      <c r="A3164" s="9" t="s">
        <v>9141</v>
      </c>
      <c r="B3164" s="9">
        <v>7724112614</v>
      </c>
      <c r="C3164" s="9" t="s">
        <v>9142</v>
      </c>
      <c r="D3164" s="159">
        <f>VLOOKUP(A3164:A4122,Радиаторы!A:I,7,FALSE)</f>
        <v>8283.6</v>
      </c>
      <c r="E3164" s="79">
        <f>VLOOKUP(A3164:A4122,Радиаторы!A:I,8,FALSE)</f>
        <v>0</v>
      </c>
      <c r="F3164" s="157">
        <f t="shared" si="60"/>
        <v>0</v>
      </c>
    </row>
    <row r="3165" spans="1:6" x14ac:dyDescent="0.25">
      <c r="A3165" s="9" t="s">
        <v>9143</v>
      </c>
      <c r="B3165" s="9">
        <v>7724122616</v>
      </c>
      <c r="C3165" s="9" t="s">
        <v>9144</v>
      </c>
      <c r="D3165" s="159">
        <f>VLOOKUP(A3165:A4123,Радиаторы!A:I,7,FALSE)</f>
        <v>9274.5499999999993</v>
      </c>
      <c r="E3165" s="79">
        <f>VLOOKUP(A3165:A4123,Радиаторы!A:I,8,FALSE)</f>
        <v>0</v>
      </c>
      <c r="F3165" s="157">
        <f t="shared" si="60"/>
        <v>0</v>
      </c>
    </row>
    <row r="3166" spans="1:6" x14ac:dyDescent="0.25">
      <c r="A3166" s="9" t="s">
        <v>9145</v>
      </c>
      <c r="B3166" s="9">
        <v>7724122618</v>
      </c>
      <c r="C3166" s="9" t="s">
        <v>9146</v>
      </c>
      <c r="D3166" s="159">
        <f>VLOOKUP(A3166:A4124,Радиаторы!A:I,7,FALSE)</f>
        <v>10212.23</v>
      </c>
      <c r="E3166" s="79">
        <f>VLOOKUP(A3166:A4124,Радиаторы!A:I,8,FALSE)</f>
        <v>0</v>
      </c>
      <c r="F3166" s="157">
        <f t="shared" si="60"/>
        <v>0</v>
      </c>
    </row>
    <row r="3167" spans="1:6" x14ac:dyDescent="0.25">
      <c r="A3167" s="9" t="s">
        <v>9147</v>
      </c>
      <c r="B3167" s="9">
        <v>7724122620</v>
      </c>
      <c r="C3167" s="9" t="s">
        <v>9148</v>
      </c>
      <c r="D3167" s="159">
        <f>VLOOKUP(A3167:A4125,Радиаторы!A:I,7,FALSE)</f>
        <v>10910.24</v>
      </c>
      <c r="E3167" s="79">
        <f>VLOOKUP(A3167:A4125,Радиаторы!A:I,8,FALSE)</f>
        <v>0</v>
      </c>
      <c r="F3167" s="157">
        <f t="shared" si="60"/>
        <v>0</v>
      </c>
    </row>
    <row r="3168" spans="1:6" x14ac:dyDescent="0.25">
      <c r="A3168" s="9" t="s">
        <v>9149</v>
      </c>
      <c r="B3168" s="9">
        <v>7724112904</v>
      </c>
      <c r="C3168" s="9" t="s">
        <v>9150</v>
      </c>
      <c r="D3168" s="159">
        <f>VLOOKUP(A3168:A4126,Радиаторы!A:I,7,FALSE)</f>
        <v>6098.47</v>
      </c>
      <c r="E3168" s="79">
        <f>VLOOKUP(A3168:A4126,Радиаторы!A:I,8,FALSE)</f>
        <v>0</v>
      </c>
      <c r="F3168" s="157">
        <f t="shared" si="60"/>
        <v>0</v>
      </c>
    </row>
    <row r="3169" spans="1:6" x14ac:dyDescent="0.25">
      <c r="A3169" s="9" t="s">
        <v>9151</v>
      </c>
      <c r="B3169" s="9">
        <v>7724112905</v>
      </c>
      <c r="C3169" s="9" t="s">
        <v>9152</v>
      </c>
      <c r="D3169" s="159">
        <f>VLOOKUP(A3169:A4127,Радиаторы!A:I,7,FALSE)</f>
        <v>6479.71</v>
      </c>
      <c r="E3169" s="79">
        <f>VLOOKUP(A3169:A4127,Радиаторы!A:I,8,FALSE)</f>
        <v>0</v>
      </c>
      <c r="F3169" s="157">
        <f t="shared" si="60"/>
        <v>0</v>
      </c>
    </row>
    <row r="3170" spans="1:6" x14ac:dyDescent="0.25">
      <c r="A3170" s="9" t="s">
        <v>9153</v>
      </c>
      <c r="B3170" s="9">
        <v>7724112906</v>
      </c>
      <c r="C3170" s="9" t="s">
        <v>9154</v>
      </c>
      <c r="D3170" s="159">
        <f>VLOOKUP(A3170:A4128,Радиаторы!A:I,7,FALSE)</f>
        <v>6917.01</v>
      </c>
      <c r="E3170" s="79">
        <f>VLOOKUP(A3170:A4128,Радиаторы!A:I,8,FALSE)</f>
        <v>0</v>
      </c>
      <c r="F3170" s="157">
        <f t="shared" si="60"/>
        <v>0</v>
      </c>
    </row>
    <row r="3171" spans="1:6" x14ac:dyDescent="0.25">
      <c r="A3171" s="9" t="s">
        <v>9155</v>
      </c>
      <c r="B3171" s="9">
        <v>7724112907</v>
      </c>
      <c r="C3171" s="9" t="s">
        <v>9156</v>
      </c>
      <c r="D3171" s="159">
        <f>VLOOKUP(A3171:A4129,Радиаторы!A:I,7,FALSE)</f>
        <v>7365.53</v>
      </c>
      <c r="E3171" s="79">
        <f>VLOOKUP(A3171:A4129,Радиаторы!A:I,8,FALSE)</f>
        <v>0</v>
      </c>
      <c r="F3171" s="157">
        <f t="shared" si="60"/>
        <v>0</v>
      </c>
    </row>
    <row r="3172" spans="1:6" x14ac:dyDescent="0.25">
      <c r="A3172" s="9" t="s">
        <v>9157</v>
      </c>
      <c r="B3172" s="9">
        <v>7724112908</v>
      </c>
      <c r="C3172" s="9" t="s">
        <v>9158</v>
      </c>
      <c r="D3172" s="159">
        <f>VLOOKUP(A3172:A4130,Радиаторы!A:I,7,FALSE)</f>
        <v>7843.49</v>
      </c>
      <c r="E3172" s="79">
        <f>VLOOKUP(A3172:A4130,Радиаторы!A:I,8,FALSE)</f>
        <v>0</v>
      </c>
      <c r="F3172" s="157">
        <f t="shared" si="60"/>
        <v>0</v>
      </c>
    </row>
    <row r="3173" spans="1:6" x14ac:dyDescent="0.25">
      <c r="A3173" s="9" t="s">
        <v>9159</v>
      </c>
      <c r="B3173" s="9">
        <v>7724112909</v>
      </c>
      <c r="C3173" s="9" t="s">
        <v>9160</v>
      </c>
      <c r="D3173" s="159">
        <f>VLOOKUP(A3173:A4131,Радиаторы!A:I,7,FALSE)</f>
        <v>8226.1299999999992</v>
      </c>
      <c r="E3173" s="79">
        <f>VLOOKUP(A3173:A4131,Радиаторы!A:I,8,FALSE)</f>
        <v>0</v>
      </c>
      <c r="F3173" s="157">
        <f t="shared" si="60"/>
        <v>0</v>
      </c>
    </row>
    <row r="3174" spans="1:6" x14ac:dyDescent="0.25">
      <c r="A3174" s="9" t="s">
        <v>9161</v>
      </c>
      <c r="B3174" s="9">
        <v>7724112910</v>
      </c>
      <c r="C3174" s="9" t="s">
        <v>9162</v>
      </c>
      <c r="D3174" s="159">
        <f>VLOOKUP(A3174:A4132,Радиаторы!A:I,7,FALSE)</f>
        <v>8805</v>
      </c>
      <c r="E3174" s="79">
        <f>VLOOKUP(A3174:A4132,Радиаторы!A:I,8,FALSE)</f>
        <v>0</v>
      </c>
      <c r="F3174" s="157">
        <f t="shared" si="60"/>
        <v>0</v>
      </c>
    </row>
    <row r="3175" spans="1:6" x14ac:dyDescent="0.25">
      <c r="A3175" s="9" t="s">
        <v>9163</v>
      </c>
      <c r="B3175" s="9">
        <v>7724122912</v>
      </c>
      <c r="C3175" s="9" t="s">
        <v>9164</v>
      </c>
      <c r="D3175" s="159">
        <f>VLOOKUP(A3175:A4133,Радиаторы!A:I,7,FALSE)</f>
        <v>10027.219999999999</v>
      </c>
      <c r="E3175" s="79">
        <f>VLOOKUP(A3175:A4133,Радиаторы!A:I,8,FALSE)</f>
        <v>0</v>
      </c>
      <c r="F3175" s="157">
        <f t="shared" si="60"/>
        <v>0</v>
      </c>
    </row>
    <row r="3176" spans="1:6" x14ac:dyDescent="0.25">
      <c r="A3176" s="9" t="s">
        <v>9165</v>
      </c>
      <c r="B3176" s="9">
        <v>7724122914</v>
      </c>
      <c r="C3176" s="9" t="s">
        <v>9166</v>
      </c>
      <c r="D3176" s="159">
        <f>VLOOKUP(A3176:A4134,Радиаторы!A:I,7,FALSE)</f>
        <v>11259.25</v>
      </c>
      <c r="E3176" s="79">
        <f>VLOOKUP(A3176:A4134,Радиаторы!A:I,8,FALSE)</f>
        <v>0</v>
      </c>
      <c r="F3176" s="157">
        <f t="shared" si="60"/>
        <v>0</v>
      </c>
    </row>
    <row r="3177" spans="1:6" x14ac:dyDescent="0.25">
      <c r="A3177" s="9" t="s">
        <v>9167</v>
      </c>
      <c r="B3177" s="9">
        <v>7724122916</v>
      </c>
      <c r="C3177" s="9" t="s">
        <v>9168</v>
      </c>
      <c r="D3177" s="159">
        <f>VLOOKUP(A3177:A4135,Радиаторы!A:I,7,FALSE)</f>
        <v>12481.46</v>
      </c>
      <c r="E3177" s="79">
        <f>VLOOKUP(A3177:A4135,Радиаторы!A:I,8,FALSE)</f>
        <v>0</v>
      </c>
      <c r="F3177" s="157">
        <f t="shared" si="60"/>
        <v>0</v>
      </c>
    </row>
    <row r="3178" spans="1:6" x14ac:dyDescent="0.25">
      <c r="A3178" s="9" t="s">
        <v>9169</v>
      </c>
      <c r="B3178" s="9">
        <v>7724122918</v>
      </c>
      <c r="C3178" s="9" t="s">
        <v>9170</v>
      </c>
      <c r="D3178" s="159">
        <f>VLOOKUP(A3178:A4136,Радиаторы!A:I,7,FALSE)</f>
        <v>13759.74</v>
      </c>
      <c r="E3178" s="79">
        <f>VLOOKUP(A3178:A4136,Радиаторы!A:I,8,FALSE)</f>
        <v>0</v>
      </c>
      <c r="F3178" s="157">
        <f t="shared" si="60"/>
        <v>0</v>
      </c>
    </row>
    <row r="3179" spans="1:6" x14ac:dyDescent="0.25">
      <c r="A3179" s="9" t="s">
        <v>9171</v>
      </c>
      <c r="B3179" s="9">
        <v>7724122920</v>
      </c>
      <c r="C3179" s="9" t="s">
        <v>9172</v>
      </c>
      <c r="D3179" s="159">
        <f>VLOOKUP(A3179:A4137,Радиаторы!A:I,7,FALSE)</f>
        <v>14956.73</v>
      </c>
      <c r="E3179" s="79">
        <f>VLOOKUP(A3179:A4137,Радиаторы!A:I,8,FALSE)</f>
        <v>0</v>
      </c>
      <c r="F3179" s="157">
        <f t="shared" si="60"/>
        <v>0</v>
      </c>
    </row>
    <row r="3180" spans="1:6" x14ac:dyDescent="0.25">
      <c r="A3180" s="9" t="s">
        <v>9174</v>
      </c>
      <c r="B3180" s="9">
        <v>7724113304</v>
      </c>
      <c r="C3180" s="9" t="s">
        <v>9175</v>
      </c>
      <c r="D3180" s="159">
        <f>VLOOKUP(A3180:A4138,Радиаторы!A:I,7,FALSE)</f>
        <v>4743.1000000000004</v>
      </c>
      <c r="E3180" s="79">
        <f>VLOOKUP(A3180:A4138,Радиаторы!A:I,8,FALSE)</f>
        <v>0</v>
      </c>
      <c r="F3180" s="157">
        <f t="shared" si="60"/>
        <v>0</v>
      </c>
    </row>
    <row r="3181" spans="1:6" x14ac:dyDescent="0.25">
      <c r="A3181" s="9" t="s">
        <v>9176</v>
      </c>
      <c r="B3181" s="9">
        <v>7724113305</v>
      </c>
      <c r="C3181" s="9" t="s">
        <v>9177</v>
      </c>
      <c r="D3181" s="159">
        <f>VLOOKUP(A3181:A4139,Радиаторы!A:I,7,FALSE)</f>
        <v>5156.58</v>
      </c>
      <c r="E3181" s="79">
        <f>VLOOKUP(A3181:A4139,Радиаторы!A:I,8,FALSE)</f>
        <v>0</v>
      </c>
      <c r="F3181" s="157">
        <f t="shared" si="60"/>
        <v>0</v>
      </c>
    </row>
    <row r="3182" spans="1:6" x14ac:dyDescent="0.25">
      <c r="A3182" s="9" t="s">
        <v>9178</v>
      </c>
      <c r="B3182" s="9">
        <v>7724113306</v>
      </c>
      <c r="C3182" s="9" t="s">
        <v>9179</v>
      </c>
      <c r="D3182" s="159">
        <f>VLOOKUP(A3182:A4140,Радиаторы!A:I,7,FALSE)</f>
        <v>5400.46</v>
      </c>
      <c r="E3182" s="79">
        <f>VLOOKUP(A3182:A4140,Радиаторы!A:I,8,FALSE)</f>
        <v>0</v>
      </c>
      <c r="F3182" s="157">
        <f t="shared" si="60"/>
        <v>0</v>
      </c>
    </row>
    <row r="3183" spans="1:6" x14ac:dyDescent="0.25">
      <c r="A3183" s="9" t="s">
        <v>9180</v>
      </c>
      <c r="B3183" s="9">
        <v>7724113307</v>
      </c>
      <c r="C3183" s="9" t="s">
        <v>9181</v>
      </c>
      <c r="D3183" s="159">
        <f>VLOOKUP(A3183:A4141,Радиаторы!A:I,7,FALSE)</f>
        <v>5832.16</v>
      </c>
      <c r="E3183" s="79">
        <f>VLOOKUP(A3183:A4141,Радиаторы!A:I,8,FALSE)</f>
        <v>0</v>
      </c>
      <c r="F3183" s="157">
        <f t="shared" si="60"/>
        <v>0</v>
      </c>
    </row>
    <row r="3184" spans="1:6" x14ac:dyDescent="0.25">
      <c r="A3184" s="9" t="s">
        <v>9182</v>
      </c>
      <c r="B3184" s="9">
        <v>7724113308</v>
      </c>
      <c r="C3184" s="9" t="s">
        <v>9183</v>
      </c>
      <c r="D3184" s="159">
        <f>VLOOKUP(A3184:A4142,Радиаторы!A:I,7,FALSE)</f>
        <v>6118.08</v>
      </c>
      <c r="E3184" s="79">
        <f>VLOOKUP(A3184:A4142,Радиаторы!A:I,8,FALSE)</f>
        <v>0</v>
      </c>
      <c r="F3184" s="157">
        <f t="shared" si="60"/>
        <v>0</v>
      </c>
    </row>
    <row r="3185" spans="1:6" x14ac:dyDescent="0.25">
      <c r="A3185" s="9" t="s">
        <v>9184</v>
      </c>
      <c r="B3185" s="9">
        <v>7724113309</v>
      </c>
      <c r="C3185" s="9" t="s">
        <v>9185</v>
      </c>
      <c r="D3185" s="159">
        <f>VLOOKUP(A3185:A4143,Радиаторы!A:I,7,FALSE)</f>
        <v>6517.56</v>
      </c>
      <c r="E3185" s="79">
        <f>VLOOKUP(A3185:A4143,Радиаторы!A:I,8,FALSE)</f>
        <v>0</v>
      </c>
      <c r="F3185" s="157">
        <f t="shared" si="60"/>
        <v>0</v>
      </c>
    </row>
    <row r="3186" spans="1:6" x14ac:dyDescent="0.25">
      <c r="A3186" s="9" t="s">
        <v>9186</v>
      </c>
      <c r="B3186" s="9">
        <v>7724113310</v>
      </c>
      <c r="C3186" s="9" t="s">
        <v>9187</v>
      </c>
      <c r="D3186" s="159">
        <f>VLOOKUP(A3186:A4144,Радиаторы!A:I,7,FALSE)</f>
        <v>6830.12</v>
      </c>
      <c r="E3186" s="79">
        <f>VLOOKUP(A3186:A4144,Радиаторы!A:I,8,FALSE)</f>
        <v>0</v>
      </c>
      <c r="F3186" s="157">
        <f t="shared" si="60"/>
        <v>0</v>
      </c>
    </row>
    <row r="3187" spans="1:6" x14ac:dyDescent="0.25">
      <c r="A3187" s="9" t="s">
        <v>9188</v>
      </c>
      <c r="B3187" s="9">
        <v>7724113312</v>
      </c>
      <c r="C3187" s="9" t="s">
        <v>9189</v>
      </c>
      <c r="D3187" s="159">
        <f>VLOOKUP(A3187:A4145,Радиаторы!A:I,7,FALSE)</f>
        <v>7514.1</v>
      </c>
      <c r="E3187" s="79">
        <f>VLOOKUP(A3187:A4145,Радиаторы!A:I,8,FALSE)</f>
        <v>0</v>
      </c>
      <c r="F3187" s="157">
        <f t="shared" si="60"/>
        <v>0</v>
      </c>
    </row>
    <row r="3188" spans="1:6" x14ac:dyDescent="0.25">
      <c r="A3188" s="9" t="s">
        <v>9190</v>
      </c>
      <c r="B3188" s="9">
        <v>7724113314</v>
      </c>
      <c r="C3188" s="9" t="s">
        <v>9191</v>
      </c>
      <c r="D3188" s="159">
        <f>VLOOKUP(A3188:A4146,Радиаторы!A:I,7,FALSE)</f>
        <v>8223.32</v>
      </c>
      <c r="E3188" s="79">
        <f>VLOOKUP(A3188:A4146,Радиаторы!A:I,8,FALSE)</f>
        <v>0</v>
      </c>
      <c r="F3188" s="157">
        <f t="shared" si="60"/>
        <v>0</v>
      </c>
    </row>
    <row r="3189" spans="1:6" x14ac:dyDescent="0.25">
      <c r="A3189" s="9" t="s">
        <v>9192</v>
      </c>
      <c r="B3189" s="9">
        <v>7724113316</v>
      </c>
      <c r="C3189" s="9" t="s">
        <v>9193</v>
      </c>
      <c r="D3189" s="159">
        <f>VLOOKUP(A3189:A4147,Радиаторы!A:I,7,FALSE)</f>
        <v>8933.9599999999991</v>
      </c>
      <c r="E3189" s="79">
        <f>VLOOKUP(A3189:A4147,Радиаторы!A:I,8,FALSE)</f>
        <v>0</v>
      </c>
      <c r="F3189" s="157">
        <f t="shared" si="60"/>
        <v>0</v>
      </c>
    </row>
    <row r="3190" spans="1:6" x14ac:dyDescent="0.25">
      <c r="A3190" s="9" t="s">
        <v>9194</v>
      </c>
      <c r="B3190" s="9">
        <v>7724113318</v>
      </c>
      <c r="C3190" s="9" t="s">
        <v>9195</v>
      </c>
      <c r="D3190" s="159">
        <f>VLOOKUP(A3190:A4148,Радиаторы!A:I,7,FALSE)</f>
        <v>9636.16</v>
      </c>
      <c r="E3190" s="79">
        <f>VLOOKUP(A3190:A4148,Радиаторы!A:I,8,FALSE)</f>
        <v>0</v>
      </c>
      <c r="F3190" s="157">
        <f t="shared" si="60"/>
        <v>0</v>
      </c>
    </row>
    <row r="3191" spans="1:6" x14ac:dyDescent="0.25">
      <c r="A3191" s="9" t="s">
        <v>9196</v>
      </c>
      <c r="B3191" s="9">
        <v>7724113320</v>
      </c>
      <c r="C3191" s="9" t="s">
        <v>9197</v>
      </c>
      <c r="D3191" s="159">
        <f>VLOOKUP(A3191:A4149,Радиаторы!A:I,7,FALSE)</f>
        <v>10335.58</v>
      </c>
      <c r="E3191" s="79">
        <f>VLOOKUP(A3191:A4149,Радиаторы!A:I,8,FALSE)</f>
        <v>0</v>
      </c>
      <c r="F3191" s="157">
        <f t="shared" ref="F3191:F3254" si="61">D3191*E3191</f>
        <v>0</v>
      </c>
    </row>
    <row r="3192" spans="1:6" x14ac:dyDescent="0.25">
      <c r="A3192" s="9" t="s">
        <v>9198</v>
      </c>
      <c r="B3192" s="9">
        <v>7724113404</v>
      </c>
      <c r="C3192" s="9" t="s">
        <v>9199</v>
      </c>
      <c r="D3192" s="159">
        <f>VLOOKUP(A3192:A4150,Радиаторы!A:I,7,FALSE)</f>
        <v>5079.4799999999996</v>
      </c>
      <c r="E3192" s="79">
        <f>VLOOKUP(A3192:A4150,Радиаторы!A:I,8,FALSE)</f>
        <v>0</v>
      </c>
      <c r="F3192" s="157">
        <f t="shared" si="61"/>
        <v>0</v>
      </c>
    </row>
    <row r="3193" spans="1:6" x14ac:dyDescent="0.25">
      <c r="A3193" s="9" t="s">
        <v>9200</v>
      </c>
      <c r="B3193" s="9">
        <v>7724113405</v>
      </c>
      <c r="C3193" s="9" t="s">
        <v>9201</v>
      </c>
      <c r="D3193" s="159">
        <f>VLOOKUP(A3193:A4151,Радиаторы!A:I,7,FALSE)</f>
        <v>5408.86</v>
      </c>
      <c r="E3193" s="79">
        <f>VLOOKUP(A3193:A4151,Радиаторы!A:I,8,FALSE)</f>
        <v>0</v>
      </c>
      <c r="F3193" s="157">
        <f t="shared" si="61"/>
        <v>0</v>
      </c>
    </row>
    <row r="3194" spans="1:6" x14ac:dyDescent="0.25">
      <c r="A3194" s="9" t="s">
        <v>9202</v>
      </c>
      <c r="B3194" s="9">
        <v>7724113406</v>
      </c>
      <c r="C3194" s="9" t="s">
        <v>9203</v>
      </c>
      <c r="D3194" s="159">
        <f>VLOOKUP(A3194:A4152,Радиаторы!A:I,7,FALSE)</f>
        <v>5735.44</v>
      </c>
      <c r="E3194" s="79">
        <f>VLOOKUP(A3194:A4152,Радиаторы!A:I,8,FALSE)</f>
        <v>0</v>
      </c>
      <c r="F3194" s="157">
        <f t="shared" si="61"/>
        <v>0</v>
      </c>
    </row>
    <row r="3195" spans="1:6" x14ac:dyDescent="0.25">
      <c r="A3195" s="9" t="s">
        <v>9204</v>
      </c>
      <c r="B3195" s="9">
        <v>7724113407</v>
      </c>
      <c r="C3195" s="9" t="s">
        <v>9205</v>
      </c>
      <c r="D3195" s="159">
        <f>VLOOKUP(A3195:A4153,Радиаторы!A:I,7,FALSE)</f>
        <v>6188.16</v>
      </c>
      <c r="E3195" s="79">
        <f>VLOOKUP(A3195:A4153,Радиаторы!A:I,8,FALSE)</f>
        <v>0</v>
      </c>
      <c r="F3195" s="157">
        <f t="shared" si="61"/>
        <v>0</v>
      </c>
    </row>
    <row r="3196" spans="1:6" x14ac:dyDescent="0.25">
      <c r="A3196" s="9" t="s">
        <v>9206</v>
      </c>
      <c r="B3196" s="9">
        <v>7724113408</v>
      </c>
      <c r="C3196" s="9" t="s">
        <v>9207</v>
      </c>
      <c r="D3196" s="159">
        <f>VLOOKUP(A3196:A4154,Радиаторы!A:I,7,FALSE)</f>
        <v>6576.42</v>
      </c>
      <c r="E3196" s="79">
        <f>VLOOKUP(A3196:A4154,Радиаторы!A:I,8,FALSE)</f>
        <v>0</v>
      </c>
      <c r="F3196" s="157">
        <f t="shared" si="61"/>
        <v>0</v>
      </c>
    </row>
    <row r="3197" spans="1:6" x14ac:dyDescent="0.25">
      <c r="A3197" s="9" t="s">
        <v>9208</v>
      </c>
      <c r="B3197" s="9">
        <v>7724113409</v>
      </c>
      <c r="C3197" s="9" t="s">
        <v>9209</v>
      </c>
      <c r="D3197" s="159">
        <f>VLOOKUP(A3197:A4155,Радиаторы!A:I,7,FALSE)</f>
        <v>7002.52</v>
      </c>
      <c r="E3197" s="79">
        <f>VLOOKUP(A3197:A4155,Радиаторы!A:I,8,FALSE)</f>
        <v>0</v>
      </c>
      <c r="F3197" s="157">
        <f t="shared" si="61"/>
        <v>0</v>
      </c>
    </row>
    <row r="3198" spans="1:6" x14ac:dyDescent="0.25">
      <c r="A3198" s="9" t="s">
        <v>9210</v>
      </c>
      <c r="B3198" s="9">
        <v>7724113410</v>
      </c>
      <c r="C3198" s="9" t="s">
        <v>9211</v>
      </c>
      <c r="D3198" s="159">
        <f>VLOOKUP(A3198:A4156,Радиаторы!A:I,7,FALSE)</f>
        <v>7425.8</v>
      </c>
      <c r="E3198" s="79">
        <f>VLOOKUP(A3198:A4156,Радиаторы!A:I,8,FALSE)</f>
        <v>0</v>
      </c>
      <c r="F3198" s="157">
        <f t="shared" si="61"/>
        <v>0</v>
      </c>
    </row>
    <row r="3199" spans="1:6" x14ac:dyDescent="0.25">
      <c r="A3199" s="9" t="s">
        <v>9212</v>
      </c>
      <c r="B3199" s="9">
        <v>7724113412</v>
      </c>
      <c r="C3199" s="9" t="s">
        <v>9213</v>
      </c>
      <c r="D3199" s="159">
        <f>VLOOKUP(A3199:A4157,Радиаторы!A:I,7,FALSE)</f>
        <v>8282.2000000000007</v>
      </c>
      <c r="E3199" s="79">
        <f>VLOOKUP(A3199:A4157,Радиаторы!A:I,8,FALSE)</f>
        <v>0</v>
      </c>
      <c r="F3199" s="157">
        <f t="shared" si="61"/>
        <v>0</v>
      </c>
    </row>
    <row r="3200" spans="1:6" x14ac:dyDescent="0.25">
      <c r="A3200" s="9" t="s">
        <v>9214</v>
      </c>
      <c r="B3200" s="9">
        <v>7724113414</v>
      </c>
      <c r="C3200" s="9" t="s">
        <v>9215</v>
      </c>
      <c r="D3200" s="159">
        <f>VLOOKUP(A3200:A4158,Радиаторы!A:I,7,FALSE)</f>
        <v>9149.7999999999993</v>
      </c>
      <c r="E3200" s="79">
        <f>VLOOKUP(A3200:A4158,Радиаторы!A:I,8,FALSE)</f>
        <v>0</v>
      </c>
      <c r="F3200" s="157">
        <f t="shared" si="61"/>
        <v>0</v>
      </c>
    </row>
    <row r="3201" spans="1:6" x14ac:dyDescent="0.25">
      <c r="A3201" s="9" t="s">
        <v>9216</v>
      </c>
      <c r="B3201" s="9">
        <v>7724113416</v>
      </c>
      <c r="C3201" s="9" t="s">
        <v>9217</v>
      </c>
      <c r="D3201" s="159">
        <f>VLOOKUP(A3201:A4159,Радиаторы!A:I,7,FALSE)</f>
        <v>9277.34</v>
      </c>
      <c r="E3201" s="79">
        <f>VLOOKUP(A3201:A4159,Радиаторы!A:I,8,FALSE)</f>
        <v>0</v>
      </c>
      <c r="F3201" s="157">
        <f t="shared" si="61"/>
        <v>0</v>
      </c>
    </row>
    <row r="3202" spans="1:6" x14ac:dyDescent="0.25">
      <c r="A3202" s="9" t="s">
        <v>9218</v>
      </c>
      <c r="B3202" s="9">
        <v>7724113418</v>
      </c>
      <c r="C3202" s="9" t="s">
        <v>9219</v>
      </c>
      <c r="D3202" s="159">
        <f>VLOOKUP(A3202:A4160,Радиаторы!A:I,7,FALSE)</f>
        <v>10854.18</v>
      </c>
      <c r="E3202" s="79">
        <f>VLOOKUP(A3202:A4160,Радиаторы!A:I,8,FALSE)</f>
        <v>0</v>
      </c>
      <c r="F3202" s="157">
        <f t="shared" si="61"/>
        <v>0</v>
      </c>
    </row>
    <row r="3203" spans="1:6" x14ac:dyDescent="0.25">
      <c r="A3203" s="9" t="s">
        <v>9220</v>
      </c>
      <c r="B3203" s="9">
        <v>7724113420</v>
      </c>
      <c r="C3203" s="9" t="s">
        <v>9221</v>
      </c>
      <c r="D3203" s="159">
        <f>VLOOKUP(A3203:A4161,Радиаторы!A:I,7,FALSE)</f>
        <v>11718.98</v>
      </c>
      <c r="E3203" s="79">
        <f>VLOOKUP(A3203:A4161,Радиаторы!A:I,8,FALSE)</f>
        <v>0</v>
      </c>
      <c r="F3203" s="157">
        <f t="shared" si="61"/>
        <v>0</v>
      </c>
    </row>
    <row r="3204" spans="1:6" x14ac:dyDescent="0.25">
      <c r="A3204" s="9" t="s">
        <v>9222</v>
      </c>
      <c r="B3204" s="9">
        <v>7724113504</v>
      </c>
      <c r="C3204" s="9" t="s">
        <v>9223</v>
      </c>
      <c r="D3204" s="159">
        <f>VLOOKUP(A3204:A4162,Радиаторы!A:I,7,FALSE)</f>
        <v>5616.3</v>
      </c>
      <c r="E3204" s="79">
        <f>VLOOKUP(A3204:A4162,Радиаторы!A:I,8,FALSE)</f>
        <v>0</v>
      </c>
      <c r="F3204" s="157">
        <f t="shared" si="61"/>
        <v>0</v>
      </c>
    </row>
    <row r="3205" spans="1:6" x14ac:dyDescent="0.25">
      <c r="A3205" s="9" t="s">
        <v>9224</v>
      </c>
      <c r="B3205" s="9">
        <v>7724113505</v>
      </c>
      <c r="C3205" s="9" t="s">
        <v>9225</v>
      </c>
      <c r="D3205" s="159">
        <f>VLOOKUP(A3205:A4163,Радиаторы!A:I,7,FALSE)</f>
        <v>6866.56</v>
      </c>
      <c r="E3205" s="79">
        <f>VLOOKUP(A3205:A4163,Радиаторы!A:I,8,FALSE)</f>
        <v>0</v>
      </c>
      <c r="F3205" s="157">
        <f t="shared" si="61"/>
        <v>0</v>
      </c>
    </row>
    <row r="3206" spans="1:6" x14ac:dyDescent="0.25">
      <c r="A3206" s="9" t="s">
        <v>9226</v>
      </c>
      <c r="B3206" s="9">
        <v>7724113506</v>
      </c>
      <c r="C3206" s="9" t="s">
        <v>9227</v>
      </c>
      <c r="D3206" s="159">
        <f>VLOOKUP(A3206:A4164,Радиаторы!A:I,7,FALSE)</f>
        <v>7334.7</v>
      </c>
      <c r="E3206" s="79">
        <f>VLOOKUP(A3206:A4164,Радиаторы!A:I,8,FALSE)</f>
        <v>0</v>
      </c>
      <c r="F3206" s="157">
        <f t="shared" si="61"/>
        <v>0</v>
      </c>
    </row>
    <row r="3207" spans="1:6" x14ac:dyDescent="0.25">
      <c r="A3207" s="9" t="s">
        <v>9228</v>
      </c>
      <c r="B3207" s="9">
        <v>7724113507</v>
      </c>
      <c r="C3207" s="9" t="s">
        <v>9229</v>
      </c>
      <c r="D3207" s="159">
        <f>VLOOKUP(A3207:A4165,Радиаторы!A:I,7,FALSE)</f>
        <v>7920.58</v>
      </c>
      <c r="E3207" s="79">
        <f>VLOOKUP(A3207:A4165,Радиаторы!A:I,8,FALSE)</f>
        <v>0</v>
      </c>
      <c r="F3207" s="157">
        <f t="shared" si="61"/>
        <v>0</v>
      </c>
    </row>
    <row r="3208" spans="1:6" x14ac:dyDescent="0.25">
      <c r="A3208" s="9" t="s">
        <v>9230</v>
      </c>
      <c r="B3208" s="9">
        <v>7724113508</v>
      </c>
      <c r="C3208" s="9" t="s">
        <v>9231</v>
      </c>
      <c r="D3208" s="159">
        <f>VLOOKUP(A3208:A4166,Радиаторы!A:I,7,FALSE)</f>
        <v>8468.6200000000008</v>
      </c>
      <c r="E3208" s="79">
        <f>VLOOKUP(A3208:A4166,Радиаторы!A:I,8,FALSE)</f>
        <v>0</v>
      </c>
      <c r="F3208" s="157">
        <f t="shared" si="61"/>
        <v>0</v>
      </c>
    </row>
    <row r="3209" spans="1:6" x14ac:dyDescent="0.25">
      <c r="A3209" s="9" t="s">
        <v>9232</v>
      </c>
      <c r="B3209" s="9">
        <v>7724113509</v>
      </c>
      <c r="C3209" s="9" t="s">
        <v>9233</v>
      </c>
      <c r="D3209" s="159">
        <f>VLOOKUP(A3209:A4167,Радиаторы!A:I,7,FALSE)</f>
        <v>9040.48</v>
      </c>
      <c r="E3209" s="79">
        <f>VLOOKUP(A3209:A4167,Радиаторы!A:I,8,FALSE)</f>
        <v>0</v>
      </c>
      <c r="F3209" s="157">
        <f t="shared" si="61"/>
        <v>0</v>
      </c>
    </row>
    <row r="3210" spans="1:6" x14ac:dyDescent="0.25">
      <c r="A3210" s="9" t="s">
        <v>9234</v>
      </c>
      <c r="B3210" s="9">
        <v>7724113510</v>
      </c>
      <c r="C3210" s="9" t="s">
        <v>9235</v>
      </c>
      <c r="D3210" s="159">
        <f>VLOOKUP(A3210:A4168,Радиаторы!A:I,7,FALSE)</f>
        <v>9602.52</v>
      </c>
      <c r="E3210" s="79">
        <f>VLOOKUP(A3210:A4168,Радиаторы!A:I,8,FALSE)</f>
        <v>0</v>
      </c>
      <c r="F3210" s="157">
        <f t="shared" si="61"/>
        <v>0</v>
      </c>
    </row>
    <row r="3211" spans="1:6" x14ac:dyDescent="0.25">
      <c r="A3211" s="9" t="s">
        <v>9236</v>
      </c>
      <c r="B3211" s="9">
        <v>7724113512</v>
      </c>
      <c r="C3211" s="9" t="s">
        <v>9237</v>
      </c>
      <c r="D3211" s="159">
        <f>VLOOKUP(A3211:A4169,Радиаторы!A:I,7,FALSE)</f>
        <v>10736.44</v>
      </c>
      <c r="E3211" s="79">
        <f>VLOOKUP(A3211:A4169,Радиаторы!A:I,8,FALSE)</f>
        <v>0</v>
      </c>
      <c r="F3211" s="157">
        <f t="shared" si="61"/>
        <v>0</v>
      </c>
    </row>
    <row r="3212" spans="1:6" x14ac:dyDescent="0.25">
      <c r="A3212" s="9" t="s">
        <v>9238</v>
      </c>
      <c r="B3212" s="9">
        <v>7724113514</v>
      </c>
      <c r="C3212" s="9" t="s">
        <v>9239</v>
      </c>
      <c r="D3212" s="159">
        <f>VLOOKUP(A3212:A4170,Радиаторы!A:I,7,FALSE)</f>
        <v>11888.58</v>
      </c>
      <c r="E3212" s="79">
        <f>VLOOKUP(A3212:A4170,Радиаторы!A:I,8,FALSE)</f>
        <v>0</v>
      </c>
      <c r="F3212" s="157">
        <f t="shared" si="61"/>
        <v>0</v>
      </c>
    </row>
    <row r="3213" spans="1:6" x14ac:dyDescent="0.25">
      <c r="A3213" s="9" t="s">
        <v>9240</v>
      </c>
      <c r="B3213" s="9">
        <v>7724113516</v>
      </c>
      <c r="C3213" s="9" t="s">
        <v>9241</v>
      </c>
      <c r="D3213" s="159">
        <f>VLOOKUP(A3213:A4171,Радиаторы!A:I,7,FALSE)</f>
        <v>13026.7</v>
      </c>
      <c r="E3213" s="79">
        <f>VLOOKUP(A3213:A4171,Радиаторы!A:I,8,FALSE)</f>
        <v>0</v>
      </c>
      <c r="F3213" s="157">
        <f t="shared" si="61"/>
        <v>0</v>
      </c>
    </row>
    <row r="3214" spans="1:6" x14ac:dyDescent="0.25">
      <c r="A3214" s="9" t="s">
        <v>9242</v>
      </c>
      <c r="B3214" s="9">
        <v>7724123518</v>
      </c>
      <c r="C3214" s="9" t="s">
        <v>9243</v>
      </c>
      <c r="D3214" s="159">
        <f>VLOOKUP(A3214:A4172,Радиаторы!A:I,7,FALSE)</f>
        <v>14162</v>
      </c>
      <c r="E3214" s="79">
        <f>VLOOKUP(A3214:A4172,Радиаторы!A:I,8,FALSE)</f>
        <v>0</v>
      </c>
      <c r="F3214" s="157">
        <f t="shared" si="61"/>
        <v>0</v>
      </c>
    </row>
    <row r="3215" spans="1:6" x14ac:dyDescent="0.25">
      <c r="A3215" s="9" t="s">
        <v>9244</v>
      </c>
      <c r="B3215" s="9">
        <v>7724123520</v>
      </c>
      <c r="C3215" s="9" t="s">
        <v>9245</v>
      </c>
      <c r="D3215" s="159">
        <f>VLOOKUP(A3215:A4173,Радиаторы!A:I,7,FALSE)</f>
        <v>15308.54</v>
      </c>
      <c r="E3215" s="79">
        <f>VLOOKUP(A3215:A4173,Радиаторы!A:I,8,FALSE)</f>
        <v>0</v>
      </c>
      <c r="F3215" s="157">
        <f t="shared" si="61"/>
        <v>0</v>
      </c>
    </row>
    <row r="3216" spans="1:6" x14ac:dyDescent="0.25">
      <c r="A3216" s="9" t="s">
        <v>9246</v>
      </c>
      <c r="B3216" s="9">
        <v>7724113604</v>
      </c>
      <c r="C3216" s="9" t="s">
        <v>9247</v>
      </c>
      <c r="D3216" s="159">
        <f>VLOOKUP(A3216:A4174,Радиаторы!A:I,7,FALSE)</f>
        <v>5862.99</v>
      </c>
      <c r="E3216" s="79">
        <f>VLOOKUP(A3216:A4174,Радиаторы!A:I,8,FALSE)</f>
        <v>0</v>
      </c>
      <c r="F3216" s="157">
        <f t="shared" si="61"/>
        <v>0</v>
      </c>
    </row>
    <row r="3217" spans="1:6" x14ac:dyDescent="0.25">
      <c r="A3217" s="9" t="s">
        <v>9248</v>
      </c>
      <c r="B3217" s="9">
        <v>7724113605</v>
      </c>
      <c r="C3217" s="9" t="s">
        <v>9249</v>
      </c>
      <c r="D3217" s="159">
        <f>VLOOKUP(A3217:A4175,Радиаторы!A:I,7,FALSE)</f>
        <v>6384.4</v>
      </c>
      <c r="E3217" s="79">
        <f>VLOOKUP(A3217:A4175,Радиаторы!A:I,8,FALSE)</f>
        <v>0</v>
      </c>
      <c r="F3217" s="157">
        <f t="shared" si="61"/>
        <v>0</v>
      </c>
    </row>
    <row r="3218" spans="1:6" x14ac:dyDescent="0.25">
      <c r="A3218" s="9" t="s">
        <v>9250</v>
      </c>
      <c r="B3218" s="9">
        <v>7724113606</v>
      </c>
      <c r="C3218" s="9" t="s">
        <v>9251</v>
      </c>
      <c r="D3218" s="159">
        <f>VLOOKUP(A3218:A4176,Радиаторы!A:I,7,FALSE)</f>
        <v>6858.15</v>
      </c>
      <c r="E3218" s="79">
        <f>VLOOKUP(A3218:A4176,Радиаторы!A:I,8,FALSE)</f>
        <v>0</v>
      </c>
      <c r="F3218" s="157">
        <f t="shared" si="61"/>
        <v>0</v>
      </c>
    </row>
    <row r="3219" spans="1:6" x14ac:dyDescent="0.25">
      <c r="A3219" s="9" t="s">
        <v>9252</v>
      </c>
      <c r="B3219" s="9">
        <v>7724113607</v>
      </c>
      <c r="C3219" s="9" t="s">
        <v>9253</v>
      </c>
      <c r="D3219" s="159">
        <f>VLOOKUP(A3219:A4177,Радиаторы!A:I,7,FALSE)</f>
        <v>7431.41</v>
      </c>
      <c r="E3219" s="79">
        <f>VLOOKUP(A3219:A4177,Радиаторы!A:I,8,FALSE)</f>
        <v>0</v>
      </c>
      <c r="F3219" s="157">
        <f t="shared" si="61"/>
        <v>0</v>
      </c>
    </row>
    <row r="3220" spans="1:6" x14ac:dyDescent="0.25">
      <c r="A3220" s="9" t="s">
        <v>9254</v>
      </c>
      <c r="B3220" s="9">
        <v>7724113608</v>
      </c>
      <c r="C3220" s="9" t="s">
        <v>9255</v>
      </c>
      <c r="D3220" s="159">
        <f>VLOOKUP(A3220:A4178,Радиаторы!A:I,7,FALSE)</f>
        <v>8013.08</v>
      </c>
      <c r="E3220" s="79">
        <f>VLOOKUP(A3220:A4178,Радиаторы!A:I,8,FALSE)</f>
        <v>0</v>
      </c>
      <c r="F3220" s="157">
        <f t="shared" si="61"/>
        <v>0</v>
      </c>
    </row>
    <row r="3221" spans="1:6" x14ac:dyDescent="0.25">
      <c r="A3221" s="9" t="s">
        <v>9256</v>
      </c>
      <c r="B3221" s="9">
        <v>7724113609</v>
      </c>
      <c r="C3221" s="9" t="s">
        <v>9257</v>
      </c>
      <c r="D3221" s="159">
        <f>VLOOKUP(A3221:A4179,Радиаторы!A:I,7,FALSE)</f>
        <v>8591.9599999999991</v>
      </c>
      <c r="E3221" s="79">
        <f>VLOOKUP(A3221:A4179,Радиаторы!A:I,8,FALSE)</f>
        <v>0</v>
      </c>
      <c r="F3221" s="157">
        <f t="shared" si="61"/>
        <v>0</v>
      </c>
    </row>
    <row r="3222" spans="1:6" x14ac:dyDescent="0.25">
      <c r="A3222" s="9" t="s">
        <v>9258</v>
      </c>
      <c r="B3222" s="9">
        <v>7724113610</v>
      </c>
      <c r="C3222" s="9" t="s">
        <v>9259</v>
      </c>
      <c r="D3222" s="159">
        <f>VLOOKUP(A3222:A4180,Радиаторы!A:I,7,FALSE)</f>
        <v>9170.83</v>
      </c>
      <c r="E3222" s="79">
        <f>VLOOKUP(A3222:A4180,Радиаторы!A:I,8,FALSE)</f>
        <v>0</v>
      </c>
      <c r="F3222" s="157">
        <f t="shared" si="61"/>
        <v>0</v>
      </c>
    </row>
    <row r="3223" spans="1:6" x14ac:dyDescent="0.25">
      <c r="A3223" s="9" t="s">
        <v>9260</v>
      </c>
      <c r="B3223" s="9">
        <v>7724113612</v>
      </c>
      <c r="C3223" s="9" t="s">
        <v>9261</v>
      </c>
      <c r="D3223" s="159">
        <f>VLOOKUP(A3223:A4181,Радиаторы!A:I,7,FALSE)</f>
        <v>10324.36</v>
      </c>
      <c r="E3223" s="79">
        <f>VLOOKUP(A3223:A4181,Радиаторы!A:I,8,FALSE)</f>
        <v>0</v>
      </c>
      <c r="F3223" s="157">
        <f t="shared" si="61"/>
        <v>0</v>
      </c>
    </row>
    <row r="3224" spans="1:6" x14ac:dyDescent="0.25">
      <c r="A3224" s="9" t="s">
        <v>9262</v>
      </c>
      <c r="B3224" s="9">
        <v>7724113614</v>
      </c>
      <c r="C3224" s="9" t="s">
        <v>9263</v>
      </c>
      <c r="D3224" s="159">
        <f>VLOOKUP(A3224:A4182,Радиаторы!A:I,7,FALSE)</f>
        <v>11483.51</v>
      </c>
      <c r="E3224" s="79">
        <f>VLOOKUP(A3224:A4182,Радиаторы!A:I,8,FALSE)</f>
        <v>0</v>
      </c>
      <c r="F3224" s="157">
        <f t="shared" si="61"/>
        <v>0</v>
      </c>
    </row>
    <row r="3225" spans="1:6" x14ac:dyDescent="0.25">
      <c r="A3225" s="9" t="s">
        <v>9264</v>
      </c>
      <c r="B3225" s="9">
        <v>7724123616</v>
      </c>
      <c r="C3225" s="9" t="s">
        <v>9265</v>
      </c>
      <c r="D3225" s="159">
        <f>VLOOKUP(A3225:A4183,Радиаторы!A:I,7,FALSE)</f>
        <v>12642.65</v>
      </c>
      <c r="E3225" s="79">
        <f>VLOOKUP(A3225:A4183,Радиаторы!A:I,8,FALSE)</f>
        <v>0</v>
      </c>
      <c r="F3225" s="157">
        <f t="shared" si="61"/>
        <v>0</v>
      </c>
    </row>
    <row r="3226" spans="1:6" x14ac:dyDescent="0.25">
      <c r="A3226" s="9" t="s">
        <v>9266</v>
      </c>
      <c r="B3226" s="9">
        <v>7724123618</v>
      </c>
      <c r="C3226" s="9" t="s">
        <v>9267</v>
      </c>
      <c r="D3226" s="159">
        <f>VLOOKUP(A3226:A4184,Радиаторы!A:I,7,FALSE)</f>
        <v>13803.19</v>
      </c>
      <c r="E3226" s="79">
        <f>VLOOKUP(A3226:A4184,Радиаторы!A:I,8,FALSE)</f>
        <v>0</v>
      </c>
      <c r="F3226" s="157">
        <f t="shared" si="61"/>
        <v>0</v>
      </c>
    </row>
    <row r="3227" spans="1:6" x14ac:dyDescent="0.25">
      <c r="A3227" s="9" t="s">
        <v>9268</v>
      </c>
      <c r="B3227" s="9">
        <v>7724123620</v>
      </c>
      <c r="C3227" s="9" t="s">
        <v>9269</v>
      </c>
      <c r="D3227" s="159">
        <f>VLOOKUP(A3227:A4185,Радиаторы!A:I,7,FALSE)</f>
        <v>14955.33</v>
      </c>
      <c r="E3227" s="79">
        <f>VLOOKUP(A3227:A4185,Радиаторы!A:I,8,FALSE)</f>
        <v>0</v>
      </c>
      <c r="F3227" s="157">
        <f t="shared" si="61"/>
        <v>0</v>
      </c>
    </row>
    <row r="3228" spans="1:6" x14ac:dyDescent="0.25">
      <c r="A3228" s="9" t="s">
        <v>9270</v>
      </c>
      <c r="B3228" s="9">
        <v>7724113904</v>
      </c>
      <c r="C3228" s="9" t="s">
        <v>9271</v>
      </c>
      <c r="D3228" s="159">
        <f>VLOOKUP(A3228:A4186,Радиаторы!A:I,7,FALSE)</f>
        <v>7507.1</v>
      </c>
      <c r="E3228" s="79">
        <f>VLOOKUP(A3228:A4186,Радиаторы!A:I,8,FALSE)</f>
        <v>0</v>
      </c>
      <c r="F3228" s="157">
        <f t="shared" si="61"/>
        <v>0</v>
      </c>
    </row>
    <row r="3229" spans="1:6" x14ac:dyDescent="0.25">
      <c r="A3229" s="9" t="s">
        <v>9272</v>
      </c>
      <c r="B3229" s="9">
        <v>7724113905</v>
      </c>
      <c r="C3229" s="9" t="s">
        <v>9273</v>
      </c>
      <c r="D3229" s="159">
        <f>VLOOKUP(A3229:A4187,Радиаторы!A:I,7,FALSE)</f>
        <v>8244.35</v>
      </c>
      <c r="E3229" s="79">
        <f>VLOOKUP(A3229:A4187,Радиаторы!A:I,8,FALSE)</f>
        <v>0</v>
      </c>
      <c r="F3229" s="157">
        <f t="shared" si="61"/>
        <v>0</v>
      </c>
    </row>
    <row r="3230" spans="1:6" x14ac:dyDescent="0.25">
      <c r="A3230" s="9" t="s">
        <v>9274</v>
      </c>
      <c r="B3230" s="9">
        <v>7724113906</v>
      </c>
      <c r="C3230" s="9" t="s">
        <v>9275</v>
      </c>
      <c r="D3230" s="159">
        <f>VLOOKUP(A3230:A4188,Радиаторы!A:I,7,FALSE)</f>
        <v>9023.66</v>
      </c>
      <c r="E3230" s="79">
        <f>VLOOKUP(A3230:A4188,Радиаторы!A:I,8,FALSE)</f>
        <v>0</v>
      </c>
      <c r="F3230" s="157">
        <f t="shared" si="61"/>
        <v>0</v>
      </c>
    </row>
    <row r="3231" spans="1:6" x14ac:dyDescent="0.25">
      <c r="A3231" s="9" t="s">
        <v>9276</v>
      </c>
      <c r="B3231" s="9">
        <v>7724113907</v>
      </c>
      <c r="C3231" s="9" t="s">
        <v>9277</v>
      </c>
      <c r="D3231" s="159">
        <f>VLOOKUP(A3231:A4189,Радиаторы!A:I,7,FALSE)</f>
        <v>9993.58</v>
      </c>
      <c r="E3231" s="79">
        <f>VLOOKUP(A3231:A4189,Радиаторы!A:I,8,FALSE)</f>
        <v>0</v>
      </c>
      <c r="F3231" s="157">
        <f t="shared" si="61"/>
        <v>0</v>
      </c>
    </row>
    <row r="3232" spans="1:6" x14ac:dyDescent="0.25">
      <c r="A3232" s="9" t="s">
        <v>9278</v>
      </c>
      <c r="B3232" s="9">
        <v>7724113908</v>
      </c>
      <c r="C3232" s="9" t="s">
        <v>9279</v>
      </c>
      <c r="D3232" s="159">
        <f>VLOOKUP(A3232:A4190,Радиаторы!A:I,7,FALSE)</f>
        <v>10956.49</v>
      </c>
      <c r="E3232" s="79">
        <f>VLOOKUP(A3232:A4190,Радиаторы!A:I,8,FALSE)</f>
        <v>0</v>
      </c>
      <c r="F3232" s="157">
        <f t="shared" si="61"/>
        <v>0</v>
      </c>
    </row>
    <row r="3233" spans="1:6" x14ac:dyDescent="0.25">
      <c r="A3233" s="9" t="s">
        <v>9280</v>
      </c>
      <c r="B3233" s="9">
        <v>7724113909</v>
      </c>
      <c r="C3233" s="9" t="s">
        <v>9281</v>
      </c>
      <c r="D3233" s="159">
        <f>VLOOKUP(A3233:A4191,Радиаторы!A:I,7,FALSE)</f>
        <v>11932.03</v>
      </c>
      <c r="E3233" s="79">
        <f>VLOOKUP(A3233:A4191,Радиаторы!A:I,8,FALSE)</f>
        <v>0</v>
      </c>
      <c r="F3233" s="157">
        <f t="shared" si="61"/>
        <v>0</v>
      </c>
    </row>
    <row r="3234" spans="1:6" x14ac:dyDescent="0.25">
      <c r="A3234" s="9" t="s">
        <v>9282</v>
      </c>
      <c r="B3234" s="9">
        <v>7724113910</v>
      </c>
      <c r="C3234" s="9" t="s">
        <v>9283</v>
      </c>
      <c r="D3234" s="159">
        <f>VLOOKUP(A3234:A4192,Радиаторы!A:I,7,FALSE)</f>
        <v>12911.76</v>
      </c>
      <c r="E3234" s="79">
        <f>VLOOKUP(A3234:A4192,Радиаторы!A:I,8,FALSE)</f>
        <v>0</v>
      </c>
      <c r="F3234" s="157">
        <f t="shared" si="61"/>
        <v>0</v>
      </c>
    </row>
    <row r="3235" spans="1:6" x14ac:dyDescent="0.25">
      <c r="A3235" s="9" t="s">
        <v>9284</v>
      </c>
      <c r="B3235" s="9">
        <v>7724123912</v>
      </c>
      <c r="C3235" s="9" t="s">
        <v>9285</v>
      </c>
      <c r="D3235" s="159">
        <f>VLOOKUP(A3235:A4193,Радиаторы!A:I,7,FALSE)</f>
        <v>14850.21</v>
      </c>
      <c r="E3235" s="79">
        <f>VLOOKUP(A3235:A4193,Радиаторы!A:I,8,FALSE)</f>
        <v>0</v>
      </c>
      <c r="F3235" s="157">
        <f t="shared" si="61"/>
        <v>0</v>
      </c>
    </row>
    <row r="3236" spans="1:6" x14ac:dyDescent="0.25">
      <c r="A3236" s="9" t="s">
        <v>9286</v>
      </c>
      <c r="B3236" s="9">
        <v>7724123914</v>
      </c>
      <c r="C3236" s="9" t="s">
        <v>9287</v>
      </c>
      <c r="D3236" s="159">
        <f>VLOOKUP(A3236:A4194,Радиаторы!A:I,7,FALSE)</f>
        <v>16788.650000000001</v>
      </c>
      <c r="E3236" s="79">
        <f>VLOOKUP(A3236:A4194,Радиаторы!A:I,8,FALSE)</f>
        <v>0</v>
      </c>
      <c r="F3236" s="157">
        <f t="shared" si="61"/>
        <v>0</v>
      </c>
    </row>
    <row r="3237" spans="1:6" x14ac:dyDescent="0.25">
      <c r="A3237" s="9" t="s">
        <v>9288</v>
      </c>
      <c r="B3237" s="9">
        <v>7724123916</v>
      </c>
      <c r="C3237" s="9" t="s">
        <v>9289</v>
      </c>
      <c r="D3237" s="159">
        <f>VLOOKUP(A3237:A4195,Радиаторы!A:I,7,FALSE)</f>
        <v>18718.689999999999</v>
      </c>
      <c r="E3237" s="79">
        <f>VLOOKUP(A3237:A4195,Радиаторы!A:I,8,FALSE)</f>
        <v>0</v>
      </c>
      <c r="F3237" s="157">
        <f t="shared" si="61"/>
        <v>0</v>
      </c>
    </row>
    <row r="3238" spans="1:6" x14ac:dyDescent="0.25">
      <c r="A3238" s="9" t="s">
        <v>9290</v>
      </c>
      <c r="B3238" s="9">
        <v>7724123918</v>
      </c>
      <c r="C3238" s="9" t="s">
        <v>9291</v>
      </c>
      <c r="D3238" s="159">
        <f>VLOOKUP(A3238:A4196,Радиаторы!A:I,7,FALSE)</f>
        <v>20669.75</v>
      </c>
      <c r="E3238" s="79">
        <f>VLOOKUP(A3238:A4196,Радиаторы!A:I,8,FALSE)</f>
        <v>0</v>
      </c>
      <c r="F3238" s="157">
        <f t="shared" si="61"/>
        <v>0</v>
      </c>
    </row>
    <row r="3239" spans="1:6" x14ac:dyDescent="0.25">
      <c r="A3239" s="9" t="s">
        <v>9292</v>
      </c>
      <c r="B3239" s="9">
        <v>7724123920</v>
      </c>
      <c r="C3239" s="9" t="s">
        <v>9293</v>
      </c>
      <c r="D3239" s="159">
        <f>VLOOKUP(A3239:A4197,Радиаторы!A:I,7,FALSE)</f>
        <v>22625.01</v>
      </c>
      <c r="E3239" s="79">
        <f>VLOOKUP(A3239:A4197,Радиаторы!A:I,8,FALSE)</f>
        <v>0</v>
      </c>
      <c r="F3239" s="157">
        <f t="shared" si="61"/>
        <v>0</v>
      </c>
    </row>
    <row r="3240" spans="1:6" x14ac:dyDescent="0.25">
      <c r="A3240" s="9" t="s">
        <v>9295</v>
      </c>
      <c r="B3240" s="9">
        <v>7724114304</v>
      </c>
      <c r="C3240" s="9" t="s">
        <v>9296</v>
      </c>
      <c r="D3240" s="159">
        <f>VLOOKUP(A3240:A4198,Радиаторы!A:I,7,FALSE)</f>
        <v>5378.04</v>
      </c>
      <c r="E3240" s="79">
        <f>VLOOKUP(A3240:A4198,Радиаторы!A:I,8,FALSE)</f>
        <v>0</v>
      </c>
      <c r="F3240" s="157">
        <f t="shared" si="61"/>
        <v>0</v>
      </c>
    </row>
    <row r="3241" spans="1:6" x14ac:dyDescent="0.25">
      <c r="A3241" s="9" t="s">
        <v>9297</v>
      </c>
      <c r="B3241" s="9">
        <v>7724114305</v>
      </c>
      <c r="C3241" s="9" t="s">
        <v>9298</v>
      </c>
      <c r="D3241" s="159">
        <f>VLOOKUP(A3241:A4199,Радиаторы!A:I,7,FALSE)</f>
        <v>5826.56</v>
      </c>
      <c r="E3241" s="79">
        <f>VLOOKUP(A3241:A4199,Радиаторы!A:I,8,FALSE)</f>
        <v>0</v>
      </c>
      <c r="F3241" s="157">
        <f t="shared" si="61"/>
        <v>0</v>
      </c>
    </row>
    <row r="3242" spans="1:6" x14ac:dyDescent="0.25">
      <c r="A3242" s="9" t="s">
        <v>9299</v>
      </c>
      <c r="B3242" s="9">
        <v>7724114306</v>
      </c>
      <c r="C3242" s="9" t="s">
        <v>9300</v>
      </c>
      <c r="D3242" s="159">
        <f>VLOOKUP(A3242:A4200,Радиаторы!A:I,7,FALSE)</f>
        <v>6084.44</v>
      </c>
      <c r="E3242" s="79">
        <f>VLOOKUP(A3242:A4200,Радиаторы!A:I,8,FALSE)</f>
        <v>0</v>
      </c>
      <c r="F3242" s="157">
        <f t="shared" si="61"/>
        <v>0</v>
      </c>
    </row>
    <row r="3243" spans="1:6" x14ac:dyDescent="0.25">
      <c r="A3243" s="9" t="s">
        <v>9301</v>
      </c>
      <c r="B3243" s="9">
        <v>7724114307</v>
      </c>
      <c r="C3243" s="9" t="s">
        <v>9302</v>
      </c>
      <c r="D3243" s="159">
        <f>VLOOKUP(A3243:A4201,Радиаторы!A:I,7,FALSE)</f>
        <v>6600.24</v>
      </c>
      <c r="E3243" s="79">
        <f>VLOOKUP(A3243:A4201,Радиаторы!A:I,8,FALSE)</f>
        <v>0</v>
      </c>
      <c r="F3243" s="157">
        <f t="shared" si="61"/>
        <v>0</v>
      </c>
    </row>
    <row r="3244" spans="1:6" x14ac:dyDescent="0.25">
      <c r="A3244" s="9" t="s">
        <v>9303</v>
      </c>
      <c r="B3244" s="9">
        <v>7724114308</v>
      </c>
      <c r="C3244" s="9" t="s">
        <v>9304</v>
      </c>
      <c r="D3244" s="159">
        <f>VLOOKUP(A3244:A4202,Радиаторы!A:I,7,FALSE)</f>
        <v>6939.44</v>
      </c>
      <c r="E3244" s="79">
        <f>VLOOKUP(A3244:A4202,Радиаторы!A:I,8,FALSE)</f>
        <v>0</v>
      </c>
      <c r="F3244" s="157">
        <f t="shared" si="61"/>
        <v>0</v>
      </c>
    </row>
    <row r="3245" spans="1:6" x14ac:dyDescent="0.25">
      <c r="A3245" s="9" t="s">
        <v>9305</v>
      </c>
      <c r="B3245" s="9">
        <v>7724114309</v>
      </c>
      <c r="C3245" s="9" t="s">
        <v>9306</v>
      </c>
      <c r="D3245" s="159">
        <f>VLOOKUP(A3245:A4203,Радиаторы!A:I,7,FALSE)</f>
        <v>7393.56</v>
      </c>
      <c r="E3245" s="79">
        <f>VLOOKUP(A3245:A4203,Радиаторы!A:I,8,FALSE)</f>
        <v>0</v>
      </c>
      <c r="F3245" s="157">
        <f t="shared" si="61"/>
        <v>0</v>
      </c>
    </row>
    <row r="3246" spans="1:6" x14ac:dyDescent="0.25">
      <c r="A3246" s="9" t="s">
        <v>9307</v>
      </c>
      <c r="B3246" s="9">
        <v>7724114310</v>
      </c>
      <c r="C3246" s="9" t="s">
        <v>9308</v>
      </c>
      <c r="D3246" s="159">
        <f>VLOOKUP(A3246:A4204,Радиаторы!A:I,7,FALSE)</f>
        <v>7766.4</v>
      </c>
      <c r="E3246" s="79">
        <f>VLOOKUP(A3246:A4204,Радиаторы!A:I,8,FALSE)</f>
        <v>0</v>
      </c>
      <c r="F3246" s="157">
        <f t="shared" si="61"/>
        <v>0</v>
      </c>
    </row>
    <row r="3247" spans="1:6" x14ac:dyDescent="0.25">
      <c r="A3247" s="9" t="s">
        <v>9309</v>
      </c>
      <c r="B3247" s="9">
        <v>7724114312</v>
      </c>
      <c r="C3247" s="9" t="s">
        <v>9310</v>
      </c>
      <c r="D3247" s="159">
        <f>VLOOKUP(A3247:A4205,Радиаторы!A:I,7,FALSE)</f>
        <v>8561.1200000000008</v>
      </c>
      <c r="E3247" s="79">
        <f>VLOOKUP(A3247:A4205,Радиаторы!A:I,8,FALSE)</f>
        <v>0</v>
      </c>
      <c r="F3247" s="157">
        <f t="shared" si="61"/>
        <v>0</v>
      </c>
    </row>
    <row r="3248" spans="1:6" x14ac:dyDescent="0.25">
      <c r="A3248" s="9" t="s">
        <v>9311</v>
      </c>
      <c r="B3248" s="9">
        <v>7724114314</v>
      </c>
      <c r="C3248" s="9" t="s">
        <v>9312</v>
      </c>
      <c r="D3248" s="159">
        <f>VLOOKUP(A3248:A4206,Радиаторы!A:I,7,FALSE)</f>
        <v>9378.26</v>
      </c>
      <c r="E3248" s="79">
        <f>VLOOKUP(A3248:A4206,Радиаторы!A:I,8,FALSE)</f>
        <v>0</v>
      </c>
      <c r="F3248" s="157">
        <f t="shared" si="61"/>
        <v>0</v>
      </c>
    </row>
    <row r="3249" spans="1:6" x14ac:dyDescent="0.25">
      <c r="A3249" s="9" t="s">
        <v>9313</v>
      </c>
      <c r="B3249" s="9">
        <v>7724114316</v>
      </c>
      <c r="C3249" s="9" t="s">
        <v>9314</v>
      </c>
      <c r="D3249" s="159">
        <f>VLOOKUP(A3249:A4207,Радиаторы!A:I,7,FALSE)</f>
        <v>10215.040000000001</v>
      </c>
      <c r="E3249" s="79">
        <f>VLOOKUP(A3249:A4207,Радиаторы!A:I,8,FALSE)</f>
        <v>0</v>
      </c>
      <c r="F3249" s="157">
        <f t="shared" si="61"/>
        <v>0</v>
      </c>
    </row>
    <row r="3250" spans="1:6" x14ac:dyDescent="0.25">
      <c r="A3250" s="9" t="s">
        <v>9315</v>
      </c>
      <c r="B3250" s="9">
        <v>7724114318</v>
      </c>
      <c r="C3250" s="9" t="s">
        <v>9316</v>
      </c>
      <c r="D3250" s="159">
        <f>VLOOKUP(A3250:A4208,Радиаторы!A:I,7,FALSE)</f>
        <v>11015.36</v>
      </c>
      <c r="E3250" s="79">
        <f>VLOOKUP(A3250:A4208,Радиаторы!A:I,8,FALSE)</f>
        <v>0</v>
      </c>
      <c r="F3250" s="157">
        <f t="shared" si="61"/>
        <v>0</v>
      </c>
    </row>
    <row r="3251" spans="1:6" x14ac:dyDescent="0.25">
      <c r="A3251" s="9" t="s">
        <v>9317</v>
      </c>
      <c r="B3251" s="9">
        <v>7724114320</v>
      </c>
      <c r="C3251" s="9" t="s">
        <v>9318</v>
      </c>
      <c r="D3251" s="159">
        <f>VLOOKUP(A3251:A4209,Радиаторы!A:I,7,FALSE)</f>
        <v>11832.5</v>
      </c>
      <c r="E3251" s="79">
        <f>VLOOKUP(A3251:A4209,Радиаторы!A:I,8,FALSE)</f>
        <v>0</v>
      </c>
      <c r="F3251" s="157">
        <f t="shared" si="61"/>
        <v>0</v>
      </c>
    </row>
    <row r="3252" spans="1:6" x14ac:dyDescent="0.25">
      <c r="A3252" s="9" t="s">
        <v>9319</v>
      </c>
      <c r="B3252" s="9">
        <v>7724114404</v>
      </c>
      <c r="C3252" s="9" t="s">
        <v>9320</v>
      </c>
      <c r="D3252" s="159">
        <f>VLOOKUP(A3252:A4210,Радиаторы!A:I,7,FALSE)</f>
        <v>5783.1</v>
      </c>
      <c r="E3252" s="79">
        <f>VLOOKUP(A3252:A4210,Радиаторы!A:I,8,FALSE)</f>
        <v>0</v>
      </c>
      <c r="F3252" s="157">
        <f t="shared" si="61"/>
        <v>0</v>
      </c>
    </row>
    <row r="3253" spans="1:6" x14ac:dyDescent="0.25">
      <c r="A3253" s="9" t="s">
        <v>9321</v>
      </c>
      <c r="B3253" s="9">
        <v>7724114405</v>
      </c>
      <c r="C3253" s="9" t="s">
        <v>9322</v>
      </c>
      <c r="D3253" s="159">
        <f>VLOOKUP(A3253:A4211,Радиаторы!A:I,7,FALSE)</f>
        <v>6127.9</v>
      </c>
      <c r="E3253" s="79">
        <f>VLOOKUP(A3253:A4211,Радиаторы!A:I,8,FALSE)</f>
        <v>0</v>
      </c>
      <c r="F3253" s="157">
        <f t="shared" si="61"/>
        <v>0</v>
      </c>
    </row>
    <row r="3254" spans="1:6" x14ac:dyDescent="0.25">
      <c r="A3254" s="9" t="s">
        <v>9323</v>
      </c>
      <c r="B3254" s="9">
        <v>7724114406</v>
      </c>
      <c r="C3254" s="9" t="s">
        <v>9324</v>
      </c>
      <c r="D3254" s="159">
        <f>VLOOKUP(A3254:A4212,Радиаторы!A:I,7,FALSE)</f>
        <v>6485.32</v>
      </c>
      <c r="E3254" s="79">
        <f>VLOOKUP(A3254:A4212,Радиаторы!A:I,8,FALSE)</f>
        <v>0</v>
      </c>
      <c r="F3254" s="157">
        <f t="shared" si="61"/>
        <v>0</v>
      </c>
    </row>
    <row r="3255" spans="1:6" x14ac:dyDescent="0.25">
      <c r="A3255" s="9" t="s">
        <v>9325</v>
      </c>
      <c r="B3255" s="9">
        <v>7724114407</v>
      </c>
      <c r="C3255" s="9" t="s">
        <v>9326</v>
      </c>
      <c r="D3255" s="159">
        <f>VLOOKUP(A3255:A4213,Радиаторы!A:I,7,FALSE)</f>
        <v>7020.74</v>
      </c>
      <c r="E3255" s="79">
        <f>VLOOKUP(A3255:A4213,Радиаторы!A:I,8,FALSE)</f>
        <v>0</v>
      </c>
      <c r="F3255" s="157">
        <f t="shared" ref="F3255:F3318" si="62">D3255*E3255</f>
        <v>0</v>
      </c>
    </row>
    <row r="3256" spans="1:6" x14ac:dyDescent="0.25">
      <c r="A3256" s="9" t="s">
        <v>9327</v>
      </c>
      <c r="B3256" s="9">
        <v>7724114408</v>
      </c>
      <c r="C3256" s="9" t="s">
        <v>9328</v>
      </c>
      <c r="D3256" s="159">
        <f>VLOOKUP(A3256:A4214,Радиаторы!A:I,7,FALSE)</f>
        <v>7481.86</v>
      </c>
      <c r="E3256" s="79">
        <f>VLOOKUP(A3256:A4214,Радиаторы!A:I,8,FALSE)</f>
        <v>0</v>
      </c>
      <c r="F3256" s="157">
        <f t="shared" si="62"/>
        <v>0</v>
      </c>
    </row>
    <row r="3257" spans="1:6" x14ac:dyDescent="0.25">
      <c r="A3257" s="9" t="s">
        <v>9329</v>
      </c>
      <c r="B3257" s="9">
        <v>7724114409</v>
      </c>
      <c r="C3257" s="9" t="s">
        <v>9330</v>
      </c>
      <c r="D3257" s="159">
        <f>VLOOKUP(A3257:A4215,Радиаторы!A:I,7,FALSE)</f>
        <v>7968.24</v>
      </c>
      <c r="E3257" s="79">
        <f>VLOOKUP(A3257:A4215,Радиаторы!A:I,8,FALSE)</f>
        <v>0</v>
      </c>
      <c r="F3257" s="157">
        <f t="shared" si="62"/>
        <v>0</v>
      </c>
    </row>
    <row r="3258" spans="1:6" x14ac:dyDescent="0.25">
      <c r="A3258" s="9" t="s">
        <v>9331</v>
      </c>
      <c r="B3258" s="9">
        <v>7724114410</v>
      </c>
      <c r="C3258" s="9" t="s">
        <v>9332</v>
      </c>
      <c r="D3258" s="159">
        <f>VLOOKUP(A3258:A4216,Радиаторы!A:I,7,FALSE)</f>
        <v>8474.2199999999993</v>
      </c>
      <c r="E3258" s="79">
        <f>VLOOKUP(A3258:A4216,Радиаторы!A:I,8,FALSE)</f>
        <v>0</v>
      </c>
      <c r="F3258" s="157">
        <f t="shared" si="62"/>
        <v>0</v>
      </c>
    </row>
    <row r="3259" spans="1:6" x14ac:dyDescent="0.25">
      <c r="A3259" s="9" t="s">
        <v>9333</v>
      </c>
      <c r="B3259" s="9">
        <v>7724114412</v>
      </c>
      <c r="C3259" s="9" t="s">
        <v>9334</v>
      </c>
      <c r="D3259" s="159">
        <f>VLOOKUP(A3259:A4217,Радиаторы!A:I,7,FALSE)</f>
        <v>9470.7800000000007</v>
      </c>
      <c r="E3259" s="79">
        <f>VLOOKUP(A3259:A4217,Радиаторы!A:I,8,FALSE)</f>
        <v>0</v>
      </c>
      <c r="F3259" s="157">
        <f t="shared" si="62"/>
        <v>0</v>
      </c>
    </row>
    <row r="3260" spans="1:6" x14ac:dyDescent="0.25">
      <c r="A3260" s="9" t="s">
        <v>9335</v>
      </c>
      <c r="B3260" s="9">
        <v>7724114414</v>
      </c>
      <c r="C3260" s="9" t="s">
        <v>9336</v>
      </c>
      <c r="D3260" s="159">
        <f>VLOOKUP(A3260:A4218,Радиаторы!A:I,7,FALSE)</f>
        <v>10472.94</v>
      </c>
      <c r="E3260" s="79">
        <f>VLOOKUP(A3260:A4218,Радиаторы!A:I,8,FALSE)</f>
        <v>0</v>
      </c>
      <c r="F3260" s="157">
        <f t="shared" si="62"/>
        <v>0</v>
      </c>
    </row>
    <row r="3261" spans="1:6" x14ac:dyDescent="0.25">
      <c r="A3261" s="9" t="s">
        <v>9337</v>
      </c>
      <c r="B3261" s="9">
        <v>7724124416</v>
      </c>
      <c r="C3261" s="9" t="s">
        <v>9338</v>
      </c>
      <c r="D3261" s="159">
        <f>VLOOKUP(A3261:A4219,Радиаторы!A:I,7,FALSE)</f>
        <v>11473.7</v>
      </c>
      <c r="E3261" s="79">
        <f>VLOOKUP(A3261:A4219,Радиаторы!A:I,8,FALSE)</f>
        <v>0</v>
      </c>
      <c r="F3261" s="157">
        <f t="shared" si="62"/>
        <v>0</v>
      </c>
    </row>
    <row r="3262" spans="1:6" x14ac:dyDescent="0.25">
      <c r="A3262" s="9" t="s">
        <v>9339</v>
      </c>
      <c r="B3262" s="9">
        <v>7724124418</v>
      </c>
      <c r="C3262" s="9" t="s">
        <v>9340</v>
      </c>
      <c r="D3262" s="159">
        <f>VLOOKUP(A3262:A4220,Радиаторы!A:I,7,FALSE)</f>
        <v>12452.02</v>
      </c>
      <c r="E3262" s="79">
        <f>VLOOKUP(A3262:A4220,Радиаторы!A:I,8,FALSE)</f>
        <v>0</v>
      </c>
      <c r="F3262" s="157">
        <f t="shared" si="62"/>
        <v>0</v>
      </c>
    </row>
    <row r="3263" spans="1:6" x14ac:dyDescent="0.25">
      <c r="A3263" s="9" t="s">
        <v>9341</v>
      </c>
      <c r="B3263" s="9">
        <v>7724124420</v>
      </c>
      <c r="C3263" s="9" t="s">
        <v>9342</v>
      </c>
      <c r="D3263" s="159">
        <f>VLOOKUP(A3263:A4221,Радиаторы!A:I,7,FALSE)</f>
        <v>13464</v>
      </c>
      <c r="E3263" s="79">
        <f>VLOOKUP(A3263:A4221,Радиаторы!A:I,8,FALSE)</f>
        <v>0</v>
      </c>
      <c r="F3263" s="157">
        <f t="shared" si="62"/>
        <v>0</v>
      </c>
    </row>
    <row r="3264" spans="1:6" x14ac:dyDescent="0.25">
      <c r="A3264" s="9" t="s">
        <v>9343</v>
      </c>
      <c r="B3264" s="9">
        <v>7724114504</v>
      </c>
      <c r="C3264" s="9" t="s">
        <v>9344</v>
      </c>
      <c r="D3264" s="159">
        <f>VLOOKUP(A3264:A4222,Радиаторы!A:I,7,FALSE)</f>
        <v>6486.72</v>
      </c>
      <c r="E3264" s="79">
        <f>VLOOKUP(A3264:A4222,Радиаторы!A:I,8,FALSE)</f>
        <v>0</v>
      </c>
      <c r="F3264" s="157">
        <f t="shared" si="62"/>
        <v>0</v>
      </c>
    </row>
    <row r="3265" spans="1:6" x14ac:dyDescent="0.25">
      <c r="A3265" s="9" t="s">
        <v>9345</v>
      </c>
      <c r="B3265" s="9">
        <v>7724114505</v>
      </c>
      <c r="C3265" s="9" t="s">
        <v>9346</v>
      </c>
      <c r="D3265" s="159">
        <f>VLOOKUP(A3265:A4223,Радиаторы!A:I,7,FALSE)</f>
        <v>6933.84</v>
      </c>
      <c r="E3265" s="79">
        <f>VLOOKUP(A3265:A4223,Радиаторы!A:I,8,FALSE)</f>
        <v>0</v>
      </c>
      <c r="F3265" s="157">
        <f t="shared" si="62"/>
        <v>0</v>
      </c>
    </row>
    <row r="3266" spans="1:6" x14ac:dyDescent="0.25">
      <c r="A3266" s="9" t="s">
        <v>9347</v>
      </c>
      <c r="B3266" s="9">
        <v>7724114506</v>
      </c>
      <c r="C3266" s="9" t="s">
        <v>9348</v>
      </c>
      <c r="D3266" s="159">
        <f>VLOOKUP(A3266:A4224,Радиаторы!A:I,7,FALSE)</f>
        <v>7445.42</v>
      </c>
      <c r="E3266" s="79">
        <f>VLOOKUP(A3266:A4224,Радиаторы!A:I,8,FALSE)</f>
        <v>0</v>
      </c>
      <c r="F3266" s="157">
        <f t="shared" si="62"/>
        <v>0</v>
      </c>
    </row>
    <row r="3267" spans="1:6" x14ac:dyDescent="0.25">
      <c r="A3267" s="9" t="s">
        <v>9349</v>
      </c>
      <c r="B3267" s="9">
        <v>7724114507</v>
      </c>
      <c r="C3267" s="9" t="s">
        <v>9350</v>
      </c>
      <c r="D3267" s="159">
        <f>VLOOKUP(A3267:A4225,Радиаторы!A:I,7,FALSE)</f>
        <v>8069.14</v>
      </c>
      <c r="E3267" s="79">
        <f>VLOOKUP(A3267:A4225,Радиаторы!A:I,8,FALSE)</f>
        <v>0</v>
      </c>
      <c r="F3267" s="157">
        <f t="shared" si="62"/>
        <v>0</v>
      </c>
    </row>
    <row r="3268" spans="1:6" x14ac:dyDescent="0.25">
      <c r="A3268" s="9" t="s">
        <v>9351</v>
      </c>
      <c r="B3268" s="9">
        <v>7724114508</v>
      </c>
      <c r="C3268" s="9" t="s">
        <v>9352</v>
      </c>
      <c r="D3268" s="159">
        <f>VLOOKUP(A3268:A4226,Радиаторы!A:I,7,FALSE)</f>
        <v>8701.2800000000007</v>
      </c>
      <c r="E3268" s="79">
        <f>VLOOKUP(A3268:A4226,Радиаторы!A:I,8,FALSE)</f>
        <v>0</v>
      </c>
      <c r="F3268" s="157">
        <f t="shared" si="62"/>
        <v>0</v>
      </c>
    </row>
    <row r="3269" spans="1:6" x14ac:dyDescent="0.25">
      <c r="A3269" s="9" t="s">
        <v>9353</v>
      </c>
      <c r="B3269" s="9">
        <v>7724114509</v>
      </c>
      <c r="C3269" s="9" t="s">
        <v>9354</v>
      </c>
      <c r="D3269" s="159">
        <f>VLOOKUP(A3269:A4227,Радиаторы!A:I,7,FALSE)</f>
        <v>9312.3799999999992</v>
      </c>
      <c r="E3269" s="79">
        <f>VLOOKUP(A3269:A4227,Радиаторы!A:I,8,FALSE)</f>
        <v>0</v>
      </c>
      <c r="F3269" s="157">
        <f t="shared" si="62"/>
        <v>0</v>
      </c>
    </row>
    <row r="3270" spans="1:6" x14ac:dyDescent="0.25">
      <c r="A3270" s="9" t="s">
        <v>9355</v>
      </c>
      <c r="B3270" s="9">
        <v>7724114510</v>
      </c>
      <c r="C3270" s="9" t="s">
        <v>9356</v>
      </c>
      <c r="D3270" s="159">
        <f>VLOOKUP(A3270:A4228,Радиаторы!A:I,7,FALSE)</f>
        <v>9922.1</v>
      </c>
      <c r="E3270" s="79">
        <f>VLOOKUP(A3270:A4228,Радиаторы!A:I,8,FALSE)</f>
        <v>0</v>
      </c>
      <c r="F3270" s="157">
        <f t="shared" si="62"/>
        <v>0</v>
      </c>
    </row>
    <row r="3271" spans="1:6" x14ac:dyDescent="0.25">
      <c r="A3271" s="9" t="s">
        <v>9357</v>
      </c>
      <c r="B3271" s="9">
        <v>7724114512</v>
      </c>
      <c r="C3271" s="9" t="s">
        <v>9358</v>
      </c>
      <c r="D3271" s="159">
        <f>VLOOKUP(A3271:A4229,Радиаторы!A:I,7,FALSE)</f>
        <v>11145.72</v>
      </c>
      <c r="E3271" s="79">
        <f>VLOOKUP(A3271:A4229,Радиаторы!A:I,8,FALSE)</f>
        <v>0</v>
      </c>
      <c r="F3271" s="157">
        <f t="shared" si="62"/>
        <v>0</v>
      </c>
    </row>
    <row r="3272" spans="1:6" x14ac:dyDescent="0.25">
      <c r="A3272" s="9" t="s">
        <v>9359</v>
      </c>
      <c r="B3272" s="9">
        <v>7724124514</v>
      </c>
      <c r="C3272" s="9" t="s">
        <v>9360</v>
      </c>
      <c r="D3272" s="159">
        <f>VLOOKUP(A3272:A4230,Радиаторы!A:I,7,FALSE)</f>
        <v>12365.12</v>
      </c>
      <c r="E3272" s="79">
        <f>VLOOKUP(A3272:A4230,Радиаторы!A:I,8,FALSE)</f>
        <v>0</v>
      </c>
      <c r="F3272" s="157">
        <f t="shared" si="62"/>
        <v>0</v>
      </c>
    </row>
    <row r="3273" spans="1:6" x14ac:dyDescent="0.25">
      <c r="A3273" s="9" t="s">
        <v>9361</v>
      </c>
      <c r="B3273" s="9">
        <v>7724124516</v>
      </c>
      <c r="C3273" s="9" t="s">
        <v>9362</v>
      </c>
      <c r="D3273" s="159">
        <f>VLOOKUP(A3273:A4231,Радиаторы!A:I,7,FALSE)</f>
        <v>13611.18</v>
      </c>
      <c r="E3273" s="79">
        <f>VLOOKUP(A3273:A4231,Радиаторы!A:I,8,FALSE)</f>
        <v>0</v>
      </c>
      <c r="F3273" s="157">
        <f t="shared" si="62"/>
        <v>0</v>
      </c>
    </row>
    <row r="3274" spans="1:6" x14ac:dyDescent="0.25">
      <c r="A3274" s="9" t="s">
        <v>9363</v>
      </c>
      <c r="B3274" s="9">
        <v>7724124518</v>
      </c>
      <c r="C3274" s="9" t="s">
        <v>9364</v>
      </c>
      <c r="D3274" s="159">
        <f>VLOOKUP(A3274:A4232,Радиаторы!A:I,7,FALSE)</f>
        <v>14812.36</v>
      </c>
      <c r="E3274" s="79">
        <f>VLOOKUP(A3274:A4232,Радиаторы!A:I,8,FALSE)</f>
        <v>0</v>
      </c>
      <c r="F3274" s="157">
        <f t="shared" si="62"/>
        <v>0</v>
      </c>
    </row>
    <row r="3275" spans="1:6" x14ac:dyDescent="0.25">
      <c r="A3275" s="9" t="s">
        <v>9365</v>
      </c>
      <c r="B3275" s="9">
        <v>7724124520</v>
      </c>
      <c r="C3275" s="9" t="s">
        <v>9366</v>
      </c>
      <c r="D3275" s="159">
        <f>VLOOKUP(A3275:A4233,Радиаторы!A:I,7,FALSE)</f>
        <v>16042.98</v>
      </c>
      <c r="E3275" s="79">
        <f>VLOOKUP(A3275:A4233,Радиаторы!A:I,8,FALSE)</f>
        <v>0</v>
      </c>
      <c r="F3275" s="157">
        <f t="shared" si="62"/>
        <v>0</v>
      </c>
    </row>
    <row r="3276" spans="1:6" x14ac:dyDescent="0.25">
      <c r="A3276" s="9" t="s">
        <v>9367</v>
      </c>
      <c r="B3276" s="9">
        <v>7724114604</v>
      </c>
      <c r="C3276" s="9" t="s">
        <v>9368</v>
      </c>
      <c r="D3276" s="159">
        <f>VLOOKUP(A3276:A4234,Радиаторы!A:I,7,FALSE)</f>
        <v>6753.02</v>
      </c>
      <c r="E3276" s="79">
        <f>VLOOKUP(A3276:A4234,Радиаторы!A:I,8,FALSE)</f>
        <v>0</v>
      </c>
      <c r="F3276" s="157">
        <f t="shared" si="62"/>
        <v>0</v>
      </c>
    </row>
    <row r="3277" spans="1:6" x14ac:dyDescent="0.25">
      <c r="A3277" s="9" t="s">
        <v>9369</v>
      </c>
      <c r="B3277" s="9">
        <v>7724114605</v>
      </c>
      <c r="C3277" s="9" t="s">
        <v>9370</v>
      </c>
      <c r="D3277" s="159">
        <f>VLOOKUP(A3277:A4235,Радиаторы!A:I,7,FALSE)</f>
        <v>7344.51</v>
      </c>
      <c r="E3277" s="79">
        <f>VLOOKUP(A3277:A4235,Радиаторы!A:I,8,FALSE)</f>
        <v>0</v>
      </c>
      <c r="F3277" s="157">
        <f t="shared" si="62"/>
        <v>0</v>
      </c>
    </row>
    <row r="3278" spans="1:6" x14ac:dyDescent="0.25">
      <c r="A3278" s="9" t="s">
        <v>9371</v>
      </c>
      <c r="B3278" s="9">
        <v>7724114606</v>
      </c>
      <c r="C3278" s="9" t="s">
        <v>9372</v>
      </c>
      <c r="D3278" s="159">
        <f>VLOOKUP(A3278:A4236,Радиаторы!A:I,7,FALSE)</f>
        <v>7868.72</v>
      </c>
      <c r="E3278" s="79">
        <f>VLOOKUP(A3278:A4236,Радиаторы!A:I,8,FALSE)</f>
        <v>0</v>
      </c>
      <c r="F3278" s="157">
        <f t="shared" si="62"/>
        <v>0</v>
      </c>
    </row>
    <row r="3279" spans="1:6" x14ac:dyDescent="0.25">
      <c r="A3279" s="9" t="s">
        <v>9373</v>
      </c>
      <c r="B3279" s="9">
        <v>7724114607</v>
      </c>
      <c r="C3279" s="9" t="s">
        <v>9374</v>
      </c>
      <c r="D3279" s="159">
        <f>VLOOKUP(A3279:A4237,Радиаторы!A:I,7,FALSE)</f>
        <v>8544.2999999999993</v>
      </c>
      <c r="E3279" s="79">
        <f>VLOOKUP(A3279:A4237,Радиаторы!A:I,8,FALSE)</f>
        <v>0</v>
      </c>
      <c r="F3279" s="157">
        <f t="shared" si="62"/>
        <v>0</v>
      </c>
    </row>
    <row r="3280" spans="1:6" x14ac:dyDescent="0.25">
      <c r="A3280" s="9" t="s">
        <v>9375</v>
      </c>
      <c r="B3280" s="9">
        <v>7724114608</v>
      </c>
      <c r="C3280" s="9" t="s">
        <v>9376</v>
      </c>
      <c r="D3280" s="159">
        <f>VLOOKUP(A3280:A4238,Радиаторы!A:I,7,FALSE)</f>
        <v>9231.1</v>
      </c>
      <c r="E3280" s="79">
        <f>VLOOKUP(A3280:A4238,Радиаторы!A:I,8,FALSE)</f>
        <v>0</v>
      </c>
      <c r="F3280" s="157">
        <f t="shared" si="62"/>
        <v>0</v>
      </c>
    </row>
    <row r="3281" spans="1:6" x14ac:dyDescent="0.25">
      <c r="A3281" s="9" t="s">
        <v>9377</v>
      </c>
      <c r="B3281" s="9">
        <v>7724114609</v>
      </c>
      <c r="C3281" s="9" t="s">
        <v>9378</v>
      </c>
      <c r="D3281" s="159">
        <f>VLOOKUP(A3281:A4239,Радиаторы!A:I,7,FALSE)</f>
        <v>9926.2999999999993</v>
      </c>
      <c r="E3281" s="79">
        <f>VLOOKUP(A3281:A4239,Радиаторы!A:I,8,FALSE)</f>
        <v>0</v>
      </c>
      <c r="F3281" s="157">
        <f t="shared" si="62"/>
        <v>0</v>
      </c>
    </row>
    <row r="3282" spans="1:6" x14ac:dyDescent="0.25">
      <c r="A3282" s="9" t="s">
        <v>9379</v>
      </c>
      <c r="B3282" s="9">
        <v>7724114610</v>
      </c>
      <c r="C3282" s="9" t="s">
        <v>9380</v>
      </c>
      <c r="D3282" s="159">
        <f>VLOOKUP(A3282:A4240,Радиаторы!A:I,7,FALSE)</f>
        <v>10615.9</v>
      </c>
      <c r="E3282" s="79">
        <f>VLOOKUP(A3282:A4240,Радиаторы!A:I,8,FALSE)</f>
        <v>0</v>
      </c>
      <c r="F3282" s="157">
        <f t="shared" si="62"/>
        <v>0</v>
      </c>
    </row>
    <row r="3283" spans="1:6" x14ac:dyDescent="0.25">
      <c r="A3283" s="9" t="s">
        <v>9381</v>
      </c>
      <c r="B3283" s="9">
        <v>7724124612</v>
      </c>
      <c r="C3283" s="9" t="s">
        <v>9382</v>
      </c>
      <c r="D3283" s="159">
        <f>VLOOKUP(A3283:A4241,Радиаторы!A:I,7,FALSE)</f>
        <v>11946.04</v>
      </c>
      <c r="E3283" s="79">
        <f>VLOOKUP(A3283:A4241,Радиаторы!A:I,8,FALSE)</f>
        <v>0</v>
      </c>
      <c r="F3283" s="157">
        <f t="shared" si="62"/>
        <v>0</v>
      </c>
    </row>
    <row r="3284" spans="1:6" x14ac:dyDescent="0.25">
      <c r="A3284" s="9" t="s">
        <v>9383</v>
      </c>
      <c r="B3284" s="9">
        <v>7724124614</v>
      </c>
      <c r="C3284" s="9" t="s">
        <v>9384</v>
      </c>
      <c r="D3284" s="159">
        <f>VLOOKUP(A3284:A4242,Радиаторы!A:I,7,FALSE)</f>
        <v>13312.62</v>
      </c>
      <c r="E3284" s="79">
        <f>VLOOKUP(A3284:A4242,Радиаторы!A:I,8,FALSE)</f>
        <v>0</v>
      </c>
      <c r="F3284" s="157">
        <f t="shared" si="62"/>
        <v>0</v>
      </c>
    </row>
    <row r="3285" spans="1:6" x14ac:dyDescent="0.25">
      <c r="A3285" s="9" t="s">
        <v>9385</v>
      </c>
      <c r="B3285" s="9">
        <v>7724124616</v>
      </c>
      <c r="C3285" s="9" t="s">
        <v>9386</v>
      </c>
      <c r="D3285" s="159">
        <f>VLOOKUP(A3285:A4243,Радиаторы!A:I,7,FALSE)</f>
        <v>14663.79</v>
      </c>
      <c r="E3285" s="79">
        <f>VLOOKUP(A3285:A4243,Радиаторы!A:I,8,FALSE)</f>
        <v>0</v>
      </c>
      <c r="F3285" s="157">
        <f t="shared" si="62"/>
        <v>0</v>
      </c>
    </row>
    <row r="3286" spans="1:6" x14ac:dyDescent="0.25">
      <c r="A3286" s="9" t="s">
        <v>9387</v>
      </c>
      <c r="B3286" s="9">
        <v>7724124618</v>
      </c>
      <c r="C3286" s="9" t="s">
        <v>9388</v>
      </c>
      <c r="D3286" s="159">
        <f>VLOOKUP(A3286:A4244,Радиаторы!A:I,7,FALSE)</f>
        <v>16027.57</v>
      </c>
      <c r="E3286" s="79">
        <f>VLOOKUP(A3286:A4244,Радиаторы!A:I,8,FALSE)</f>
        <v>0</v>
      </c>
      <c r="F3286" s="157">
        <f t="shared" si="62"/>
        <v>0</v>
      </c>
    </row>
    <row r="3287" spans="1:6" x14ac:dyDescent="0.25">
      <c r="A3287" s="9" t="s">
        <v>9389</v>
      </c>
      <c r="B3287" s="9">
        <v>7724124620</v>
      </c>
      <c r="C3287" s="9" t="s">
        <v>9390</v>
      </c>
      <c r="D3287" s="159">
        <f>VLOOKUP(A3287:A4245,Радиаторы!A:I,7,FALSE)</f>
        <v>17392.75</v>
      </c>
      <c r="E3287" s="79">
        <f>VLOOKUP(A3287:A4245,Радиаторы!A:I,8,FALSE)</f>
        <v>0</v>
      </c>
      <c r="F3287" s="157">
        <f t="shared" si="62"/>
        <v>0</v>
      </c>
    </row>
    <row r="3288" spans="1:6" x14ac:dyDescent="0.25">
      <c r="A3288" s="9" t="s">
        <v>9391</v>
      </c>
      <c r="B3288" s="9">
        <v>7724114904</v>
      </c>
      <c r="C3288" s="9" t="s">
        <v>9392</v>
      </c>
      <c r="D3288" s="159">
        <f>VLOOKUP(A3288:A4246,Радиаторы!A:I,7,FALSE)</f>
        <v>8740.5300000000007</v>
      </c>
      <c r="E3288" s="79">
        <f>VLOOKUP(A3288:A4246,Радиаторы!A:I,8,FALSE)</f>
        <v>0</v>
      </c>
      <c r="F3288" s="157">
        <f t="shared" si="62"/>
        <v>0</v>
      </c>
    </row>
    <row r="3289" spans="1:6" x14ac:dyDescent="0.25">
      <c r="A3289" s="9" t="s">
        <v>9393</v>
      </c>
      <c r="B3289" s="9">
        <v>7724114905</v>
      </c>
      <c r="C3289" s="9" t="s">
        <v>9394</v>
      </c>
      <c r="D3289" s="159">
        <f>VLOOKUP(A3289:A4247,Радиаторы!A:I,7,FALSE)</f>
        <v>9545.06</v>
      </c>
      <c r="E3289" s="79">
        <f>VLOOKUP(A3289:A4247,Радиаторы!A:I,8,FALSE)</f>
        <v>0</v>
      </c>
      <c r="F3289" s="157">
        <f t="shared" si="62"/>
        <v>0</v>
      </c>
    </row>
    <row r="3290" spans="1:6" x14ac:dyDescent="0.25">
      <c r="A3290" s="9" t="s">
        <v>9395</v>
      </c>
      <c r="B3290" s="9">
        <v>7724114906</v>
      </c>
      <c r="C3290" s="9" t="s">
        <v>9396</v>
      </c>
      <c r="D3290" s="159">
        <f>VLOOKUP(A3290:A4248,Радиаторы!A:I,7,FALSE)</f>
        <v>10419.67</v>
      </c>
      <c r="E3290" s="79">
        <f>VLOOKUP(A3290:A4248,Радиаторы!A:I,8,FALSE)</f>
        <v>0</v>
      </c>
      <c r="F3290" s="157">
        <f t="shared" si="62"/>
        <v>0</v>
      </c>
    </row>
    <row r="3291" spans="1:6" x14ac:dyDescent="0.25">
      <c r="A3291" s="9" t="s">
        <v>9397</v>
      </c>
      <c r="B3291" s="9">
        <v>7724114907</v>
      </c>
      <c r="C3291" s="9" t="s">
        <v>9398</v>
      </c>
      <c r="D3291" s="159">
        <f>VLOOKUP(A3291:A4249,Радиаторы!A:I,7,FALSE)</f>
        <v>11576.01</v>
      </c>
      <c r="E3291" s="79">
        <f>VLOOKUP(A3291:A4249,Радиаторы!A:I,8,FALSE)</f>
        <v>0</v>
      </c>
      <c r="F3291" s="157">
        <f t="shared" si="62"/>
        <v>0</v>
      </c>
    </row>
    <row r="3292" spans="1:6" x14ac:dyDescent="0.25">
      <c r="A3292" s="9" t="s">
        <v>9399</v>
      </c>
      <c r="B3292" s="9">
        <v>7724114908</v>
      </c>
      <c r="C3292" s="9" t="s">
        <v>9400</v>
      </c>
      <c r="D3292" s="159">
        <f>VLOOKUP(A3292:A4250,Радиаторы!A:I,7,FALSE)</f>
        <v>12709.93</v>
      </c>
      <c r="E3292" s="79">
        <f>VLOOKUP(A3292:A4250,Радиаторы!A:I,8,FALSE)</f>
        <v>0</v>
      </c>
      <c r="F3292" s="157">
        <f t="shared" si="62"/>
        <v>0</v>
      </c>
    </row>
    <row r="3293" spans="1:6" x14ac:dyDescent="0.25">
      <c r="A3293" s="9" t="s">
        <v>9401</v>
      </c>
      <c r="B3293" s="9">
        <v>7724124909</v>
      </c>
      <c r="C3293" s="9" t="s">
        <v>9402</v>
      </c>
      <c r="D3293" s="159">
        <f>VLOOKUP(A3293:A4251,Радиаторы!A:I,7,FALSE)</f>
        <v>13848.05</v>
      </c>
      <c r="E3293" s="79">
        <f>VLOOKUP(A3293:A4251,Радиаторы!A:I,8,FALSE)</f>
        <v>0</v>
      </c>
      <c r="F3293" s="157">
        <f t="shared" si="62"/>
        <v>0</v>
      </c>
    </row>
    <row r="3294" spans="1:6" x14ac:dyDescent="0.25">
      <c r="A3294" s="9" t="s">
        <v>9403</v>
      </c>
      <c r="B3294" s="9">
        <v>7724124910</v>
      </c>
      <c r="C3294" s="9" t="s">
        <v>9404</v>
      </c>
      <c r="D3294" s="159">
        <f>VLOOKUP(A3294:A4252,Радиаторы!A:I,7,FALSE)</f>
        <v>15002.98</v>
      </c>
      <c r="E3294" s="79">
        <f>VLOOKUP(A3294:A4252,Радиаторы!A:I,8,FALSE)</f>
        <v>0</v>
      </c>
      <c r="F3294" s="157">
        <f t="shared" si="62"/>
        <v>0</v>
      </c>
    </row>
    <row r="3295" spans="1:6" x14ac:dyDescent="0.25">
      <c r="A3295" s="9" t="s">
        <v>9405</v>
      </c>
      <c r="B3295" s="9">
        <v>7724124912</v>
      </c>
      <c r="C3295" s="9" t="s">
        <v>9406</v>
      </c>
      <c r="D3295" s="159">
        <f>VLOOKUP(A3295:A4253,Радиаторы!A:I,7,FALSE)</f>
        <v>17273.61</v>
      </c>
      <c r="E3295" s="79">
        <f>VLOOKUP(A3295:A4253,Радиаторы!A:I,8,FALSE)</f>
        <v>0</v>
      </c>
      <c r="F3295" s="157">
        <f t="shared" si="62"/>
        <v>0</v>
      </c>
    </row>
    <row r="3296" spans="1:6" x14ac:dyDescent="0.25">
      <c r="A3296" s="9" t="s">
        <v>9407</v>
      </c>
      <c r="B3296" s="9">
        <v>7724124914</v>
      </c>
      <c r="C3296" s="9" t="s">
        <v>9408</v>
      </c>
      <c r="D3296" s="159">
        <f>VLOOKUP(A3296:A4254,Радиаторы!A:I,7,FALSE)</f>
        <v>19540.04</v>
      </c>
      <c r="E3296" s="79">
        <f>VLOOKUP(A3296:A4254,Радиаторы!A:I,8,FALSE)</f>
        <v>0</v>
      </c>
      <c r="F3296" s="157">
        <f t="shared" si="62"/>
        <v>0</v>
      </c>
    </row>
    <row r="3297" spans="1:6" x14ac:dyDescent="0.25">
      <c r="A3297" s="9" t="s">
        <v>9409</v>
      </c>
      <c r="B3297" s="9">
        <v>7724124916</v>
      </c>
      <c r="C3297" s="9" t="s">
        <v>9410</v>
      </c>
      <c r="D3297" s="159">
        <f>VLOOKUP(A3297:A4255,Радиаторы!A:I,7,FALSE)</f>
        <v>21833.1</v>
      </c>
      <c r="E3297" s="79">
        <f>VLOOKUP(A3297:A4255,Радиаторы!A:I,8,FALSE)</f>
        <v>0</v>
      </c>
      <c r="F3297" s="157">
        <f t="shared" si="62"/>
        <v>0</v>
      </c>
    </row>
    <row r="3298" spans="1:6" x14ac:dyDescent="0.25">
      <c r="A3298" s="9" t="s">
        <v>9411</v>
      </c>
      <c r="B3298" s="9">
        <v>7724124918</v>
      </c>
      <c r="C3298" s="9" t="s">
        <v>9412</v>
      </c>
      <c r="D3298" s="159">
        <f>VLOOKUP(A3298:A4256,Радиаторы!A:I,7,FALSE)</f>
        <v>24102.33</v>
      </c>
      <c r="E3298" s="79">
        <f>VLOOKUP(A3298:A4256,Радиаторы!A:I,8,FALSE)</f>
        <v>0</v>
      </c>
      <c r="F3298" s="157">
        <f t="shared" si="62"/>
        <v>0</v>
      </c>
    </row>
    <row r="3299" spans="1:6" x14ac:dyDescent="0.25">
      <c r="A3299" s="9" t="s">
        <v>9413</v>
      </c>
      <c r="B3299" s="9">
        <v>7724124920</v>
      </c>
      <c r="C3299" s="9" t="s">
        <v>9414</v>
      </c>
      <c r="D3299" s="159">
        <f>VLOOKUP(A3299:A4257,Радиаторы!A:I,7,FALSE)</f>
        <v>26434.63</v>
      </c>
      <c r="E3299" s="79">
        <f>VLOOKUP(A3299:A4257,Радиаторы!A:I,8,FALSE)</f>
        <v>0</v>
      </c>
      <c r="F3299" s="157">
        <f t="shared" si="62"/>
        <v>0</v>
      </c>
    </row>
    <row r="3300" spans="1:6" x14ac:dyDescent="0.25">
      <c r="A3300" s="9" t="s">
        <v>9416</v>
      </c>
      <c r="B3300" s="9">
        <v>7724115304</v>
      </c>
      <c r="C3300" s="9" t="s">
        <v>9417</v>
      </c>
      <c r="D3300" s="159">
        <f>VLOOKUP(A3300:A4258,Радиаторы!A:I,7,FALSE)</f>
        <v>5645.74</v>
      </c>
      <c r="E3300" s="79">
        <f>VLOOKUP(A3300:A4258,Радиаторы!A:I,8,FALSE)</f>
        <v>0</v>
      </c>
      <c r="F3300" s="157">
        <f t="shared" si="62"/>
        <v>0</v>
      </c>
    </row>
    <row r="3301" spans="1:6" x14ac:dyDescent="0.25">
      <c r="A3301" s="9" t="s">
        <v>9418</v>
      </c>
      <c r="B3301" s="9">
        <v>7724125305</v>
      </c>
      <c r="C3301" s="9" t="s">
        <v>9419</v>
      </c>
      <c r="D3301" s="159">
        <f>VLOOKUP(A3301:A4259,Радиаторы!A:I,7,FALSE)</f>
        <v>5545.26</v>
      </c>
      <c r="E3301" s="79">
        <f>VLOOKUP(A3301:A4259,Радиаторы!A:I,8,FALSE)</f>
        <v>0</v>
      </c>
      <c r="F3301" s="157">
        <f t="shared" si="62"/>
        <v>0</v>
      </c>
    </row>
    <row r="3302" spans="1:6" x14ac:dyDescent="0.25">
      <c r="A3302" s="9" t="s">
        <v>9420</v>
      </c>
      <c r="B3302" s="9">
        <v>7724125306</v>
      </c>
      <c r="C3302" s="9" t="s">
        <v>9421</v>
      </c>
      <c r="D3302" s="159">
        <f>VLOOKUP(A3302:A4260,Радиаторы!A:I,7,FALSE)</f>
        <v>5819.94</v>
      </c>
      <c r="E3302" s="79">
        <f>VLOOKUP(A3302:A4260,Радиаторы!A:I,8,FALSE)</f>
        <v>0</v>
      </c>
      <c r="F3302" s="157">
        <f t="shared" si="62"/>
        <v>0</v>
      </c>
    </row>
    <row r="3303" spans="1:6" x14ac:dyDescent="0.25">
      <c r="A3303" s="9" t="s">
        <v>9422</v>
      </c>
      <c r="B3303" s="9">
        <v>7724125307</v>
      </c>
      <c r="C3303" s="9" t="s">
        <v>9423</v>
      </c>
      <c r="D3303" s="159">
        <f>VLOOKUP(A3303:A4261,Радиаторы!A:I,7,FALSE)</f>
        <v>6312.6</v>
      </c>
      <c r="E3303" s="79">
        <f>VLOOKUP(A3303:A4261,Радиаторы!A:I,8,FALSE)</f>
        <v>0</v>
      </c>
      <c r="F3303" s="157">
        <f t="shared" si="62"/>
        <v>0</v>
      </c>
    </row>
    <row r="3304" spans="1:6" x14ac:dyDescent="0.25">
      <c r="A3304" s="9" t="s">
        <v>9424</v>
      </c>
      <c r="B3304" s="9">
        <v>7724125308</v>
      </c>
      <c r="C3304" s="9" t="s">
        <v>9425</v>
      </c>
      <c r="D3304" s="159">
        <f>VLOOKUP(A3304:A4262,Радиаторы!A:I,7,FALSE)</f>
        <v>6635.15</v>
      </c>
      <c r="E3304" s="79">
        <f>VLOOKUP(A3304:A4262,Радиаторы!A:I,8,FALSE)</f>
        <v>0</v>
      </c>
      <c r="F3304" s="157">
        <f t="shared" si="62"/>
        <v>0</v>
      </c>
    </row>
    <row r="3305" spans="1:6" x14ac:dyDescent="0.25">
      <c r="A3305" s="9" t="s">
        <v>9426</v>
      </c>
      <c r="B3305" s="9">
        <v>7724125309</v>
      </c>
      <c r="C3305" s="9" t="s">
        <v>9427</v>
      </c>
      <c r="D3305" s="159">
        <f>VLOOKUP(A3305:A4263,Радиаторы!A:I,7,FALSE)</f>
        <v>7653.14</v>
      </c>
      <c r="E3305" s="79">
        <f>VLOOKUP(A3305:A4263,Радиаторы!A:I,8,FALSE)</f>
        <v>0</v>
      </c>
      <c r="F3305" s="157">
        <f t="shared" si="62"/>
        <v>0</v>
      </c>
    </row>
    <row r="3306" spans="1:6" x14ac:dyDescent="0.25">
      <c r="A3306" s="9" t="s">
        <v>9428</v>
      </c>
      <c r="B3306" s="9">
        <v>7724125310</v>
      </c>
      <c r="C3306" s="9" t="s">
        <v>9429</v>
      </c>
      <c r="D3306" s="159">
        <f>VLOOKUP(A3306:A4264,Радиаторы!A:I,7,FALSE)</f>
        <v>8034.17</v>
      </c>
      <c r="E3306" s="79">
        <f>VLOOKUP(A3306:A4264,Радиаторы!A:I,8,FALSE)</f>
        <v>0</v>
      </c>
      <c r="F3306" s="157">
        <f t="shared" si="62"/>
        <v>0</v>
      </c>
    </row>
    <row r="3307" spans="1:6" x14ac:dyDescent="0.25">
      <c r="A3307" s="9" t="s">
        <v>9430</v>
      </c>
      <c r="B3307" s="9">
        <v>7724125312</v>
      </c>
      <c r="C3307" s="9" t="s">
        <v>9431</v>
      </c>
      <c r="D3307" s="159">
        <f>VLOOKUP(A3307:A4265,Радиаторы!A:I,7,FALSE)</f>
        <v>8213.94</v>
      </c>
      <c r="E3307" s="79">
        <f>VLOOKUP(A3307:A4265,Радиаторы!A:I,8,FALSE)</f>
        <v>0</v>
      </c>
      <c r="F3307" s="157">
        <f t="shared" si="62"/>
        <v>0</v>
      </c>
    </row>
    <row r="3308" spans="1:6" x14ac:dyDescent="0.25">
      <c r="A3308" s="9" t="s">
        <v>9432</v>
      </c>
      <c r="B3308" s="9">
        <v>7724125314</v>
      </c>
      <c r="C3308" s="9" t="s">
        <v>9433</v>
      </c>
      <c r="D3308" s="159">
        <f>VLOOKUP(A3308:A4266,Радиаторы!A:I,7,FALSE)</f>
        <v>9016.56</v>
      </c>
      <c r="E3308" s="79">
        <f>VLOOKUP(A3308:A4266,Радиаторы!A:I,8,FALSE)</f>
        <v>0</v>
      </c>
      <c r="F3308" s="157">
        <f t="shared" si="62"/>
        <v>0</v>
      </c>
    </row>
    <row r="3309" spans="1:6" x14ac:dyDescent="0.25">
      <c r="A3309" s="9" t="s">
        <v>9434</v>
      </c>
      <c r="B3309" s="9">
        <v>7724125316</v>
      </c>
      <c r="C3309" s="9" t="s">
        <v>9435</v>
      </c>
      <c r="D3309" s="159">
        <f>VLOOKUP(A3309:A4267,Радиаторы!A:I,7,FALSE)</f>
        <v>10927.06</v>
      </c>
      <c r="E3309" s="79">
        <f>VLOOKUP(A3309:A4267,Радиаторы!A:I,8,FALSE)</f>
        <v>0</v>
      </c>
      <c r="F3309" s="157">
        <f t="shared" si="62"/>
        <v>0</v>
      </c>
    </row>
    <row r="3310" spans="1:6" x14ac:dyDescent="0.25">
      <c r="A3310" s="9" t="s">
        <v>9436</v>
      </c>
      <c r="B3310" s="9">
        <v>7724125318</v>
      </c>
      <c r="C3310" s="9" t="s">
        <v>9437</v>
      </c>
      <c r="D3310" s="159">
        <f>VLOOKUP(A3310:A4268,Радиаторы!A:I,7,FALSE)</f>
        <v>11811.48</v>
      </c>
      <c r="E3310" s="79">
        <f>VLOOKUP(A3310:A4268,Радиаторы!A:I,8,FALSE)</f>
        <v>0</v>
      </c>
      <c r="F3310" s="157">
        <f t="shared" si="62"/>
        <v>0</v>
      </c>
    </row>
    <row r="3311" spans="1:6" x14ac:dyDescent="0.25">
      <c r="A3311" s="9" t="s">
        <v>9438</v>
      </c>
      <c r="B3311" s="9">
        <v>7724125320</v>
      </c>
      <c r="C3311" s="9" t="s">
        <v>9439</v>
      </c>
      <c r="D3311" s="159">
        <f>VLOOKUP(A3311:A4269,Радиаторы!A:I,7,FALSE)</f>
        <v>12694.5</v>
      </c>
      <c r="E3311" s="79">
        <f>VLOOKUP(A3311:A4269,Радиаторы!A:I,8,FALSE)</f>
        <v>0</v>
      </c>
      <c r="F3311" s="157">
        <f t="shared" si="62"/>
        <v>0</v>
      </c>
    </row>
    <row r="3312" spans="1:6" x14ac:dyDescent="0.25">
      <c r="A3312" s="9" t="s">
        <v>9440</v>
      </c>
      <c r="B3312" s="9">
        <v>7724115404</v>
      </c>
      <c r="C3312" s="9" t="s">
        <v>9441</v>
      </c>
      <c r="D3312" s="159">
        <f>VLOOKUP(A3312:A4270,Радиаторы!A:I,7,FALSE)</f>
        <v>6071.84</v>
      </c>
      <c r="E3312" s="79">
        <f>VLOOKUP(A3312:A4270,Радиаторы!A:I,8,FALSE)</f>
        <v>0</v>
      </c>
      <c r="F3312" s="157">
        <f t="shared" si="62"/>
        <v>0</v>
      </c>
    </row>
    <row r="3313" spans="1:6" x14ac:dyDescent="0.25">
      <c r="A3313" s="9" t="s">
        <v>9442</v>
      </c>
      <c r="B3313" s="9">
        <v>7724115405</v>
      </c>
      <c r="C3313" s="9" t="s">
        <v>9443</v>
      </c>
      <c r="D3313" s="159">
        <f>VLOOKUP(A3313:A4271,Радиаторы!A:I,7,FALSE)</f>
        <v>6485.32</v>
      </c>
      <c r="E3313" s="79">
        <f>VLOOKUP(A3313:A4271,Радиаторы!A:I,8,FALSE)</f>
        <v>0</v>
      </c>
      <c r="F3313" s="157">
        <f t="shared" si="62"/>
        <v>0</v>
      </c>
    </row>
    <row r="3314" spans="1:6" x14ac:dyDescent="0.25">
      <c r="A3314" s="9" t="s">
        <v>9444</v>
      </c>
      <c r="B3314" s="9">
        <v>7724115406</v>
      </c>
      <c r="C3314" s="9" t="s">
        <v>9445</v>
      </c>
      <c r="D3314" s="159">
        <f>VLOOKUP(A3314:A4272,Радиаторы!A:I,7,FALSE)</f>
        <v>6900.2</v>
      </c>
      <c r="E3314" s="79">
        <f>VLOOKUP(A3314:A4272,Радиаторы!A:I,8,FALSE)</f>
        <v>0</v>
      </c>
      <c r="F3314" s="157">
        <f t="shared" si="62"/>
        <v>0</v>
      </c>
    </row>
    <row r="3315" spans="1:6" x14ac:dyDescent="0.25">
      <c r="A3315" s="9" t="s">
        <v>9446</v>
      </c>
      <c r="B3315" s="9">
        <v>7724115407</v>
      </c>
      <c r="C3315" s="9" t="s">
        <v>9447</v>
      </c>
      <c r="D3315" s="159">
        <f>VLOOKUP(A3315:A4273,Радиаторы!A:I,7,FALSE)</f>
        <v>7466.46</v>
      </c>
      <c r="E3315" s="79">
        <f>VLOOKUP(A3315:A4273,Радиаторы!A:I,8,FALSE)</f>
        <v>0</v>
      </c>
      <c r="F3315" s="157">
        <f t="shared" si="62"/>
        <v>0</v>
      </c>
    </row>
    <row r="3316" spans="1:6" x14ac:dyDescent="0.25">
      <c r="A3316" s="9" t="s">
        <v>9448</v>
      </c>
      <c r="B3316" s="9">
        <v>7724115408</v>
      </c>
      <c r="C3316" s="9" t="s">
        <v>9449</v>
      </c>
      <c r="D3316" s="159">
        <f>VLOOKUP(A3316:A4274,Радиаторы!A:I,7,FALSE)</f>
        <v>7957.02</v>
      </c>
      <c r="E3316" s="79">
        <f>VLOOKUP(A3316:A4274,Радиаторы!A:I,8,FALSE)</f>
        <v>0</v>
      </c>
      <c r="F3316" s="157">
        <f t="shared" si="62"/>
        <v>0</v>
      </c>
    </row>
    <row r="3317" spans="1:6" x14ac:dyDescent="0.25">
      <c r="A3317" s="9" t="s">
        <v>9450</v>
      </c>
      <c r="B3317" s="9">
        <v>7724115409</v>
      </c>
      <c r="C3317" s="9" t="s">
        <v>9451</v>
      </c>
      <c r="D3317" s="159">
        <f>VLOOKUP(A3317:A4275,Радиаторы!A:I,7,FALSE)</f>
        <v>8491.0400000000009</v>
      </c>
      <c r="E3317" s="79">
        <f>VLOOKUP(A3317:A4275,Радиаторы!A:I,8,FALSE)</f>
        <v>0</v>
      </c>
      <c r="F3317" s="157">
        <f t="shared" si="62"/>
        <v>0</v>
      </c>
    </row>
    <row r="3318" spans="1:6" x14ac:dyDescent="0.25">
      <c r="A3318" s="9" t="s">
        <v>9452</v>
      </c>
      <c r="B3318" s="9">
        <v>7724115410</v>
      </c>
      <c r="C3318" s="9" t="s">
        <v>9453</v>
      </c>
      <c r="D3318" s="159">
        <f>VLOOKUP(A3318:A4276,Радиаторы!A:I,7,FALSE)</f>
        <v>9026.4599999999991</v>
      </c>
      <c r="E3318" s="79">
        <f>VLOOKUP(A3318:A4276,Радиаторы!A:I,8,FALSE)</f>
        <v>0</v>
      </c>
      <c r="F3318" s="157">
        <f t="shared" si="62"/>
        <v>0</v>
      </c>
    </row>
    <row r="3319" spans="1:6" x14ac:dyDescent="0.25">
      <c r="A3319" s="9" t="s">
        <v>9454</v>
      </c>
      <c r="B3319" s="9">
        <v>7724125412</v>
      </c>
      <c r="C3319" s="9" t="s">
        <v>9455</v>
      </c>
      <c r="D3319" s="159">
        <f>VLOOKUP(A3319:A4277,Радиаторы!A:I,7,FALSE)</f>
        <v>10107.120000000001</v>
      </c>
      <c r="E3319" s="79">
        <f>VLOOKUP(A3319:A4277,Радиаторы!A:I,8,FALSE)</f>
        <v>0</v>
      </c>
      <c r="F3319" s="157">
        <f t="shared" ref="F3319:F3382" si="63">D3319*E3319</f>
        <v>0</v>
      </c>
    </row>
    <row r="3320" spans="1:6" x14ac:dyDescent="0.25">
      <c r="A3320" s="9" t="s">
        <v>9456</v>
      </c>
      <c r="B3320" s="9">
        <v>7724125414</v>
      </c>
      <c r="C3320" s="9" t="s">
        <v>9457</v>
      </c>
      <c r="D3320" s="159">
        <f>VLOOKUP(A3320:A4278,Радиаторы!A:I,7,FALSE)</f>
        <v>11198.98</v>
      </c>
      <c r="E3320" s="79">
        <f>VLOOKUP(A3320:A4278,Радиаторы!A:I,8,FALSE)</f>
        <v>0</v>
      </c>
      <c r="F3320" s="157">
        <f t="shared" si="63"/>
        <v>0</v>
      </c>
    </row>
    <row r="3321" spans="1:6" x14ac:dyDescent="0.25">
      <c r="A3321" s="9" t="s">
        <v>9458</v>
      </c>
      <c r="B3321" s="9">
        <v>7724125416</v>
      </c>
      <c r="C3321" s="9" t="s">
        <v>9459</v>
      </c>
      <c r="D3321" s="159">
        <f>VLOOKUP(A3321:A4279,Радиаторы!A:I,7,FALSE)</f>
        <v>12268.42</v>
      </c>
      <c r="E3321" s="79">
        <f>VLOOKUP(A3321:A4279,Радиаторы!A:I,8,FALSE)</f>
        <v>0</v>
      </c>
      <c r="F3321" s="157">
        <f t="shared" si="63"/>
        <v>0</v>
      </c>
    </row>
    <row r="3322" spans="1:6" x14ac:dyDescent="0.25">
      <c r="A3322" s="9" t="s">
        <v>9460</v>
      </c>
      <c r="B3322" s="9">
        <v>7724125418</v>
      </c>
      <c r="C3322" s="9" t="s">
        <v>9461</v>
      </c>
      <c r="D3322" s="159">
        <f>VLOOKUP(A3322:A4280,Радиаторы!A:I,7,FALSE)</f>
        <v>13349.06</v>
      </c>
      <c r="E3322" s="79">
        <f>VLOOKUP(A3322:A4280,Радиаторы!A:I,8,FALSE)</f>
        <v>0</v>
      </c>
      <c r="F3322" s="157">
        <f t="shared" si="63"/>
        <v>0</v>
      </c>
    </row>
    <row r="3323" spans="1:6" x14ac:dyDescent="0.25">
      <c r="A3323" s="9" t="s">
        <v>9462</v>
      </c>
      <c r="B3323" s="9">
        <v>7724125420</v>
      </c>
      <c r="C3323" s="9" t="s">
        <v>9463</v>
      </c>
      <c r="D3323" s="159">
        <f>VLOOKUP(A3323:A4281,Радиаторы!A:I,7,FALSE)</f>
        <v>14439.54</v>
      </c>
      <c r="E3323" s="79">
        <f>VLOOKUP(A3323:A4281,Радиаторы!A:I,8,FALSE)</f>
        <v>0</v>
      </c>
      <c r="F3323" s="157">
        <f t="shared" si="63"/>
        <v>0</v>
      </c>
    </row>
    <row r="3324" spans="1:6" x14ac:dyDescent="0.25">
      <c r="A3324" s="9" t="s">
        <v>9464</v>
      </c>
      <c r="B3324" s="9">
        <v>7724125504</v>
      </c>
      <c r="C3324" s="9" t="s">
        <v>9465</v>
      </c>
      <c r="D3324" s="159">
        <f>VLOOKUP(A3324:A4282,Радиаторы!A:I,7,FALSE)</f>
        <v>6066.9</v>
      </c>
      <c r="E3324" s="79">
        <f>VLOOKUP(A3324:A4282,Радиаторы!A:I,8,FALSE)</f>
        <v>0</v>
      </c>
      <c r="F3324" s="157">
        <f t="shared" si="63"/>
        <v>0</v>
      </c>
    </row>
    <row r="3325" spans="1:6" x14ac:dyDescent="0.25">
      <c r="A3325" s="9" t="s">
        <v>9466</v>
      </c>
      <c r="B3325" s="9">
        <v>7724125505</v>
      </c>
      <c r="C3325" s="9" t="s">
        <v>9467</v>
      </c>
      <c r="D3325" s="159">
        <f>VLOOKUP(A3325:A4283,Радиаторы!A:I,7,FALSE)</f>
        <v>6536.88</v>
      </c>
      <c r="E3325" s="79">
        <f>VLOOKUP(A3325:A4283,Радиаторы!A:I,8,FALSE)</f>
        <v>0</v>
      </c>
      <c r="F3325" s="157">
        <f t="shared" si="63"/>
        <v>0</v>
      </c>
    </row>
    <row r="3326" spans="1:6" x14ac:dyDescent="0.25">
      <c r="A3326" s="9" t="s">
        <v>9468</v>
      </c>
      <c r="B3326" s="9">
        <v>7724125506</v>
      </c>
      <c r="C3326" s="9" t="s">
        <v>9469</v>
      </c>
      <c r="D3326" s="159">
        <f>VLOOKUP(A3326:A4284,Радиаторы!A:I,7,FALSE)</f>
        <v>7057.26</v>
      </c>
      <c r="E3326" s="79">
        <f>VLOOKUP(A3326:A4284,Радиаторы!A:I,8,FALSE)</f>
        <v>0</v>
      </c>
      <c r="F3326" s="157">
        <f t="shared" si="63"/>
        <v>0</v>
      </c>
    </row>
    <row r="3327" spans="1:6" x14ac:dyDescent="0.25">
      <c r="A3327" s="9" t="s">
        <v>9470</v>
      </c>
      <c r="B3327" s="9">
        <v>7724125507</v>
      </c>
      <c r="C3327" s="9" t="s">
        <v>9471</v>
      </c>
      <c r="D3327" s="159">
        <f>VLOOKUP(A3327:A4285,Радиаторы!A:I,7,FALSE)</f>
        <v>7645.68</v>
      </c>
      <c r="E3327" s="79">
        <f>VLOOKUP(A3327:A4285,Радиаторы!A:I,8,FALSE)</f>
        <v>0</v>
      </c>
      <c r="F3327" s="157">
        <f t="shared" si="63"/>
        <v>0</v>
      </c>
    </row>
    <row r="3328" spans="1:6" x14ac:dyDescent="0.25">
      <c r="A3328" s="9" t="s">
        <v>9472</v>
      </c>
      <c r="B3328" s="9">
        <v>7724125508</v>
      </c>
      <c r="C3328" s="9" t="s">
        <v>9473</v>
      </c>
      <c r="D3328" s="159">
        <f>VLOOKUP(A3328:A4286,Радиаторы!A:I,7,FALSE)</f>
        <v>8903.7099999999991</v>
      </c>
      <c r="E3328" s="79">
        <f>VLOOKUP(A3328:A4286,Радиаторы!A:I,8,FALSE)</f>
        <v>0</v>
      </c>
      <c r="F3328" s="157">
        <f t="shared" si="63"/>
        <v>0</v>
      </c>
    </row>
    <row r="3329" spans="1:6" x14ac:dyDescent="0.25">
      <c r="A3329" s="9" t="s">
        <v>9474</v>
      </c>
      <c r="B3329" s="9">
        <v>7724125509</v>
      </c>
      <c r="C3329" s="9" t="s">
        <v>9475</v>
      </c>
      <c r="D3329" s="159">
        <f>VLOOKUP(A3329:A4287,Радиаторы!A:I,7,FALSE)</f>
        <v>8840.16</v>
      </c>
      <c r="E3329" s="79">
        <f>VLOOKUP(A3329:A4287,Радиаторы!A:I,8,FALSE)</f>
        <v>0</v>
      </c>
      <c r="F3329" s="157">
        <f t="shared" si="63"/>
        <v>0</v>
      </c>
    </row>
    <row r="3330" spans="1:6" x14ac:dyDescent="0.25">
      <c r="A3330" s="9" t="s">
        <v>9476</v>
      </c>
      <c r="B3330" s="9">
        <v>7724125510</v>
      </c>
      <c r="C3330" s="9" t="s">
        <v>9477</v>
      </c>
      <c r="D3330" s="159">
        <f>VLOOKUP(A3330:A4288,Радиаторы!A:I,7,FALSE)</f>
        <v>10478.540000000001</v>
      </c>
      <c r="E3330" s="79">
        <f>VLOOKUP(A3330:A4288,Радиаторы!A:I,8,FALSE)</f>
        <v>0</v>
      </c>
      <c r="F3330" s="157">
        <f t="shared" si="63"/>
        <v>0</v>
      </c>
    </row>
    <row r="3331" spans="1:6" x14ac:dyDescent="0.25">
      <c r="A3331" s="9" t="s">
        <v>9478</v>
      </c>
      <c r="B3331" s="9">
        <v>7724125512</v>
      </c>
      <c r="C3331" s="9" t="s">
        <v>9479</v>
      </c>
      <c r="D3331" s="159">
        <f>VLOOKUP(A3331:A4289,Радиаторы!A:I,7,FALSE)</f>
        <v>11789.06</v>
      </c>
      <c r="E3331" s="79">
        <f>VLOOKUP(A3331:A4289,Радиаторы!A:I,8,FALSE)</f>
        <v>0</v>
      </c>
      <c r="F3331" s="157">
        <f t="shared" si="63"/>
        <v>0</v>
      </c>
    </row>
    <row r="3332" spans="1:6" x14ac:dyDescent="0.25">
      <c r="A3332" s="9" t="s">
        <v>9480</v>
      </c>
      <c r="B3332" s="9">
        <v>7724125514</v>
      </c>
      <c r="C3332" s="9" t="s">
        <v>9481</v>
      </c>
      <c r="D3332" s="159">
        <f>VLOOKUP(A3332:A4290,Радиаторы!A:I,7,FALSE)</f>
        <v>13109.38</v>
      </c>
      <c r="E3332" s="79">
        <f>VLOOKUP(A3332:A4290,Радиаторы!A:I,8,FALSE)</f>
        <v>0</v>
      </c>
      <c r="F3332" s="157">
        <f t="shared" si="63"/>
        <v>0</v>
      </c>
    </row>
    <row r="3333" spans="1:6" x14ac:dyDescent="0.25">
      <c r="A3333" s="9" t="s">
        <v>9482</v>
      </c>
      <c r="B3333" s="9">
        <v>7724125516</v>
      </c>
      <c r="C3333" s="9" t="s">
        <v>9483</v>
      </c>
      <c r="D3333" s="159">
        <f>VLOOKUP(A3333:A4291,Радиаторы!A:I,7,FALSE)</f>
        <v>14426.92</v>
      </c>
      <c r="E3333" s="79">
        <f>VLOOKUP(A3333:A4291,Радиаторы!A:I,8,FALSE)</f>
        <v>0</v>
      </c>
      <c r="F3333" s="157">
        <f t="shared" si="63"/>
        <v>0</v>
      </c>
    </row>
    <row r="3334" spans="1:6" x14ac:dyDescent="0.25">
      <c r="A3334" s="9" t="s">
        <v>9484</v>
      </c>
      <c r="B3334" s="9">
        <v>7724125518</v>
      </c>
      <c r="C3334" s="9" t="s">
        <v>9485</v>
      </c>
      <c r="D3334" s="159">
        <f>VLOOKUP(A3334:A4292,Радиаторы!A:I,7,FALSE)</f>
        <v>15738.84</v>
      </c>
      <c r="E3334" s="79">
        <f>VLOOKUP(A3334:A4292,Радиаторы!A:I,8,FALSE)</f>
        <v>0</v>
      </c>
      <c r="F3334" s="157">
        <f t="shared" si="63"/>
        <v>0</v>
      </c>
    </row>
    <row r="3335" spans="1:6" x14ac:dyDescent="0.25">
      <c r="A3335" s="9" t="s">
        <v>9486</v>
      </c>
      <c r="B3335" s="9">
        <v>7724125520</v>
      </c>
      <c r="C3335" s="9" t="s">
        <v>9487</v>
      </c>
      <c r="D3335" s="159">
        <f>VLOOKUP(A3335:A4293,Радиаторы!A:I,7,FALSE)</f>
        <v>17061.96</v>
      </c>
      <c r="E3335" s="79">
        <f>VLOOKUP(A3335:A4293,Радиаторы!A:I,8,FALSE)</f>
        <v>0</v>
      </c>
      <c r="F3335" s="157">
        <f t="shared" si="63"/>
        <v>0</v>
      </c>
    </row>
    <row r="3336" spans="1:6" x14ac:dyDescent="0.25">
      <c r="A3336" s="9" t="s">
        <v>9488</v>
      </c>
      <c r="B3336" s="9">
        <v>7724115604</v>
      </c>
      <c r="C3336" s="9" t="s">
        <v>9489</v>
      </c>
      <c r="D3336" s="159">
        <f>VLOOKUP(A3336:A4294,Радиаторы!A:I,7,FALSE)</f>
        <v>7059.98</v>
      </c>
      <c r="E3336" s="79">
        <f>VLOOKUP(A3336:A4294,Радиаторы!A:I,8,FALSE)</f>
        <v>0</v>
      </c>
      <c r="F3336" s="157">
        <f t="shared" si="63"/>
        <v>0</v>
      </c>
    </row>
    <row r="3337" spans="1:6" x14ac:dyDescent="0.25">
      <c r="A3337" s="9" t="s">
        <v>9490</v>
      </c>
      <c r="B3337" s="9">
        <v>7724115605</v>
      </c>
      <c r="C3337" s="9" t="s">
        <v>9491</v>
      </c>
      <c r="D3337" s="159">
        <f>VLOOKUP(A3337:A4295,Радиаторы!A:I,7,FALSE)</f>
        <v>7714.54</v>
      </c>
      <c r="E3337" s="79">
        <f>VLOOKUP(A3337:A4295,Радиаторы!A:I,8,FALSE)</f>
        <v>0</v>
      </c>
      <c r="F3337" s="157">
        <f t="shared" si="63"/>
        <v>0</v>
      </c>
    </row>
    <row r="3338" spans="1:6" x14ac:dyDescent="0.25">
      <c r="A3338" s="9" t="s">
        <v>9492</v>
      </c>
      <c r="B3338" s="9">
        <v>7724115606</v>
      </c>
      <c r="C3338" s="9" t="s">
        <v>9493</v>
      </c>
      <c r="D3338" s="159">
        <f>VLOOKUP(A3338:A4296,Радиаторы!A:I,7,FALSE)</f>
        <v>8313.0300000000007</v>
      </c>
      <c r="E3338" s="79">
        <f>VLOOKUP(A3338:A4296,Радиаторы!A:I,8,FALSE)</f>
        <v>0</v>
      </c>
      <c r="F3338" s="157">
        <f t="shared" si="63"/>
        <v>0</v>
      </c>
    </row>
    <row r="3339" spans="1:6" x14ac:dyDescent="0.25">
      <c r="A3339" s="9" t="s">
        <v>9494</v>
      </c>
      <c r="B3339" s="9">
        <v>7724115607</v>
      </c>
      <c r="C3339" s="9" t="s">
        <v>9495</v>
      </c>
      <c r="D3339" s="159">
        <f>VLOOKUP(A3339:A4297,Радиаторы!A:I,7,FALSE)</f>
        <v>9036.27</v>
      </c>
      <c r="E3339" s="79">
        <f>VLOOKUP(A3339:A4297,Радиаторы!A:I,8,FALSE)</f>
        <v>0</v>
      </c>
      <c r="F3339" s="157">
        <f t="shared" si="63"/>
        <v>0</v>
      </c>
    </row>
    <row r="3340" spans="1:6" x14ac:dyDescent="0.25">
      <c r="A3340" s="9" t="s">
        <v>9496</v>
      </c>
      <c r="B3340" s="9">
        <v>7724115608</v>
      </c>
      <c r="C3340" s="9" t="s">
        <v>9497</v>
      </c>
      <c r="D3340" s="159">
        <f>VLOOKUP(A3340:A4298,Радиаторы!A:I,7,FALSE)</f>
        <v>9763.7099999999991</v>
      </c>
      <c r="E3340" s="79">
        <f>VLOOKUP(A3340:A4298,Радиаторы!A:I,8,FALSE)</f>
        <v>0</v>
      </c>
      <c r="F3340" s="157">
        <f t="shared" si="63"/>
        <v>0</v>
      </c>
    </row>
    <row r="3341" spans="1:6" x14ac:dyDescent="0.25">
      <c r="A3341" s="9" t="s">
        <v>9498</v>
      </c>
      <c r="B3341" s="9">
        <v>7724125609</v>
      </c>
      <c r="C3341" s="9" t="s">
        <v>9499</v>
      </c>
      <c r="D3341" s="159">
        <f>VLOOKUP(A3341:A4299,Радиаторы!A:I,7,FALSE)</f>
        <v>10498.16</v>
      </c>
      <c r="E3341" s="79">
        <f>VLOOKUP(A3341:A4299,Радиаторы!A:I,8,FALSE)</f>
        <v>0</v>
      </c>
      <c r="F3341" s="157">
        <f t="shared" si="63"/>
        <v>0</v>
      </c>
    </row>
    <row r="3342" spans="1:6" x14ac:dyDescent="0.25">
      <c r="A3342" s="9" t="s">
        <v>9500</v>
      </c>
      <c r="B3342" s="9">
        <v>7724125610</v>
      </c>
      <c r="C3342" s="9" t="s">
        <v>9501</v>
      </c>
      <c r="D3342" s="159">
        <f>VLOOKUP(A3342:A4300,Радиаторы!A:I,7,FALSE)</f>
        <v>11227.01</v>
      </c>
      <c r="E3342" s="79">
        <f>VLOOKUP(A3342:A4300,Радиаторы!A:I,8,FALSE)</f>
        <v>0</v>
      </c>
      <c r="F3342" s="157">
        <f t="shared" si="63"/>
        <v>0</v>
      </c>
    </row>
    <row r="3343" spans="1:6" x14ac:dyDescent="0.25">
      <c r="A3343" s="9" t="s">
        <v>9502</v>
      </c>
      <c r="B3343" s="9">
        <v>7724125612</v>
      </c>
      <c r="C3343" s="9" t="s">
        <v>9503</v>
      </c>
      <c r="D3343" s="159">
        <f>VLOOKUP(A3343:A4301,Радиаторы!A:I,7,FALSE)</f>
        <v>12679.09</v>
      </c>
      <c r="E3343" s="79">
        <f>VLOOKUP(A3343:A4301,Радиаторы!A:I,8,FALSE)</f>
        <v>0</v>
      </c>
      <c r="F3343" s="157">
        <f t="shared" si="63"/>
        <v>0</v>
      </c>
    </row>
    <row r="3344" spans="1:6" x14ac:dyDescent="0.25">
      <c r="A3344" s="9" t="s">
        <v>9504</v>
      </c>
      <c r="B3344" s="9">
        <v>7724125614</v>
      </c>
      <c r="C3344" s="9" t="s">
        <v>9505</v>
      </c>
      <c r="D3344" s="159">
        <f>VLOOKUP(A3344:A4302,Радиаторы!A:I,7,FALSE)</f>
        <v>14142.39</v>
      </c>
      <c r="E3344" s="79">
        <f>VLOOKUP(A3344:A4302,Радиаторы!A:I,8,FALSE)</f>
        <v>0</v>
      </c>
      <c r="F3344" s="157">
        <f t="shared" si="63"/>
        <v>0</v>
      </c>
    </row>
    <row r="3345" spans="1:6" x14ac:dyDescent="0.25">
      <c r="A3345" s="9" t="s">
        <v>9506</v>
      </c>
      <c r="B3345" s="9">
        <v>7724125616</v>
      </c>
      <c r="C3345" s="9" t="s">
        <v>9507</v>
      </c>
      <c r="D3345" s="159">
        <f>VLOOKUP(A3345:A4303,Радиаторы!A:I,7,FALSE)</f>
        <v>15601.48</v>
      </c>
      <c r="E3345" s="79">
        <f>VLOOKUP(A3345:A4303,Радиаторы!A:I,8,FALSE)</f>
        <v>0</v>
      </c>
      <c r="F3345" s="157">
        <f t="shared" si="63"/>
        <v>0</v>
      </c>
    </row>
    <row r="3346" spans="1:6" x14ac:dyDescent="0.25">
      <c r="A3346" s="9" t="s">
        <v>9508</v>
      </c>
      <c r="B3346" s="9">
        <v>7724125618</v>
      </c>
      <c r="C3346" s="9" t="s">
        <v>9509</v>
      </c>
      <c r="D3346" s="159">
        <f>VLOOKUP(A3346:A4304,Радиаторы!A:I,7,FALSE)</f>
        <v>17064.77</v>
      </c>
      <c r="E3346" s="79">
        <f>VLOOKUP(A3346:A4304,Радиаторы!A:I,8,FALSE)</f>
        <v>0</v>
      </c>
      <c r="F3346" s="157">
        <f t="shared" si="63"/>
        <v>0</v>
      </c>
    </row>
    <row r="3347" spans="1:6" x14ac:dyDescent="0.25">
      <c r="A3347" s="9" t="s">
        <v>9510</v>
      </c>
      <c r="B3347" s="9">
        <v>7724125620</v>
      </c>
      <c r="C3347" s="9" t="s">
        <v>9511</v>
      </c>
      <c r="D3347" s="159">
        <f>VLOOKUP(A3347:A4305,Радиаторы!A:I,7,FALSE)</f>
        <v>18515.45</v>
      </c>
      <c r="E3347" s="79">
        <f>VLOOKUP(A3347:A4305,Радиаторы!A:I,8,FALSE)</f>
        <v>0</v>
      </c>
      <c r="F3347" s="157">
        <f t="shared" si="63"/>
        <v>0</v>
      </c>
    </row>
    <row r="3348" spans="1:6" x14ac:dyDescent="0.25">
      <c r="A3348" s="9" t="s">
        <v>9512</v>
      </c>
      <c r="B3348" s="9">
        <v>7724115904</v>
      </c>
      <c r="C3348" s="9" t="s">
        <v>9513</v>
      </c>
      <c r="D3348" s="159">
        <f>VLOOKUP(A3348:A4306,Радиаторы!A:I,7,FALSE)</f>
        <v>9130.18</v>
      </c>
      <c r="E3348" s="79">
        <f>VLOOKUP(A3348:A4306,Радиаторы!A:I,8,FALSE)</f>
        <v>0</v>
      </c>
      <c r="F3348" s="157">
        <f t="shared" si="63"/>
        <v>0</v>
      </c>
    </row>
    <row r="3349" spans="1:6" x14ac:dyDescent="0.25">
      <c r="A3349" s="9" t="s">
        <v>9514</v>
      </c>
      <c r="B3349" s="9">
        <v>7724115905</v>
      </c>
      <c r="C3349" s="9" t="s">
        <v>9515</v>
      </c>
      <c r="D3349" s="159">
        <f>VLOOKUP(A3349:A4307,Радиаторы!A:I,7,FALSE)</f>
        <v>10059.459999999999</v>
      </c>
      <c r="E3349" s="79">
        <f>VLOOKUP(A3349:A4307,Радиаторы!A:I,8,FALSE)</f>
        <v>0</v>
      </c>
      <c r="F3349" s="157">
        <f t="shared" si="63"/>
        <v>0</v>
      </c>
    </row>
    <row r="3350" spans="1:6" x14ac:dyDescent="0.25">
      <c r="A3350" s="9" t="s">
        <v>9516</v>
      </c>
      <c r="B3350" s="9">
        <v>7724115906</v>
      </c>
      <c r="C3350" s="9" t="s">
        <v>9517</v>
      </c>
      <c r="D3350" s="159">
        <f>VLOOKUP(A3350:A4308,Радиаторы!A:I,7,FALSE)</f>
        <v>11041.99</v>
      </c>
      <c r="E3350" s="79">
        <f>VLOOKUP(A3350:A4308,Радиаторы!A:I,8,FALSE)</f>
        <v>0</v>
      </c>
      <c r="F3350" s="157">
        <f t="shared" si="63"/>
        <v>0</v>
      </c>
    </row>
    <row r="3351" spans="1:6" x14ac:dyDescent="0.25">
      <c r="A3351" s="9" t="s">
        <v>9518</v>
      </c>
      <c r="B3351" s="9">
        <v>7724125907</v>
      </c>
      <c r="C3351" s="9" t="s">
        <v>9519</v>
      </c>
      <c r="D3351" s="159">
        <f>VLOOKUP(A3351:A4309,Радиаторы!A:I,7,FALSE)</f>
        <v>12264.21</v>
      </c>
      <c r="E3351" s="79">
        <f>VLOOKUP(A3351:A4309,Радиаторы!A:I,8,FALSE)</f>
        <v>0</v>
      </c>
      <c r="F3351" s="157">
        <f t="shared" si="63"/>
        <v>0</v>
      </c>
    </row>
    <row r="3352" spans="1:6" x14ac:dyDescent="0.25">
      <c r="A3352" s="9" t="s">
        <v>9520</v>
      </c>
      <c r="B3352" s="9">
        <v>7724125908</v>
      </c>
      <c r="C3352" s="9" t="s">
        <v>9521</v>
      </c>
      <c r="D3352" s="159">
        <f>VLOOKUP(A3352:A4310,Радиаторы!A:I,7,FALSE)</f>
        <v>13475.21</v>
      </c>
      <c r="E3352" s="79">
        <f>VLOOKUP(A3352:A4310,Радиаторы!A:I,8,FALSE)</f>
        <v>0</v>
      </c>
      <c r="F3352" s="157">
        <f t="shared" si="63"/>
        <v>0</v>
      </c>
    </row>
    <row r="3353" spans="1:6" x14ac:dyDescent="0.25">
      <c r="A3353" s="9" t="s">
        <v>9522</v>
      </c>
      <c r="B3353" s="9">
        <v>7724125909</v>
      </c>
      <c r="C3353" s="9" t="s">
        <v>9523</v>
      </c>
      <c r="D3353" s="159">
        <f>VLOOKUP(A3353:A4311,Радиаторы!A:I,7,FALSE)</f>
        <v>14707.24</v>
      </c>
      <c r="E3353" s="79">
        <f>VLOOKUP(A3353:A4311,Радиаторы!A:I,8,FALSE)</f>
        <v>0</v>
      </c>
      <c r="F3353" s="157">
        <f t="shared" si="63"/>
        <v>0</v>
      </c>
    </row>
    <row r="3354" spans="1:6" x14ac:dyDescent="0.25">
      <c r="A3354" s="9" t="s">
        <v>9524</v>
      </c>
      <c r="B3354" s="9">
        <v>7724125910</v>
      </c>
      <c r="C3354" s="9" t="s">
        <v>9525</v>
      </c>
      <c r="D3354" s="159">
        <f>VLOOKUP(A3354:A4312,Радиаторы!A:I,7,FALSE)</f>
        <v>15940.67</v>
      </c>
      <c r="E3354" s="79">
        <f>VLOOKUP(A3354:A4312,Радиаторы!A:I,8,FALSE)</f>
        <v>0</v>
      </c>
      <c r="F3354" s="157">
        <f t="shared" si="63"/>
        <v>0</v>
      </c>
    </row>
    <row r="3355" spans="1:6" x14ac:dyDescent="0.25">
      <c r="A3355" s="9" t="s">
        <v>9526</v>
      </c>
      <c r="B3355" s="9">
        <v>7724125912</v>
      </c>
      <c r="C3355" s="9" t="s">
        <v>9527</v>
      </c>
      <c r="D3355" s="159">
        <f>VLOOKUP(A3355:A4313,Радиаторы!A:I,7,FALSE)</f>
        <v>18385.099999999999</v>
      </c>
      <c r="E3355" s="79">
        <f>VLOOKUP(A3355:A4313,Радиаторы!A:I,8,FALSE)</f>
        <v>0</v>
      </c>
      <c r="F3355" s="157">
        <f t="shared" si="63"/>
        <v>0</v>
      </c>
    </row>
    <row r="3356" spans="1:6" x14ac:dyDescent="0.25">
      <c r="A3356" s="9" t="s">
        <v>9528</v>
      </c>
      <c r="B3356" s="9">
        <v>7724125914</v>
      </c>
      <c r="C3356" s="9" t="s">
        <v>9529</v>
      </c>
      <c r="D3356" s="159">
        <f>VLOOKUP(A3356:A4314,Радиаторы!A:I,7,FALSE)</f>
        <v>20830.939999999999</v>
      </c>
      <c r="E3356" s="79">
        <f>VLOOKUP(A3356:A4314,Радиаторы!A:I,8,FALSE)</f>
        <v>0</v>
      </c>
      <c r="F3356" s="157">
        <f t="shared" si="63"/>
        <v>0</v>
      </c>
    </row>
    <row r="3357" spans="1:6" x14ac:dyDescent="0.25">
      <c r="A3357" s="9" t="s">
        <v>9530</v>
      </c>
      <c r="B3357" s="9">
        <v>7724125916</v>
      </c>
      <c r="C3357" s="9" t="s">
        <v>9531</v>
      </c>
      <c r="D3357" s="159">
        <f>VLOOKUP(A3357:A4315,Радиаторы!A:I,7,FALSE)</f>
        <v>23261.35</v>
      </c>
      <c r="E3357" s="79">
        <f>VLOOKUP(A3357:A4315,Радиаторы!A:I,8,FALSE)</f>
        <v>0</v>
      </c>
      <c r="F3357" s="157">
        <f t="shared" si="63"/>
        <v>0</v>
      </c>
    </row>
    <row r="3358" spans="1:6" x14ac:dyDescent="0.25">
      <c r="A3358" s="9" t="s">
        <v>9532</v>
      </c>
      <c r="B3358" s="9">
        <v>7724125918</v>
      </c>
      <c r="C3358" s="9" t="s">
        <v>9533</v>
      </c>
      <c r="D3358" s="159">
        <f>VLOOKUP(A3358:A4316,Радиаторы!A:I,7,FALSE)</f>
        <v>25715.599999999999</v>
      </c>
      <c r="E3358" s="79">
        <f>VLOOKUP(A3358:A4316,Радиаторы!A:I,8,FALSE)</f>
        <v>0</v>
      </c>
      <c r="F3358" s="157">
        <f t="shared" si="63"/>
        <v>0</v>
      </c>
    </row>
    <row r="3359" spans="1:6" x14ac:dyDescent="0.25">
      <c r="A3359" s="9" t="s">
        <v>9534</v>
      </c>
      <c r="B3359" s="9">
        <v>7724125920</v>
      </c>
      <c r="C3359" s="9" t="s">
        <v>9535</v>
      </c>
      <c r="D3359" s="159">
        <f>VLOOKUP(A3359:A4317,Радиаторы!A:I,7,FALSE)</f>
        <v>28183.86</v>
      </c>
      <c r="E3359" s="79">
        <f>VLOOKUP(A3359:A4317,Радиаторы!A:I,8,FALSE)</f>
        <v>0</v>
      </c>
      <c r="F3359" s="157">
        <f t="shared" si="63"/>
        <v>0</v>
      </c>
    </row>
    <row r="3360" spans="1:6" x14ac:dyDescent="0.25">
      <c r="A3360" s="9" t="s">
        <v>9537</v>
      </c>
      <c r="B3360" s="9">
        <v>7724116304</v>
      </c>
      <c r="C3360" s="9" t="s">
        <v>9538</v>
      </c>
      <c r="D3360" s="159">
        <f>VLOOKUP(A3360:A4318,Радиаторы!A:I,7,FALSE)</f>
        <v>7221.16</v>
      </c>
      <c r="E3360" s="79">
        <f>VLOOKUP(A3360:A4318,Радиаторы!A:I,8,FALSE)</f>
        <v>0</v>
      </c>
      <c r="F3360" s="157">
        <f t="shared" si="63"/>
        <v>0</v>
      </c>
    </row>
    <row r="3361" spans="1:6" x14ac:dyDescent="0.25">
      <c r="A3361" s="9" t="s">
        <v>9539</v>
      </c>
      <c r="B3361" s="9">
        <v>7724116305</v>
      </c>
      <c r="C3361" s="9" t="s">
        <v>9540</v>
      </c>
      <c r="D3361" s="159">
        <f>VLOOKUP(A3361:A4319,Радиаторы!A:I,7,FALSE)</f>
        <v>7608.02</v>
      </c>
      <c r="E3361" s="79">
        <f>VLOOKUP(A3361:A4319,Радиаторы!A:I,8,FALSE)</f>
        <v>0</v>
      </c>
      <c r="F3361" s="157">
        <f t="shared" si="63"/>
        <v>0</v>
      </c>
    </row>
    <row r="3362" spans="1:6" x14ac:dyDescent="0.25">
      <c r="A3362" s="9" t="s">
        <v>9541</v>
      </c>
      <c r="B3362" s="9">
        <v>7724116306</v>
      </c>
      <c r="C3362" s="9" t="s">
        <v>9542</v>
      </c>
      <c r="D3362" s="159">
        <f>VLOOKUP(A3362:A4320,Радиаторы!A:I,7,FALSE)</f>
        <v>8004.68</v>
      </c>
      <c r="E3362" s="79">
        <f>VLOOKUP(A3362:A4320,Радиаторы!A:I,8,FALSE)</f>
        <v>0</v>
      </c>
      <c r="F3362" s="157">
        <f t="shared" si="63"/>
        <v>0</v>
      </c>
    </row>
    <row r="3363" spans="1:6" x14ac:dyDescent="0.25">
      <c r="A3363" s="9" t="s">
        <v>9543</v>
      </c>
      <c r="B3363" s="9">
        <v>7724116307</v>
      </c>
      <c r="C3363" s="9" t="s">
        <v>9544</v>
      </c>
      <c r="D3363" s="159">
        <f>VLOOKUP(A3363:A4321,Радиаторы!A:I,7,FALSE)</f>
        <v>8437.7800000000007</v>
      </c>
      <c r="E3363" s="79">
        <f>VLOOKUP(A3363:A4321,Радиаторы!A:I,8,FALSE)</f>
        <v>0</v>
      </c>
      <c r="F3363" s="157">
        <f t="shared" si="63"/>
        <v>0</v>
      </c>
    </row>
    <row r="3364" spans="1:6" x14ac:dyDescent="0.25">
      <c r="A3364" s="9" t="s">
        <v>9545</v>
      </c>
      <c r="B3364" s="9">
        <v>7724116308</v>
      </c>
      <c r="C3364" s="9" t="s">
        <v>9546</v>
      </c>
      <c r="D3364" s="159">
        <f>VLOOKUP(A3364:A4322,Радиаторы!A:I,7,FALSE)</f>
        <v>8900.32</v>
      </c>
      <c r="E3364" s="79">
        <f>VLOOKUP(A3364:A4322,Радиаторы!A:I,8,FALSE)</f>
        <v>0</v>
      </c>
      <c r="F3364" s="157">
        <f t="shared" si="63"/>
        <v>0</v>
      </c>
    </row>
    <row r="3365" spans="1:6" x14ac:dyDescent="0.25">
      <c r="A3365" s="9" t="s">
        <v>9547</v>
      </c>
      <c r="B3365" s="9">
        <v>7724116309</v>
      </c>
      <c r="C3365" s="9" t="s">
        <v>9548</v>
      </c>
      <c r="D3365" s="159">
        <f>VLOOKUP(A3365:A4323,Радиаторы!A:I,7,FALSE)</f>
        <v>9354.44</v>
      </c>
      <c r="E3365" s="79">
        <f>VLOOKUP(A3365:A4323,Радиаторы!A:I,8,FALSE)</f>
        <v>0</v>
      </c>
      <c r="F3365" s="157">
        <f t="shared" si="63"/>
        <v>0</v>
      </c>
    </row>
    <row r="3366" spans="1:6" x14ac:dyDescent="0.25">
      <c r="A3366" s="9" t="s">
        <v>9549</v>
      </c>
      <c r="B3366" s="9">
        <v>7724116310</v>
      </c>
      <c r="C3366" s="9" t="s">
        <v>9550</v>
      </c>
      <c r="D3366" s="159">
        <f>VLOOKUP(A3366:A4324,Радиаторы!A:I,7,FALSE)</f>
        <v>9812.76</v>
      </c>
      <c r="E3366" s="79">
        <f>VLOOKUP(A3366:A4324,Радиаторы!A:I,8,FALSE)</f>
        <v>0</v>
      </c>
      <c r="F3366" s="157">
        <f t="shared" si="63"/>
        <v>0</v>
      </c>
    </row>
    <row r="3367" spans="1:6" x14ac:dyDescent="0.25">
      <c r="A3367" s="9" t="s">
        <v>9551</v>
      </c>
      <c r="B3367" s="9">
        <v>7724116312</v>
      </c>
      <c r="C3367" s="9" t="s">
        <v>9552</v>
      </c>
      <c r="D3367" s="159">
        <f>VLOOKUP(A3367:A4325,Радиаторы!A:I,7,FALSE)</f>
        <v>10747.66</v>
      </c>
      <c r="E3367" s="79">
        <f>VLOOKUP(A3367:A4325,Радиаторы!A:I,8,FALSE)</f>
        <v>0</v>
      </c>
      <c r="F3367" s="157">
        <f t="shared" si="63"/>
        <v>0</v>
      </c>
    </row>
    <row r="3368" spans="1:6" x14ac:dyDescent="0.25">
      <c r="A3368" s="9" t="s">
        <v>9553</v>
      </c>
      <c r="B3368" s="9">
        <v>7724116314</v>
      </c>
      <c r="C3368" s="9" t="s">
        <v>9554</v>
      </c>
      <c r="D3368" s="159">
        <f>VLOOKUP(A3368:A4326,Радиаторы!A:I,7,FALSE)</f>
        <v>11682.54</v>
      </c>
      <c r="E3368" s="79">
        <f>VLOOKUP(A3368:A4326,Радиаторы!A:I,8,FALSE)</f>
        <v>0</v>
      </c>
      <c r="F3368" s="157">
        <f t="shared" si="63"/>
        <v>0</v>
      </c>
    </row>
    <row r="3369" spans="1:6" x14ac:dyDescent="0.25">
      <c r="A3369" s="9" t="s">
        <v>9555</v>
      </c>
      <c r="B3369" s="9">
        <v>7724116316</v>
      </c>
      <c r="C3369" s="9" t="s">
        <v>9556</v>
      </c>
      <c r="D3369" s="159">
        <f>VLOOKUP(A3369:A4327,Радиаторы!A:I,7,FALSE)</f>
        <v>12946.8</v>
      </c>
      <c r="E3369" s="79">
        <f>VLOOKUP(A3369:A4327,Радиаторы!A:I,8,FALSE)</f>
        <v>0</v>
      </c>
      <c r="F3369" s="157">
        <f t="shared" si="63"/>
        <v>0</v>
      </c>
    </row>
    <row r="3370" spans="1:6" x14ac:dyDescent="0.25">
      <c r="A3370" s="9" t="s">
        <v>9557</v>
      </c>
      <c r="B3370" s="9">
        <v>7724126318</v>
      </c>
      <c r="C3370" s="9" t="s">
        <v>9558</v>
      </c>
      <c r="D3370" s="159">
        <f>VLOOKUP(A3370:A4328,Радиаторы!A:I,7,FALSE)</f>
        <v>13615.38</v>
      </c>
      <c r="E3370" s="79">
        <f>VLOOKUP(A3370:A4328,Радиаторы!A:I,8,FALSE)</f>
        <v>0</v>
      </c>
      <c r="F3370" s="157">
        <f t="shared" si="63"/>
        <v>0</v>
      </c>
    </row>
    <row r="3371" spans="1:6" x14ac:dyDescent="0.25">
      <c r="A3371" s="9" t="s">
        <v>9559</v>
      </c>
      <c r="B3371" s="9">
        <v>7724126320</v>
      </c>
      <c r="C3371" s="9" t="s">
        <v>9560</v>
      </c>
      <c r="D3371" s="159">
        <f>VLOOKUP(A3371:A4329,Радиаторы!A:I,7,FALSE)</f>
        <v>14854.42</v>
      </c>
      <c r="E3371" s="79">
        <f>VLOOKUP(A3371:A4329,Радиаторы!A:I,8,FALSE)</f>
        <v>0</v>
      </c>
      <c r="F3371" s="157">
        <f t="shared" si="63"/>
        <v>0</v>
      </c>
    </row>
    <row r="3372" spans="1:6" x14ac:dyDescent="0.25">
      <c r="A3372" s="9" t="s">
        <v>9561</v>
      </c>
      <c r="B3372" s="9">
        <v>7724116404</v>
      </c>
      <c r="C3372" s="9" t="s">
        <v>9562</v>
      </c>
      <c r="D3372" s="159">
        <f>VLOOKUP(A3372:A4330,Радиаторы!A:I,7,FALSE)</f>
        <v>7519.72</v>
      </c>
      <c r="E3372" s="79">
        <f>VLOOKUP(A3372:A4330,Радиаторы!A:I,8,FALSE)</f>
        <v>0</v>
      </c>
      <c r="F3372" s="157">
        <f t="shared" si="63"/>
        <v>0</v>
      </c>
    </row>
    <row r="3373" spans="1:6" x14ac:dyDescent="0.25">
      <c r="A3373" s="9" t="s">
        <v>9563</v>
      </c>
      <c r="B3373" s="9">
        <v>7724116405</v>
      </c>
      <c r="C3373" s="9" t="s">
        <v>9564</v>
      </c>
      <c r="D3373" s="159">
        <f>VLOOKUP(A3373:A4331,Радиаторы!A:I,7,FALSE)</f>
        <v>7954.22</v>
      </c>
      <c r="E3373" s="79">
        <f>VLOOKUP(A3373:A4331,Радиаторы!A:I,8,FALSE)</f>
        <v>0</v>
      </c>
      <c r="F3373" s="157">
        <f t="shared" si="63"/>
        <v>0</v>
      </c>
    </row>
    <row r="3374" spans="1:6" x14ac:dyDescent="0.25">
      <c r="A3374" s="9" t="s">
        <v>9565</v>
      </c>
      <c r="B3374" s="9">
        <v>7724116406</v>
      </c>
      <c r="C3374" s="9" t="s">
        <v>9566</v>
      </c>
      <c r="D3374" s="159">
        <f>VLOOKUP(A3374:A4332,Радиаторы!A:I,7,FALSE)</f>
        <v>8420.9599999999991</v>
      </c>
      <c r="E3374" s="79">
        <f>VLOOKUP(A3374:A4332,Радиаторы!A:I,8,FALSE)</f>
        <v>0</v>
      </c>
      <c r="F3374" s="157">
        <f t="shared" si="63"/>
        <v>0</v>
      </c>
    </row>
    <row r="3375" spans="1:6" x14ac:dyDescent="0.25">
      <c r="A3375" s="9" t="s">
        <v>9567</v>
      </c>
      <c r="B3375" s="9">
        <v>7724116407</v>
      </c>
      <c r="C3375" s="9" t="s">
        <v>9568</v>
      </c>
      <c r="D3375" s="159">
        <f>VLOOKUP(A3375:A4333,Радиаторы!A:I,7,FALSE)</f>
        <v>8919.94</v>
      </c>
      <c r="E3375" s="79">
        <f>VLOOKUP(A3375:A4333,Радиаторы!A:I,8,FALSE)</f>
        <v>0</v>
      </c>
      <c r="F3375" s="157">
        <f t="shared" si="63"/>
        <v>0</v>
      </c>
    </row>
    <row r="3376" spans="1:6" x14ac:dyDescent="0.25">
      <c r="A3376" s="9" t="s">
        <v>9569</v>
      </c>
      <c r="B3376" s="9">
        <v>7724116408</v>
      </c>
      <c r="C3376" s="9" t="s">
        <v>9570</v>
      </c>
      <c r="D3376" s="159">
        <f>VLOOKUP(A3376:A4334,Радиаторы!A:I,7,FALSE)</f>
        <v>9445.5400000000009</v>
      </c>
      <c r="E3376" s="79">
        <f>VLOOKUP(A3376:A4334,Радиаторы!A:I,8,FALSE)</f>
        <v>0</v>
      </c>
      <c r="F3376" s="157">
        <f t="shared" si="63"/>
        <v>0</v>
      </c>
    </row>
    <row r="3377" spans="1:6" x14ac:dyDescent="0.25">
      <c r="A3377" s="9" t="s">
        <v>9571</v>
      </c>
      <c r="B3377" s="9">
        <v>7724116409</v>
      </c>
      <c r="C3377" s="9" t="s">
        <v>9572</v>
      </c>
      <c r="D3377" s="159">
        <f>VLOOKUP(A3377:A4335,Радиаторы!A:I,7,FALSE)</f>
        <v>10013.200000000001</v>
      </c>
      <c r="E3377" s="79">
        <f>VLOOKUP(A3377:A4335,Радиаторы!A:I,8,FALSE)</f>
        <v>0</v>
      </c>
      <c r="F3377" s="157">
        <f t="shared" si="63"/>
        <v>0</v>
      </c>
    </row>
    <row r="3378" spans="1:6" x14ac:dyDescent="0.25">
      <c r="A3378" s="9" t="s">
        <v>9573</v>
      </c>
      <c r="B3378" s="9">
        <v>7724116410</v>
      </c>
      <c r="C3378" s="9" t="s">
        <v>9574</v>
      </c>
      <c r="D3378" s="159">
        <f>VLOOKUP(A3378:A4336,Радиаторы!A:I,7,FALSE)</f>
        <v>10589.26</v>
      </c>
      <c r="E3378" s="79">
        <f>VLOOKUP(A3378:A4336,Радиаторы!A:I,8,FALSE)</f>
        <v>0</v>
      </c>
      <c r="F3378" s="157">
        <f t="shared" si="63"/>
        <v>0</v>
      </c>
    </row>
    <row r="3379" spans="1:6" x14ac:dyDescent="0.25">
      <c r="A3379" s="9" t="s">
        <v>9575</v>
      </c>
      <c r="B3379" s="9">
        <v>7724116412</v>
      </c>
      <c r="C3379" s="9" t="s">
        <v>9576</v>
      </c>
      <c r="D3379" s="159">
        <f>VLOOKUP(A3379:A4337,Радиаторы!A:I,7,FALSE)</f>
        <v>11740</v>
      </c>
      <c r="E3379" s="79">
        <f>VLOOKUP(A3379:A4337,Радиаторы!A:I,8,FALSE)</f>
        <v>0</v>
      </c>
      <c r="F3379" s="157">
        <f t="shared" si="63"/>
        <v>0</v>
      </c>
    </row>
    <row r="3380" spans="1:6" x14ac:dyDescent="0.25">
      <c r="A3380" s="9" t="s">
        <v>9577</v>
      </c>
      <c r="B3380" s="9">
        <v>7724126414</v>
      </c>
      <c r="C3380" s="9" t="s">
        <v>9578</v>
      </c>
      <c r="D3380" s="159">
        <f>VLOOKUP(A3380:A4338,Радиаторы!A:I,7,FALSE)</f>
        <v>12879.52</v>
      </c>
      <c r="E3380" s="79">
        <f>VLOOKUP(A3380:A4338,Радиаторы!A:I,8,FALSE)</f>
        <v>0</v>
      </c>
      <c r="F3380" s="157">
        <f t="shared" si="63"/>
        <v>0</v>
      </c>
    </row>
    <row r="3381" spans="1:6" x14ac:dyDescent="0.25">
      <c r="A3381" s="9" t="s">
        <v>9579</v>
      </c>
      <c r="B3381" s="9">
        <v>7724126416</v>
      </c>
      <c r="C3381" s="9" t="s">
        <v>9580</v>
      </c>
      <c r="D3381" s="159">
        <f>VLOOKUP(A3381:A4339,Радиаторы!A:I,7,FALSE)</f>
        <v>14396.08</v>
      </c>
      <c r="E3381" s="79">
        <f>VLOOKUP(A3381:A4339,Радиаторы!A:I,8,FALSE)</f>
        <v>0</v>
      </c>
      <c r="F3381" s="157">
        <f t="shared" si="63"/>
        <v>0</v>
      </c>
    </row>
    <row r="3382" spans="1:6" x14ac:dyDescent="0.25">
      <c r="A3382" s="9" t="s">
        <v>9581</v>
      </c>
      <c r="B3382" s="9">
        <v>7724126418</v>
      </c>
      <c r="C3382" s="9" t="s">
        <v>9582</v>
      </c>
      <c r="D3382" s="159">
        <f>VLOOKUP(A3382:A4340,Радиаторы!A:I,7,FALSE)</f>
        <v>15579.06</v>
      </c>
      <c r="E3382" s="79">
        <f>VLOOKUP(A3382:A4340,Радиаторы!A:I,8,FALSE)</f>
        <v>0</v>
      </c>
      <c r="F3382" s="157">
        <f t="shared" si="63"/>
        <v>0</v>
      </c>
    </row>
    <row r="3383" spans="1:6" x14ac:dyDescent="0.25">
      <c r="A3383" s="9" t="s">
        <v>9583</v>
      </c>
      <c r="B3383" s="9">
        <v>7724126420</v>
      </c>
      <c r="C3383" s="9" t="s">
        <v>9584</v>
      </c>
      <c r="D3383" s="159">
        <f>VLOOKUP(A3383:A4341,Радиаторы!A:I,7,FALSE)</f>
        <v>16762.02</v>
      </c>
      <c r="E3383" s="79">
        <f>VLOOKUP(A3383:A4341,Радиаторы!A:I,8,FALSE)</f>
        <v>0</v>
      </c>
      <c r="F3383" s="157">
        <f t="shared" ref="F3383:F3446" si="64">D3383*E3383</f>
        <v>0</v>
      </c>
    </row>
    <row r="3384" spans="1:6" x14ac:dyDescent="0.25">
      <c r="A3384" s="9" t="s">
        <v>9585</v>
      </c>
      <c r="B3384" s="9">
        <v>7724116504</v>
      </c>
      <c r="C3384" s="9" t="s">
        <v>9586</v>
      </c>
      <c r="D3384" s="159">
        <f>VLOOKUP(A3384:A4342,Радиаторы!A:I,7,FALSE)</f>
        <v>8432.16</v>
      </c>
      <c r="E3384" s="79">
        <f>VLOOKUP(A3384:A4342,Радиаторы!A:I,8,FALSE)</f>
        <v>0</v>
      </c>
      <c r="F3384" s="157">
        <f t="shared" si="64"/>
        <v>0</v>
      </c>
    </row>
    <row r="3385" spans="1:6" x14ac:dyDescent="0.25">
      <c r="A3385" s="9" t="s">
        <v>9587</v>
      </c>
      <c r="B3385" s="9">
        <v>7724116505</v>
      </c>
      <c r="C3385" s="9" t="s">
        <v>9588</v>
      </c>
      <c r="D3385" s="159">
        <f>VLOOKUP(A3385:A4343,Радиаторы!A:I,7,FALSE)</f>
        <v>8970.4</v>
      </c>
      <c r="E3385" s="79">
        <f>VLOOKUP(A3385:A4343,Радиаторы!A:I,8,FALSE)</f>
        <v>0</v>
      </c>
      <c r="F3385" s="157">
        <f t="shared" si="64"/>
        <v>0</v>
      </c>
    </row>
    <row r="3386" spans="1:6" x14ac:dyDescent="0.25">
      <c r="A3386" s="9" t="s">
        <v>9589</v>
      </c>
      <c r="B3386" s="9">
        <v>7724116506</v>
      </c>
      <c r="C3386" s="9" t="s">
        <v>9590</v>
      </c>
      <c r="D3386" s="159">
        <f>VLOOKUP(A3386:A4344,Радиаторы!A:I,7,FALSE)</f>
        <v>9545.06</v>
      </c>
      <c r="E3386" s="79">
        <f>VLOOKUP(A3386:A4344,Радиаторы!A:I,8,FALSE)</f>
        <v>0</v>
      </c>
      <c r="F3386" s="157">
        <f t="shared" si="64"/>
        <v>0</v>
      </c>
    </row>
    <row r="3387" spans="1:6" x14ac:dyDescent="0.25">
      <c r="A3387" s="9" t="s">
        <v>9591</v>
      </c>
      <c r="B3387" s="9">
        <v>7724116507</v>
      </c>
      <c r="C3387" s="9" t="s">
        <v>9592</v>
      </c>
      <c r="D3387" s="159">
        <f>VLOOKUP(A3387:A4345,Радиаторы!A:I,7,FALSE)</f>
        <v>10156.16</v>
      </c>
      <c r="E3387" s="79">
        <f>VLOOKUP(A3387:A4345,Радиаторы!A:I,8,FALSE)</f>
        <v>0</v>
      </c>
      <c r="F3387" s="157">
        <f t="shared" si="64"/>
        <v>0</v>
      </c>
    </row>
    <row r="3388" spans="1:6" x14ac:dyDescent="0.25">
      <c r="A3388" s="9" t="s">
        <v>9593</v>
      </c>
      <c r="B3388" s="9">
        <v>7724116508</v>
      </c>
      <c r="C3388" s="9" t="s">
        <v>9594</v>
      </c>
      <c r="D3388" s="159">
        <f>VLOOKUP(A3388:A4346,Радиаторы!A:I,7,FALSE)</f>
        <v>10821.94</v>
      </c>
      <c r="E3388" s="79">
        <f>VLOOKUP(A3388:A4346,Радиаторы!A:I,8,FALSE)</f>
        <v>0</v>
      </c>
      <c r="F3388" s="157">
        <f t="shared" si="64"/>
        <v>0</v>
      </c>
    </row>
    <row r="3389" spans="1:6" x14ac:dyDescent="0.25">
      <c r="A3389" s="9" t="s">
        <v>9595</v>
      </c>
      <c r="B3389" s="9">
        <v>7724116509</v>
      </c>
      <c r="C3389" s="9" t="s">
        <v>9596</v>
      </c>
      <c r="D3389" s="159">
        <f>VLOOKUP(A3389:A4347,Радиаторы!A:I,7,FALSE)</f>
        <v>11529.76</v>
      </c>
      <c r="E3389" s="79">
        <f>VLOOKUP(A3389:A4347,Радиаторы!A:I,8,FALSE)</f>
        <v>0</v>
      </c>
      <c r="F3389" s="157">
        <f t="shared" si="64"/>
        <v>0</v>
      </c>
    </row>
    <row r="3390" spans="1:6" x14ac:dyDescent="0.25">
      <c r="A3390" s="9" t="s">
        <v>9597</v>
      </c>
      <c r="B3390" s="9">
        <v>7724116510</v>
      </c>
      <c r="C3390" s="9" t="s">
        <v>9598</v>
      </c>
      <c r="D3390" s="159">
        <f>VLOOKUP(A3390:A4348,Радиаторы!A:I,7,FALSE)</f>
        <v>12224.96</v>
      </c>
      <c r="E3390" s="79">
        <f>VLOOKUP(A3390:A4348,Радиаторы!A:I,8,FALSE)</f>
        <v>0</v>
      </c>
      <c r="F3390" s="157">
        <f t="shared" si="64"/>
        <v>0</v>
      </c>
    </row>
    <row r="3391" spans="1:6" x14ac:dyDescent="0.25">
      <c r="A3391" s="9" t="s">
        <v>9599</v>
      </c>
      <c r="B3391" s="9">
        <v>7724126512</v>
      </c>
      <c r="C3391" s="9" t="s">
        <v>9600</v>
      </c>
      <c r="D3391" s="159">
        <f>VLOOKUP(A3391:A4349,Радиаторы!A:I,7,FALSE)</f>
        <v>13637.8</v>
      </c>
      <c r="E3391" s="79">
        <f>VLOOKUP(A3391:A4349,Радиаторы!A:I,8,FALSE)</f>
        <v>0</v>
      </c>
      <c r="F3391" s="157">
        <f t="shared" si="64"/>
        <v>0</v>
      </c>
    </row>
    <row r="3392" spans="1:6" x14ac:dyDescent="0.25">
      <c r="A3392" s="9" t="s">
        <v>9601</v>
      </c>
      <c r="B3392" s="9">
        <v>7724126514</v>
      </c>
      <c r="C3392" s="9" t="s">
        <v>9602</v>
      </c>
      <c r="D3392" s="159">
        <f>VLOOKUP(A3392:A4350,Радиаторы!A:I,7,FALSE)</f>
        <v>15029.62</v>
      </c>
      <c r="E3392" s="79">
        <f>VLOOKUP(A3392:A4350,Радиаторы!A:I,8,FALSE)</f>
        <v>0</v>
      </c>
      <c r="F3392" s="157">
        <f t="shared" si="64"/>
        <v>0</v>
      </c>
    </row>
    <row r="3393" spans="1:6" x14ac:dyDescent="0.25">
      <c r="A3393" s="9" t="s">
        <v>9603</v>
      </c>
      <c r="B3393" s="9">
        <v>7724126516</v>
      </c>
      <c r="C3393" s="9" t="s">
        <v>9604</v>
      </c>
      <c r="D3393" s="159">
        <f>VLOOKUP(A3393:A4351,Радиаторы!A:I,7,FALSE)</f>
        <v>16871.34</v>
      </c>
      <c r="E3393" s="79">
        <f>VLOOKUP(A3393:A4351,Радиаторы!A:I,8,FALSE)</f>
        <v>0</v>
      </c>
      <c r="F3393" s="157">
        <f t="shared" si="64"/>
        <v>0</v>
      </c>
    </row>
    <row r="3394" spans="1:6" x14ac:dyDescent="0.25">
      <c r="A3394" s="9" t="s">
        <v>9605</v>
      </c>
      <c r="B3394" s="9">
        <v>7724126518</v>
      </c>
      <c r="C3394" s="9" t="s">
        <v>9606</v>
      </c>
      <c r="D3394" s="159">
        <f>VLOOKUP(A3394:A4352,Радиаторы!A:I,7,FALSE)</f>
        <v>18330.439999999999</v>
      </c>
      <c r="E3394" s="79">
        <f>VLOOKUP(A3394:A4352,Радиаторы!A:I,8,FALSE)</f>
        <v>0</v>
      </c>
      <c r="F3394" s="157">
        <f t="shared" si="64"/>
        <v>0</v>
      </c>
    </row>
    <row r="3395" spans="1:6" x14ac:dyDescent="0.25">
      <c r="A3395" s="9" t="s">
        <v>9607</v>
      </c>
      <c r="B3395" s="9">
        <v>7724126520</v>
      </c>
      <c r="C3395" s="9" t="s">
        <v>9608</v>
      </c>
      <c r="D3395" s="159">
        <f>VLOOKUP(A3395:A4353,Радиаторы!A:I,7,FALSE)</f>
        <v>19771.3</v>
      </c>
      <c r="E3395" s="79">
        <f>VLOOKUP(A3395:A4353,Радиаторы!A:I,8,FALSE)</f>
        <v>0</v>
      </c>
      <c r="F3395" s="157">
        <f t="shared" si="64"/>
        <v>0</v>
      </c>
    </row>
    <row r="3396" spans="1:6" x14ac:dyDescent="0.25">
      <c r="A3396" s="9" t="s">
        <v>9609</v>
      </c>
      <c r="B3396" s="9">
        <v>7724116604</v>
      </c>
      <c r="C3396" s="9" t="s">
        <v>9610</v>
      </c>
      <c r="D3396" s="159">
        <f>VLOOKUP(A3396:A4354,Радиаторы!A:I,7,FALSE)</f>
        <v>8858.26</v>
      </c>
      <c r="E3396" s="79">
        <f>VLOOKUP(A3396:A4354,Радиаторы!A:I,8,FALSE)</f>
        <v>0</v>
      </c>
      <c r="F3396" s="157">
        <f t="shared" si="64"/>
        <v>0</v>
      </c>
    </row>
    <row r="3397" spans="1:6" x14ac:dyDescent="0.25">
      <c r="A3397" s="9" t="s">
        <v>9611</v>
      </c>
      <c r="B3397" s="9">
        <v>7724116605</v>
      </c>
      <c r="C3397" s="9" t="s">
        <v>9612</v>
      </c>
      <c r="D3397" s="159">
        <f>VLOOKUP(A3397:A4355,Радиаторы!A:I,7,FALSE)</f>
        <v>9444.14</v>
      </c>
      <c r="E3397" s="79">
        <f>VLOOKUP(A3397:A4355,Радиаторы!A:I,8,FALSE)</f>
        <v>0</v>
      </c>
      <c r="F3397" s="157">
        <f t="shared" si="64"/>
        <v>0</v>
      </c>
    </row>
    <row r="3398" spans="1:6" x14ac:dyDescent="0.25">
      <c r="A3398" s="9" t="s">
        <v>9613</v>
      </c>
      <c r="B3398" s="9">
        <v>7724116606</v>
      </c>
      <c r="C3398" s="9" t="s">
        <v>9614</v>
      </c>
      <c r="D3398" s="159">
        <f>VLOOKUP(A3398:A4356,Радиаторы!A:I,7,FALSE)</f>
        <v>10070.67</v>
      </c>
      <c r="E3398" s="79">
        <f>VLOOKUP(A3398:A4356,Радиаторы!A:I,8,FALSE)</f>
        <v>0</v>
      </c>
      <c r="F3398" s="157">
        <f t="shared" si="64"/>
        <v>0</v>
      </c>
    </row>
    <row r="3399" spans="1:6" x14ac:dyDescent="0.25">
      <c r="A3399" s="9" t="s">
        <v>9615</v>
      </c>
      <c r="B3399" s="9">
        <v>7724116607</v>
      </c>
      <c r="C3399" s="9" t="s">
        <v>9616</v>
      </c>
      <c r="D3399" s="159">
        <f>VLOOKUP(A3399:A4357,Радиаторы!A:I,7,FALSE)</f>
        <v>10751.86</v>
      </c>
      <c r="E3399" s="79">
        <f>VLOOKUP(A3399:A4357,Радиаторы!A:I,8,FALSE)</f>
        <v>0</v>
      </c>
      <c r="F3399" s="157">
        <f t="shared" si="64"/>
        <v>0</v>
      </c>
    </row>
    <row r="3400" spans="1:6" x14ac:dyDescent="0.25">
      <c r="A3400" s="9" t="s">
        <v>9617</v>
      </c>
      <c r="B3400" s="9">
        <v>7724116608</v>
      </c>
      <c r="C3400" s="9" t="s">
        <v>9618</v>
      </c>
      <c r="D3400" s="159">
        <f>VLOOKUP(A3400:A4358,Радиаторы!A:I,7,FALSE)</f>
        <v>11487.71</v>
      </c>
      <c r="E3400" s="79">
        <f>VLOOKUP(A3400:A4358,Радиаторы!A:I,8,FALSE)</f>
        <v>0</v>
      </c>
      <c r="F3400" s="157">
        <f t="shared" si="64"/>
        <v>0</v>
      </c>
    </row>
    <row r="3401" spans="1:6" x14ac:dyDescent="0.25">
      <c r="A3401" s="9" t="s">
        <v>9619</v>
      </c>
      <c r="B3401" s="9">
        <v>7724116609</v>
      </c>
      <c r="C3401" s="9" t="s">
        <v>9620</v>
      </c>
      <c r="D3401" s="159">
        <f>VLOOKUP(A3401:A4359,Радиаторы!A:I,7,FALSE)</f>
        <v>12260.01</v>
      </c>
      <c r="E3401" s="79">
        <f>VLOOKUP(A3401:A4359,Радиаторы!A:I,8,FALSE)</f>
        <v>0</v>
      </c>
      <c r="F3401" s="157">
        <f t="shared" si="64"/>
        <v>0</v>
      </c>
    </row>
    <row r="3402" spans="1:6" x14ac:dyDescent="0.25">
      <c r="A3402" s="9" t="s">
        <v>9621</v>
      </c>
      <c r="B3402" s="9">
        <v>7724116610</v>
      </c>
      <c r="C3402" s="9" t="s">
        <v>9622</v>
      </c>
      <c r="D3402" s="159">
        <f>VLOOKUP(A3402:A4360,Радиаторы!A:I,7,FALSE)</f>
        <v>13026.69</v>
      </c>
      <c r="E3402" s="79">
        <f>VLOOKUP(A3402:A4360,Радиаторы!A:I,8,FALSE)</f>
        <v>0</v>
      </c>
      <c r="F3402" s="157">
        <f t="shared" si="64"/>
        <v>0</v>
      </c>
    </row>
    <row r="3403" spans="1:6" x14ac:dyDescent="0.25">
      <c r="A3403" s="9" t="s">
        <v>9623</v>
      </c>
      <c r="B3403" s="9">
        <v>7724126612</v>
      </c>
      <c r="C3403" s="9" t="s">
        <v>9624</v>
      </c>
      <c r="D3403" s="159">
        <f>VLOOKUP(A3403:A4361,Радиаторы!A:I,7,FALSE)</f>
        <v>14600.72</v>
      </c>
      <c r="E3403" s="79">
        <f>VLOOKUP(A3403:A4361,Радиаторы!A:I,8,FALSE)</f>
        <v>0</v>
      </c>
      <c r="F3403" s="157">
        <f t="shared" si="64"/>
        <v>0</v>
      </c>
    </row>
    <row r="3404" spans="1:6" x14ac:dyDescent="0.25">
      <c r="A3404" s="9" t="s">
        <v>9625</v>
      </c>
      <c r="B3404" s="9">
        <v>7724126614</v>
      </c>
      <c r="C3404" s="9" t="s">
        <v>9626</v>
      </c>
      <c r="D3404" s="159">
        <f>VLOOKUP(A3404:A4362,Радиаторы!A:I,7,FALSE)</f>
        <v>16152.31</v>
      </c>
      <c r="E3404" s="79">
        <f>VLOOKUP(A3404:A4362,Радиаторы!A:I,8,FALSE)</f>
        <v>0</v>
      </c>
      <c r="F3404" s="157">
        <f t="shared" si="64"/>
        <v>0</v>
      </c>
    </row>
    <row r="3405" spans="1:6" x14ac:dyDescent="0.25">
      <c r="A3405" s="9" t="s">
        <v>9627</v>
      </c>
      <c r="B3405" s="9">
        <v>7724126616</v>
      </c>
      <c r="C3405" s="9" t="s">
        <v>9628</v>
      </c>
      <c r="D3405" s="159">
        <f>VLOOKUP(A3405:A4363,Радиаторы!A:I,7,FALSE)</f>
        <v>18193.080000000002</v>
      </c>
      <c r="E3405" s="79">
        <f>VLOOKUP(A3405:A4363,Радиаторы!A:I,8,FALSE)</f>
        <v>0</v>
      </c>
      <c r="F3405" s="157">
        <f t="shared" si="64"/>
        <v>0</v>
      </c>
    </row>
    <row r="3406" spans="1:6" x14ac:dyDescent="0.25">
      <c r="A3406" s="9" t="s">
        <v>9629</v>
      </c>
      <c r="B3406" s="9">
        <v>7724126618</v>
      </c>
      <c r="C3406" s="9" t="s">
        <v>9630</v>
      </c>
      <c r="D3406" s="159">
        <f>VLOOKUP(A3406:A4364,Радиаторы!A:I,7,FALSE)</f>
        <v>19810.55</v>
      </c>
      <c r="E3406" s="79">
        <f>VLOOKUP(A3406:A4364,Радиаторы!A:I,8,FALSE)</f>
        <v>0</v>
      </c>
      <c r="F3406" s="157">
        <f t="shared" si="64"/>
        <v>0</v>
      </c>
    </row>
    <row r="3407" spans="1:6" x14ac:dyDescent="0.25">
      <c r="A3407" s="9" t="s">
        <v>9631</v>
      </c>
      <c r="B3407" s="9">
        <v>7724126620</v>
      </c>
      <c r="C3407" s="9" t="s">
        <v>9632</v>
      </c>
      <c r="D3407" s="159">
        <f>VLOOKUP(A3407:A4365,Радиаторы!A:I,7,FALSE)</f>
        <v>21401.4</v>
      </c>
      <c r="E3407" s="79">
        <f>VLOOKUP(A3407:A4365,Радиаторы!A:I,8,FALSE)</f>
        <v>0</v>
      </c>
      <c r="F3407" s="157">
        <f t="shared" si="64"/>
        <v>0</v>
      </c>
    </row>
    <row r="3408" spans="1:6" x14ac:dyDescent="0.25">
      <c r="A3408" s="9" t="s">
        <v>9633</v>
      </c>
      <c r="B3408" s="9">
        <v>7724116904</v>
      </c>
      <c r="C3408" s="9" t="s">
        <v>9634</v>
      </c>
      <c r="D3408" s="159">
        <f>VLOOKUP(A3408:A4366,Радиаторы!A:I,7,FALSE)</f>
        <v>9242.31</v>
      </c>
      <c r="E3408" s="79">
        <f>VLOOKUP(A3408:A4366,Радиаторы!A:I,8,FALSE)</f>
        <v>0</v>
      </c>
      <c r="F3408" s="157">
        <f t="shared" si="64"/>
        <v>0</v>
      </c>
    </row>
    <row r="3409" spans="1:6" x14ac:dyDescent="0.25">
      <c r="A3409" s="9" t="s">
        <v>9635</v>
      </c>
      <c r="B3409" s="9">
        <v>7724116905</v>
      </c>
      <c r="C3409" s="9" t="s">
        <v>9636</v>
      </c>
      <c r="D3409" s="159">
        <f>VLOOKUP(A3409:A4367,Радиаторы!A:I,7,FALSE)</f>
        <v>10259.89</v>
      </c>
      <c r="E3409" s="79">
        <f>VLOOKUP(A3409:A4367,Радиаторы!A:I,8,FALSE)</f>
        <v>0</v>
      </c>
      <c r="F3409" s="157">
        <f t="shared" si="64"/>
        <v>0</v>
      </c>
    </row>
    <row r="3410" spans="1:6" x14ac:dyDescent="0.25">
      <c r="A3410" s="9" t="s">
        <v>9637</v>
      </c>
      <c r="B3410" s="9">
        <v>7724116906</v>
      </c>
      <c r="C3410" s="9" t="s">
        <v>9638</v>
      </c>
      <c r="D3410" s="159">
        <f>VLOOKUP(A3410:A4368,Радиаторы!A:I,7,FALSE)</f>
        <v>11360.16</v>
      </c>
      <c r="E3410" s="79">
        <f>VLOOKUP(A3410:A4368,Радиаторы!A:I,8,FALSE)</f>
        <v>0</v>
      </c>
      <c r="F3410" s="157">
        <f t="shared" si="64"/>
        <v>0</v>
      </c>
    </row>
    <row r="3411" spans="1:6" x14ac:dyDescent="0.25">
      <c r="A3411" s="9" t="s">
        <v>9639</v>
      </c>
      <c r="B3411" s="9">
        <v>7724116907</v>
      </c>
      <c r="C3411" s="9" t="s">
        <v>9640</v>
      </c>
      <c r="D3411" s="159">
        <f>VLOOKUP(A3411:A4369,Радиаторы!A:I,7,FALSE)</f>
        <v>12659.47</v>
      </c>
      <c r="E3411" s="79">
        <f>VLOOKUP(A3411:A4369,Радиаторы!A:I,8,FALSE)</f>
        <v>0</v>
      </c>
      <c r="F3411" s="157">
        <f t="shared" si="64"/>
        <v>0</v>
      </c>
    </row>
    <row r="3412" spans="1:6" x14ac:dyDescent="0.25">
      <c r="A3412" s="9" t="s">
        <v>9641</v>
      </c>
      <c r="B3412" s="9">
        <v>7724126908</v>
      </c>
      <c r="C3412" s="9" t="s">
        <v>9642</v>
      </c>
      <c r="D3412" s="159">
        <f>VLOOKUP(A3412:A4370,Радиаторы!A:I,7,FALSE)</f>
        <v>14110.15</v>
      </c>
      <c r="E3412" s="79">
        <f>VLOOKUP(A3412:A4370,Радиаторы!A:I,8,FALSE)</f>
        <v>0</v>
      </c>
      <c r="F3412" s="157">
        <f t="shared" si="64"/>
        <v>0</v>
      </c>
    </row>
    <row r="3413" spans="1:6" x14ac:dyDescent="0.25">
      <c r="A3413" s="9" t="s">
        <v>9643</v>
      </c>
      <c r="B3413" s="9">
        <v>7724126909</v>
      </c>
      <c r="C3413" s="9" t="s">
        <v>9644</v>
      </c>
      <c r="D3413" s="159">
        <f>VLOOKUP(A3413:A4371,Радиаторы!A:I,7,FALSE)</f>
        <v>14991.77</v>
      </c>
      <c r="E3413" s="79">
        <f>VLOOKUP(A3413:A4371,Радиаторы!A:I,8,FALSE)</f>
        <v>0</v>
      </c>
      <c r="F3413" s="157">
        <f t="shared" si="64"/>
        <v>0</v>
      </c>
    </row>
    <row r="3414" spans="1:6" x14ac:dyDescent="0.25">
      <c r="A3414" s="9" t="s">
        <v>9645</v>
      </c>
      <c r="B3414" s="9">
        <v>7724126910</v>
      </c>
      <c r="C3414" s="9" t="s">
        <v>9646</v>
      </c>
      <c r="D3414" s="159">
        <f>VLOOKUP(A3414:A4372,Радиаторы!A:I,7,FALSE)</f>
        <v>15942.07</v>
      </c>
      <c r="E3414" s="79">
        <f>VLOOKUP(A3414:A4372,Радиаторы!A:I,8,FALSE)</f>
        <v>0</v>
      </c>
      <c r="F3414" s="157">
        <f t="shared" si="64"/>
        <v>0</v>
      </c>
    </row>
    <row r="3415" spans="1:6" x14ac:dyDescent="0.25">
      <c r="A3415" s="9" t="s">
        <v>9647</v>
      </c>
      <c r="B3415" s="9">
        <v>7724126912</v>
      </c>
      <c r="C3415" s="9" t="s">
        <v>9648</v>
      </c>
      <c r="D3415" s="159">
        <f>VLOOKUP(A3415:A4373,Радиаторы!A:I,7,FALSE)</f>
        <v>18058.52</v>
      </c>
      <c r="E3415" s="79">
        <f>VLOOKUP(A3415:A4373,Радиаторы!A:I,8,FALSE)</f>
        <v>0</v>
      </c>
      <c r="F3415" s="157">
        <f t="shared" si="64"/>
        <v>0</v>
      </c>
    </row>
    <row r="3416" spans="1:6" x14ac:dyDescent="0.25">
      <c r="A3416" s="9" t="s">
        <v>9649</v>
      </c>
      <c r="B3416" s="9">
        <v>7724126914</v>
      </c>
      <c r="C3416" s="9" t="s">
        <v>9650</v>
      </c>
      <c r="D3416" s="159">
        <f>VLOOKUP(A3416:A4374,Радиаторы!A:I,7,FALSE)</f>
        <v>19952.12</v>
      </c>
      <c r="E3416" s="79">
        <f>VLOOKUP(A3416:A4374,Радиаторы!A:I,8,FALSE)</f>
        <v>0</v>
      </c>
      <c r="F3416" s="157">
        <f t="shared" si="64"/>
        <v>0</v>
      </c>
    </row>
    <row r="3417" spans="1:6" x14ac:dyDescent="0.25">
      <c r="A3417" s="9" t="s">
        <v>9651</v>
      </c>
      <c r="B3417" s="9">
        <v>7724126916</v>
      </c>
      <c r="C3417" s="9" t="s">
        <v>9652</v>
      </c>
      <c r="D3417" s="159">
        <f>VLOOKUP(A3417:A4375,Радиаторы!A:I,7,FALSE)</f>
        <v>22416.17</v>
      </c>
      <c r="E3417" s="79">
        <f>VLOOKUP(A3417:A4375,Радиаторы!A:I,8,FALSE)</f>
        <v>0</v>
      </c>
      <c r="F3417" s="157">
        <f t="shared" si="64"/>
        <v>0</v>
      </c>
    </row>
    <row r="3418" spans="1:6" x14ac:dyDescent="0.25">
      <c r="A3418" s="9" t="s">
        <v>9653</v>
      </c>
      <c r="B3418" s="9">
        <v>7724126918</v>
      </c>
      <c r="C3418" s="9" t="s">
        <v>9654</v>
      </c>
      <c r="D3418" s="159">
        <f>VLOOKUP(A3418:A4376,Радиаторы!A:I,7,FALSE)</f>
        <v>24505.99</v>
      </c>
      <c r="E3418" s="79">
        <f>VLOOKUP(A3418:A4376,Радиаторы!A:I,8,FALSE)</f>
        <v>0</v>
      </c>
      <c r="F3418" s="157">
        <f t="shared" si="64"/>
        <v>0</v>
      </c>
    </row>
    <row r="3419" spans="1:6" x14ac:dyDescent="0.25">
      <c r="A3419" s="9" t="s">
        <v>9655</v>
      </c>
      <c r="B3419" s="9">
        <v>7724126920</v>
      </c>
      <c r="C3419" s="9" t="s">
        <v>9656</v>
      </c>
      <c r="D3419" s="159">
        <f>VLOOKUP(A3419:A4377,Радиаторы!A:I,7,FALSE)</f>
        <v>26350.53</v>
      </c>
      <c r="E3419" s="79">
        <f>VLOOKUP(A3419:A4377,Радиаторы!A:I,8,FALSE)</f>
        <v>0</v>
      </c>
      <c r="F3419" s="157">
        <f t="shared" si="64"/>
        <v>0</v>
      </c>
    </row>
    <row r="3420" spans="1:6" x14ac:dyDescent="0.25">
      <c r="A3420" s="9" t="s">
        <v>9658</v>
      </c>
      <c r="B3420" s="9">
        <v>7724117304</v>
      </c>
      <c r="C3420" s="9" t="s">
        <v>9659</v>
      </c>
      <c r="D3420" s="159">
        <f>VLOOKUP(A3420:A4378,Радиаторы!A:I,7,FALSE)</f>
        <v>9125.98</v>
      </c>
      <c r="E3420" s="79">
        <f>VLOOKUP(A3420:A4378,Радиаторы!A:I,8,FALSE)</f>
        <v>0</v>
      </c>
      <c r="F3420" s="157">
        <f t="shared" si="64"/>
        <v>0</v>
      </c>
    </row>
    <row r="3421" spans="1:6" x14ac:dyDescent="0.25">
      <c r="A3421" s="9" t="s">
        <v>9660</v>
      </c>
      <c r="B3421" s="9">
        <v>7724117305</v>
      </c>
      <c r="C3421" s="9" t="s">
        <v>9661</v>
      </c>
      <c r="D3421" s="159">
        <f>VLOOKUP(A3421:A4379,Радиаторы!A:I,7,FALSE)</f>
        <v>9629.16</v>
      </c>
      <c r="E3421" s="79">
        <f>VLOOKUP(A3421:A4379,Радиаторы!A:I,8,FALSE)</f>
        <v>0</v>
      </c>
      <c r="F3421" s="157">
        <f t="shared" si="64"/>
        <v>0</v>
      </c>
    </row>
    <row r="3422" spans="1:6" x14ac:dyDescent="0.25">
      <c r="A3422" s="9" t="s">
        <v>9662</v>
      </c>
      <c r="B3422" s="9">
        <v>7724117306</v>
      </c>
      <c r="C3422" s="9" t="s">
        <v>9663</v>
      </c>
      <c r="D3422" s="159">
        <f>VLOOKUP(A3422:A4380,Радиаторы!A:I,7,FALSE)</f>
        <v>10151.959999999999</v>
      </c>
      <c r="E3422" s="79">
        <f>VLOOKUP(A3422:A4380,Радиаторы!A:I,8,FALSE)</f>
        <v>0</v>
      </c>
      <c r="F3422" s="157">
        <f t="shared" si="64"/>
        <v>0</v>
      </c>
    </row>
    <row r="3423" spans="1:6" x14ac:dyDescent="0.25">
      <c r="A3423" s="9" t="s">
        <v>9664</v>
      </c>
      <c r="B3423" s="9">
        <v>7724117307</v>
      </c>
      <c r="C3423" s="9" t="s">
        <v>9665</v>
      </c>
      <c r="D3423" s="159">
        <f>VLOOKUP(A3423:A4381,Радиаторы!A:I,7,FALSE)</f>
        <v>10722.42</v>
      </c>
      <c r="E3423" s="79">
        <f>VLOOKUP(A3423:A4381,Радиаторы!A:I,8,FALSE)</f>
        <v>0</v>
      </c>
      <c r="F3423" s="157">
        <f t="shared" si="64"/>
        <v>0</v>
      </c>
    </row>
    <row r="3424" spans="1:6" x14ac:dyDescent="0.25">
      <c r="A3424" s="9" t="s">
        <v>9666</v>
      </c>
      <c r="B3424" s="9">
        <v>7724117308</v>
      </c>
      <c r="C3424" s="9" t="s">
        <v>9667</v>
      </c>
      <c r="D3424" s="159">
        <f>VLOOKUP(A3424:A4382,Радиаторы!A:I,7,FALSE)</f>
        <v>11320.92</v>
      </c>
      <c r="E3424" s="79">
        <f>VLOOKUP(A3424:A4382,Радиаторы!A:I,8,FALSE)</f>
        <v>0</v>
      </c>
      <c r="F3424" s="157">
        <f t="shared" si="64"/>
        <v>0</v>
      </c>
    </row>
    <row r="3425" spans="1:6" x14ac:dyDescent="0.25">
      <c r="A3425" s="9" t="s">
        <v>9668</v>
      </c>
      <c r="B3425" s="9">
        <v>7724117309</v>
      </c>
      <c r="C3425" s="9" t="s">
        <v>9669</v>
      </c>
      <c r="D3425" s="159">
        <f>VLOOKUP(A3425:A4383,Радиаторы!A:I,7,FALSE)</f>
        <v>11922.22</v>
      </c>
      <c r="E3425" s="79">
        <f>VLOOKUP(A3425:A4383,Радиаторы!A:I,8,FALSE)</f>
        <v>0</v>
      </c>
      <c r="F3425" s="157">
        <f t="shared" si="64"/>
        <v>0</v>
      </c>
    </row>
    <row r="3426" spans="1:6" x14ac:dyDescent="0.25">
      <c r="A3426" s="9" t="s">
        <v>9670</v>
      </c>
      <c r="B3426" s="9">
        <v>7724117310</v>
      </c>
      <c r="C3426" s="9" t="s">
        <v>9671</v>
      </c>
      <c r="D3426" s="159">
        <f>VLOOKUP(A3426:A4384,Радиаторы!A:I,7,FALSE)</f>
        <v>12520.7</v>
      </c>
      <c r="E3426" s="79">
        <f>VLOOKUP(A3426:A4384,Радиаторы!A:I,8,FALSE)</f>
        <v>0</v>
      </c>
      <c r="F3426" s="157">
        <f t="shared" si="64"/>
        <v>0</v>
      </c>
    </row>
    <row r="3427" spans="1:6" x14ac:dyDescent="0.25">
      <c r="A3427" s="9" t="s">
        <v>9672</v>
      </c>
      <c r="B3427" s="9">
        <v>7724127312</v>
      </c>
      <c r="C3427" s="9" t="s">
        <v>9673</v>
      </c>
      <c r="D3427" s="159">
        <f>VLOOKUP(A3427:A4385,Радиаторы!A:I,7,FALSE)</f>
        <v>13741.52</v>
      </c>
      <c r="E3427" s="79">
        <f>VLOOKUP(A3427:A4385,Радиаторы!A:I,8,FALSE)</f>
        <v>0</v>
      </c>
      <c r="F3427" s="157">
        <f t="shared" si="64"/>
        <v>0</v>
      </c>
    </row>
    <row r="3428" spans="1:6" x14ac:dyDescent="0.25">
      <c r="A3428" s="9" t="s">
        <v>9674</v>
      </c>
      <c r="B3428" s="9">
        <v>7724127314</v>
      </c>
      <c r="C3428" s="9" t="s">
        <v>9675</v>
      </c>
      <c r="D3428" s="159">
        <f>VLOOKUP(A3428:A4386,Радиаторы!A:I,7,FALSE)</f>
        <v>14963.74</v>
      </c>
      <c r="E3428" s="79">
        <f>VLOOKUP(A3428:A4386,Радиаторы!A:I,8,FALSE)</f>
        <v>0</v>
      </c>
      <c r="F3428" s="157">
        <f t="shared" si="64"/>
        <v>0</v>
      </c>
    </row>
    <row r="3429" spans="1:6" x14ac:dyDescent="0.25">
      <c r="A3429" s="9" t="s">
        <v>9676</v>
      </c>
      <c r="B3429" s="9">
        <v>7724127316</v>
      </c>
      <c r="C3429" s="9" t="s">
        <v>9677</v>
      </c>
      <c r="D3429" s="159">
        <f>VLOOKUP(A3429:A4387,Радиаторы!A:I,7,FALSE)</f>
        <v>16623.259999999998</v>
      </c>
      <c r="E3429" s="79">
        <f>VLOOKUP(A3429:A4387,Радиаторы!A:I,8,FALSE)</f>
        <v>0</v>
      </c>
      <c r="F3429" s="157">
        <f t="shared" si="64"/>
        <v>0</v>
      </c>
    </row>
    <row r="3430" spans="1:6" x14ac:dyDescent="0.25">
      <c r="A3430" s="9" t="s">
        <v>9678</v>
      </c>
      <c r="B3430" s="9">
        <v>7724127318</v>
      </c>
      <c r="C3430" s="9" t="s">
        <v>9679</v>
      </c>
      <c r="D3430" s="159">
        <f>VLOOKUP(A3430:A4388,Радиаторы!A:I,7,FALSE)</f>
        <v>17496.48</v>
      </c>
      <c r="E3430" s="79">
        <f>VLOOKUP(A3430:A4388,Радиаторы!A:I,8,FALSE)</f>
        <v>0</v>
      </c>
      <c r="F3430" s="157">
        <f t="shared" si="64"/>
        <v>0</v>
      </c>
    </row>
    <row r="3431" spans="1:6" x14ac:dyDescent="0.25">
      <c r="A3431" s="9" t="s">
        <v>9680</v>
      </c>
      <c r="B3431" s="9">
        <v>7724127320</v>
      </c>
      <c r="C3431" s="9" t="s">
        <v>9681</v>
      </c>
      <c r="D3431" s="159">
        <f>VLOOKUP(A3431:A4389,Радиаторы!A:I,7,FALSE)</f>
        <v>19119.560000000001</v>
      </c>
      <c r="E3431" s="79">
        <f>VLOOKUP(A3431:A4389,Радиаторы!A:I,8,FALSE)</f>
        <v>0</v>
      </c>
      <c r="F3431" s="157">
        <f t="shared" si="64"/>
        <v>0</v>
      </c>
    </row>
    <row r="3432" spans="1:6" x14ac:dyDescent="0.25">
      <c r="A3432" s="9" t="s">
        <v>9682</v>
      </c>
      <c r="B3432" s="9">
        <v>7724117404</v>
      </c>
      <c r="C3432" s="9" t="s">
        <v>9683</v>
      </c>
      <c r="D3432" s="159">
        <f>VLOOKUP(A3432:A4390,Радиаторы!A:I,7,FALSE)</f>
        <v>9521.24</v>
      </c>
      <c r="E3432" s="79">
        <f>VLOOKUP(A3432:A4390,Радиаторы!A:I,8,FALSE)</f>
        <v>0</v>
      </c>
      <c r="F3432" s="157">
        <f t="shared" si="64"/>
        <v>0</v>
      </c>
    </row>
    <row r="3433" spans="1:6" x14ac:dyDescent="0.25">
      <c r="A3433" s="9" t="s">
        <v>9684</v>
      </c>
      <c r="B3433" s="9">
        <v>7724117405</v>
      </c>
      <c r="C3433" s="9" t="s">
        <v>9685</v>
      </c>
      <c r="D3433" s="159">
        <f>VLOOKUP(A3433:A4391,Радиаторы!A:I,7,FALSE)</f>
        <v>10088.879999999999</v>
      </c>
      <c r="E3433" s="79">
        <f>VLOOKUP(A3433:A4391,Радиаторы!A:I,8,FALSE)</f>
        <v>0</v>
      </c>
      <c r="F3433" s="157">
        <f t="shared" si="64"/>
        <v>0</v>
      </c>
    </row>
    <row r="3434" spans="1:6" x14ac:dyDescent="0.25">
      <c r="A3434" s="9" t="s">
        <v>9686</v>
      </c>
      <c r="B3434" s="9">
        <v>7724117406</v>
      </c>
      <c r="C3434" s="9" t="s">
        <v>9687</v>
      </c>
      <c r="D3434" s="159">
        <f>VLOOKUP(A3434:A4392,Радиаторы!A:I,7,FALSE)</f>
        <v>10697.2</v>
      </c>
      <c r="E3434" s="79">
        <f>VLOOKUP(A3434:A4392,Радиаторы!A:I,8,FALSE)</f>
        <v>0</v>
      </c>
      <c r="F3434" s="157">
        <f t="shared" si="64"/>
        <v>0</v>
      </c>
    </row>
    <row r="3435" spans="1:6" x14ac:dyDescent="0.25">
      <c r="A3435" s="9" t="s">
        <v>9688</v>
      </c>
      <c r="B3435" s="9">
        <v>7724117407</v>
      </c>
      <c r="C3435" s="9" t="s">
        <v>9689</v>
      </c>
      <c r="D3435" s="159">
        <f>VLOOKUP(A3435:A4393,Радиаторы!A:I,7,FALSE)</f>
        <v>11348.94</v>
      </c>
      <c r="E3435" s="79">
        <f>VLOOKUP(A3435:A4393,Радиаторы!A:I,8,FALSE)</f>
        <v>0</v>
      </c>
      <c r="F3435" s="157">
        <f t="shared" si="64"/>
        <v>0</v>
      </c>
    </row>
    <row r="3436" spans="1:6" x14ac:dyDescent="0.25">
      <c r="A3436" s="9" t="s">
        <v>9690</v>
      </c>
      <c r="B3436" s="9">
        <v>7724117408</v>
      </c>
      <c r="C3436" s="9" t="s">
        <v>9691</v>
      </c>
      <c r="D3436" s="159">
        <f>VLOOKUP(A3436:A4394,Радиаторы!A:I,7,FALSE)</f>
        <v>12038.54</v>
      </c>
      <c r="E3436" s="79">
        <f>VLOOKUP(A3436:A4394,Радиаторы!A:I,8,FALSE)</f>
        <v>0</v>
      </c>
      <c r="F3436" s="157">
        <f t="shared" si="64"/>
        <v>0</v>
      </c>
    </row>
    <row r="3437" spans="1:6" x14ac:dyDescent="0.25">
      <c r="A3437" s="9" t="s">
        <v>9692</v>
      </c>
      <c r="B3437" s="9">
        <v>7724127409</v>
      </c>
      <c r="C3437" s="9" t="s">
        <v>9693</v>
      </c>
      <c r="D3437" s="159">
        <f>VLOOKUP(A3437:A4395,Радиаторы!A:I,7,FALSE)</f>
        <v>12784.22</v>
      </c>
      <c r="E3437" s="79">
        <f>VLOOKUP(A3437:A4395,Радиаторы!A:I,8,FALSE)</f>
        <v>0</v>
      </c>
      <c r="F3437" s="157">
        <f t="shared" si="64"/>
        <v>0</v>
      </c>
    </row>
    <row r="3438" spans="1:6" x14ac:dyDescent="0.25">
      <c r="A3438" s="9" t="s">
        <v>9694</v>
      </c>
      <c r="B3438" s="9">
        <v>7724127410</v>
      </c>
      <c r="C3438" s="9" t="s">
        <v>9695</v>
      </c>
      <c r="D3438" s="159">
        <f>VLOOKUP(A3438:A4396,Радиаторы!A:I,7,FALSE)</f>
        <v>13535.48</v>
      </c>
      <c r="E3438" s="79">
        <f>VLOOKUP(A3438:A4396,Радиаторы!A:I,8,FALSE)</f>
        <v>0</v>
      </c>
      <c r="F3438" s="157">
        <f t="shared" si="64"/>
        <v>0</v>
      </c>
    </row>
    <row r="3439" spans="1:6" x14ac:dyDescent="0.25">
      <c r="A3439" s="9" t="s">
        <v>9696</v>
      </c>
      <c r="B3439" s="9">
        <v>7724127412</v>
      </c>
      <c r="C3439" s="9" t="s">
        <v>9697</v>
      </c>
      <c r="D3439" s="159">
        <f>VLOOKUP(A3439:A4397,Радиаторы!A:I,7,FALSE)</f>
        <v>15039.42</v>
      </c>
      <c r="E3439" s="79">
        <f>VLOOKUP(A3439:A4397,Радиаторы!A:I,8,FALSE)</f>
        <v>0</v>
      </c>
      <c r="F3439" s="157">
        <f t="shared" si="64"/>
        <v>0</v>
      </c>
    </row>
    <row r="3440" spans="1:6" x14ac:dyDescent="0.25">
      <c r="A3440" s="9" t="s">
        <v>9698</v>
      </c>
      <c r="B3440" s="9">
        <v>7724127414</v>
      </c>
      <c r="C3440" s="9" t="s">
        <v>9699</v>
      </c>
      <c r="D3440" s="159">
        <f>VLOOKUP(A3440:A4398,Радиаторы!A:I,7,FALSE)</f>
        <v>16533.560000000001</v>
      </c>
      <c r="E3440" s="79">
        <f>VLOOKUP(A3440:A4398,Радиаторы!A:I,8,FALSE)</f>
        <v>0</v>
      </c>
      <c r="F3440" s="157">
        <f t="shared" si="64"/>
        <v>0</v>
      </c>
    </row>
    <row r="3441" spans="1:6" x14ac:dyDescent="0.25">
      <c r="A3441" s="9" t="s">
        <v>9700</v>
      </c>
      <c r="B3441" s="9">
        <v>7724127416</v>
      </c>
      <c r="C3441" s="9" t="s">
        <v>9701</v>
      </c>
      <c r="D3441" s="159">
        <f>VLOOKUP(A3441:A4399,Радиаторы!A:I,7,FALSE)</f>
        <v>18519.66</v>
      </c>
      <c r="E3441" s="79">
        <f>VLOOKUP(A3441:A4399,Радиаторы!A:I,8,FALSE)</f>
        <v>0</v>
      </c>
      <c r="F3441" s="157">
        <f t="shared" si="64"/>
        <v>0</v>
      </c>
    </row>
    <row r="3442" spans="1:6" x14ac:dyDescent="0.25">
      <c r="A3442" s="9" t="s">
        <v>9702</v>
      </c>
      <c r="B3442" s="9">
        <v>7724127418</v>
      </c>
      <c r="C3442" s="9" t="s">
        <v>9703</v>
      </c>
      <c r="D3442" s="159">
        <f>VLOOKUP(A3442:A4400,Радиаторы!A:I,7,FALSE)</f>
        <v>20071.259999999998</v>
      </c>
      <c r="E3442" s="79">
        <f>VLOOKUP(A3442:A4400,Радиаторы!A:I,8,FALSE)</f>
        <v>0</v>
      </c>
      <c r="F3442" s="157">
        <f t="shared" si="64"/>
        <v>0</v>
      </c>
    </row>
    <row r="3443" spans="1:6" x14ac:dyDescent="0.25">
      <c r="A3443" s="9" t="s">
        <v>9704</v>
      </c>
      <c r="B3443" s="9">
        <v>7724127420</v>
      </c>
      <c r="C3443" s="9" t="s">
        <v>9705</v>
      </c>
      <c r="D3443" s="159">
        <f>VLOOKUP(A3443:A4401,Радиаторы!A:I,7,FALSE)</f>
        <v>20988.99</v>
      </c>
      <c r="E3443" s="79">
        <f>VLOOKUP(A3443:A4401,Радиаторы!A:I,8,FALSE)</f>
        <v>0</v>
      </c>
      <c r="F3443" s="157">
        <f t="shared" si="64"/>
        <v>0</v>
      </c>
    </row>
    <row r="3444" spans="1:6" x14ac:dyDescent="0.25">
      <c r="A3444" s="9" t="s">
        <v>9706</v>
      </c>
      <c r="B3444" s="9">
        <v>7724117504</v>
      </c>
      <c r="C3444" s="9" t="s">
        <v>9707</v>
      </c>
      <c r="D3444" s="159">
        <f>VLOOKUP(A3444:A4402,Радиаторы!A:I,7,FALSE)</f>
        <v>10709.8</v>
      </c>
      <c r="E3444" s="79">
        <f>VLOOKUP(A3444:A4402,Радиаторы!A:I,8,FALSE)</f>
        <v>0</v>
      </c>
      <c r="F3444" s="157">
        <f t="shared" si="64"/>
        <v>0</v>
      </c>
    </row>
    <row r="3445" spans="1:6" x14ac:dyDescent="0.25">
      <c r="A3445" s="9" t="s">
        <v>9708</v>
      </c>
      <c r="B3445" s="9">
        <v>7724117505</v>
      </c>
      <c r="C3445" s="9" t="s">
        <v>9709</v>
      </c>
      <c r="D3445" s="159">
        <f>VLOOKUP(A3445:A4403,Радиаторы!A:I,7,FALSE)</f>
        <v>11416.22</v>
      </c>
      <c r="E3445" s="79">
        <f>VLOOKUP(A3445:A4403,Радиаторы!A:I,8,FALSE)</f>
        <v>0</v>
      </c>
      <c r="F3445" s="157">
        <f t="shared" si="64"/>
        <v>0</v>
      </c>
    </row>
    <row r="3446" spans="1:6" x14ac:dyDescent="0.25">
      <c r="A3446" s="9" t="s">
        <v>9710</v>
      </c>
      <c r="B3446" s="9">
        <v>7724117506</v>
      </c>
      <c r="C3446" s="9" t="s">
        <v>9711</v>
      </c>
      <c r="D3446" s="159">
        <f>VLOOKUP(A3446:A4404,Радиаторы!A:I,7,FALSE)</f>
        <v>12170.3</v>
      </c>
      <c r="E3446" s="79">
        <f>VLOOKUP(A3446:A4404,Радиаторы!A:I,8,FALSE)</f>
        <v>0</v>
      </c>
      <c r="F3446" s="157">
        <f t="shared" si="64"/>
        <v>0</v>
      </c>
    </row>
    <row r="3447" spans="1:6" x14ac:dyDescent="0.25">
      <c r="A3447" s="9" t="s">
        <v>9712</v>
      </c>
      <c r="B3447" s="9">
        <v>7724117507</v>
      </c>
      <c r="C3447" s="9" t="s">
        <v>9713</v>
      </c>
      <c r="D3447" s="159">
        <f>VLOOKUP(A3447:A4405,Радиаторы!A:I,7,FALSE)</f>
        <v>12970.62</v>
      </c>
      <c r="E3447" s="79">
        <f>VLOOKUP(A3447:A4405,Радиаторы!A:I,8,FALSE)</f>
        <v>0</v>
      </c>
      <c r="F3447" s="157">
        <f t="shared" ref="F3447:F3479" si="65">D3447*E3447</f>
        <v>0</v>
      </c>
    </row>
    <row r="3448" spans="1:6" x14ac:dyDescent="0.25">
      <c r="A3448" s="9" t="s">
        <v>9714</v>
      </c>
      <c r="B3448" s="9">
        <v>7724127508</v>
      </c>
      <c r="C3448" s="9" t="s">
        <v>9715</v>
      </c>
      <c r="D3448" s="159">
        <f>VLOOKUP(A3448:A4406,Радиаторы!A:I,7,FALSE)</f>
        <v>13841.04</v>
      </c>
      <c r="E3448" s="79">
        <f>VLOOKUP(A3448:A4406,Радиаторы!A:I,8,FALSE)</f>
        <v>0</v>
      </c>
      <c r="F3448" s="157">
        <f t="shared" si="65"/>
        <v>0</v>
      </c>
    </row>
    <row r="3449" spans="1:6" x14ac:dyDescent="0.25">
      <c r="A3449" s="9" t="s">
        <v>9716</v>
      </c>
      <c r="B3449" s="9">
        <v>7724127509</v>
      </c>
      <c r="C3449" s="9" t="s">
        <v>9717</v>
      </c>
      <c r="D3449" s="159">
        <f>VLOOKUP(A3449:A4407,Радиаторы!A:I,7,FALSE)</f>
        <v>14767.52</v>
      </c>
      <c r="E3449" s="79">
        <f>VLOOKUP(A3449:A4407,Радиаторы!A:I,8,FALSE)</f>
        <v>0</v>
      </c>
      <c r="F3449" s="157">
        <f t="shared" si="65"/>
        <v>0</v>
      </c>
    </row>
    <row r="3450" spans="1:6" x14ac:dyDescent="0.25">
      <c r="A3450" s="9" t="s">
        <v>9718</v>
      </c>
      <c r="B3450" s="9">
        <v>7724127510</v>
      </c>
      <c r="C3450" s="9" t="s">
        <v>9719</v>
      </c>
      <c r="D3450" s="159">
        <f>VLOOKUP(A3450:A4408,Радиаторы!A:I,7,FALSE)</f>
        <v>15675.76</v>
      </c>
      <c r="E3450" s="79">
        <f>VLOOKUP(A3450:A4408,Радиаторы!A:I,8,FALSE)</f>
        <v>0</v>
      </c>
      <c r="F3450" s="157">
        <f t="shared" si="65"/>
        <v>0</v>
      </c>
    </row>
    <row r="3451" spans="1:6" x14ac:dyDescent="0.25">
      <c r="A3451" s="9" t="s">
        <v>9720</v>
      </c>
      <c r="B3451" s="9">
        <v>7724127512</v>
      </c>
      <c r="C3451" s="9" t="s">
        <v>9721</v>
      </c>
      <c r="D3451" s="159">
        <f>VLOOKUP(A3451:A4409,Радиаторы!A:I,7,FALSE)</f>
        <v>17527.3</v>
      </c>
      <c r="E3451" s="79">
        <f>VLOOKUP(A3451:A4409,Радиаторы!A:I,8,FALSE)</f>
        <v>0</v>
      </c>
      <c r="F3451" s="157">
        <f t="shared" si="65"/>
        <v>0</v>
      </c>
    </row>
    <row r="3452" spans="1:6" x14ac:dyDescent="0.25">
      <c r="A3452" s="9" t="s">
        <v>9722</v>
      </c>
      <c r="B3452" s="9">
        <v>7724127514</v>
      </c>
      <c r="C3452" s="9" t="s">
        <v>9723</v>
      </c>
      <c r="D3452" s="159">
        <f>VLOOKUP(A3452:A4410,Радиаторы!A:I,7,FALSE)</f>
        <v>19350.82</v>
      </c>
      <c r="E3452" s="79">
        <f>VLOOKUP(A3452:A4410,Радиаторы!A:I,8,FALSE)</f>
        <v>0</v>
      </c>
      <c r="F3452" s="157">
        <f t="shared" si="65"/>
        <v>0</v>
      </c>
    </row>
    <row r="3453" spans="1:6" x14ac:dyDescent="0.25">
      <c r="A3453" s="9" t="s">
        <v>9724</v>
      </c>
      <c r="B3453" s="9">
        <v>7724127516</v>
      </c>
      <c r="C3453" s="9" t="s">
        <v>9725</v>
      </c>
      <c r="D3453" s="159">
        <f>VLOOKUP(A3453:A4411,Радиаторы!A:I,7,FALSE)</f>
        <v>21761.62</v>
      </c>
      <c r="E3453" s="79">
        <f>VLOOKUP(A3453:A4411,Радиаторы!A:I,8,FALSE)</f>
        <v>0</v>
      </c>
      <c r="F3453" s="157">
        <f t="shared" si="65"/>
        <v>0</v>
      </c>
    </row>
    <row r="3454" spans="1:6" x14ac:dyDescent="0.25">
      <c r="A3454" s="9" t="s">
        <v>9726</v>
      </c>
      <c r="B3454" s="9">
        <v>7724127518</v>
      </c>
      <c r="C3454" s="9" t="s">
        <v>9727</v>
      </c>
      <c r="D3454" s="159">
        <f>VLOOKUP(A3454:A4412,Радиаторы!A:I,7,FALSE)</f>
        <v>23672.02</v>
      </c>
      <c r="E3454" s="79">
        <f>VLOOKUP(A3454:A4412,Радиаторы!A:I,8,FALSE)</f>
        <v>0</v>
      </c>
      <c r="F3454" s="157">
        <f t="shared" si="65"/>
        <v>0</v>
      </c>
    </row>
    <row r="3455" spans="1:6" x14ac:dyDescent="0.25">
      <c r="A3455" s="9" t="s">
        <v>9728</v>
      </c>
      <c r="B3455" s="9">
        <v>7724127520</v>
      </c>
      <c r="C3455" s="9" t="s">
        <v>9729</v>
      </c>
      <c r="D3455" s="159">
        <f>VLOOKUP(A3455:A4413,Радиаторы!A:I,7,FALSE)</f>
        <v>25558.62</v>
      </c>
      <c r="E3455" s="79">
        <f>VLOOKUP(A3455:A4413,Радиаторы!A:I,8,FALSE)</f>
        <v>0</v>
      </c>
      <c r="F3455" s="157">
        <f t="shared" si="65"/>
        <v>0</v>
      </c>
    </row>
    <row r="3456" spans="1:6" x14ac:dyDescent="0.25">
      <c r="A3456" s="9" t="s">
        <v>9730</v>
      </c>
      <c r="B3456" s="9">
        <v>7724117604</v>
      </c>
      <c r="C3456" s="9" t="s">
        <v>9731</v>
      </c>
      <c r="D3456" s="159">
        <f>VLOOKUP(A3456:A4414,Радиаторы!A:I,7,FALSE)</f>
        <v>11269.06</v>
      </c>
      <c r="E3456" s="79">
        <f>VLOOKUP(A3456:A4414,Радиаторы!A:I,8,FALSE)</f>
        <v>0</v>
      </c>
      <c r="F3456" s="157">
        <f t="shared" si="65"/>
        <v>0</v>
      </c>
    </row>
    <row r="3457" spans="1:6" x14ac:dyDescent="0.25">
      <c r="A3457" s="9" t="s">
        <v>9732</v>
      </c>
      <c r="B3457" s="9">
        <v>7724117605</v>
      </c>
      <c r="C3457" s="9" t="s">
        <v>9733</v>
      </c>
      <c r="D3457" s="159">
        <f>VLOOKUP(A3457:A4415,Радиаторы!A:I,7,FALSE)</f>
        <v>12035.75</v>
      </c>
      <c r="E3457" s="79">
        <f>VLOOKUP(A3457:A4415,Радиаторы!A:I,8,FALSE)</f>
        <v>0</v>
      </c>
      <c r="F3457" s="157">
        <f t="shared" si="65"/>
        <v>0</v>
      </c>
    </row>
    <row r="3458" spans="1:6" x14ac:dyDescent="0.25">
      <c r="A3458" s="9" t="s">
        <v>9734</v>
      </c>
      <c r="B3458" s="9">
        <v>7724117606</v>
      </c>
      <c r="C3458" s="9" t="s">
        <v>9735</v>
      </c>
      <c r="D3458" s="159">
        <f>VLOOKUP(A3458:A4416,Радиаторы!A:I,7,FALSE)</f>
        <v>12852.89</v>
      </c>
      <c r="E3458" s="79">
        <f>VLOOKUP(A3458:A4416,Радиаторы!A:I,8,FALSE)</f>
        <v>0</v>
      </c>
      <c r="F3458" s="157">
        <f t="shared" si="65"/>
        <v>0</v>
      </c>
    </row>
    <row r="3459" spans="1:6" x14ac:dyDescent="0.25">
      <c r="A3459" s="9" t="s">
        <v>9736</v>
      </c>
      <c r="B3459" s="9">
        <v>7724127607</v>
      </c>
      <c r="C3459" s="9" t="s">
        <v>9737</v>
      </c>
      <c r="D3459" s="159">
        <f>VLOOKUP(A3459:A4417,Радиаторы!A:I,7,FALSE)</f>
        <v>13748.53</v>
      </c>
      <c r="E3459" s="79">
        <f>VLOOKUP(A3459:A4417,Радиаторы!A:I,8,FALSE)</f>
        <v>0</v>
      </c>
      <c r="F3459" s="157">
        <f t="shared" si="65"/>
        <v>0</v>
      </c>
    </row>
    <row r="3460" spans="1:6" x14ac:dyDescent="0.25">
      <c r="A3460" s="9" t="s">
        <v>9738</v>
      </c>
      <c r="B3460" s="9">
        <v>7724127608</v>
      </c>
      <c r="C3460" s="9" t="s">
        <v>9739</v>
      </c>
      <c r="D3460" s="159">
        <f>VLOOKUP(A3460:A4418,Радиаторы!A:I,7,FALSE)</f>
        <v>14707.24</v>
      </c>
      <c r="E3460" s="79">
        <f>VLOOKUP(A3460:A4418,Радиаторы!A:I,8,FALSE)</f>
        <v>0</v>
      </c>
      <c r="F3460" s="157">
        <f t="shared" si="65"/>
        <v>0</v>
      </c>
    </row>
    <row r="3461" spans="1:6" x14ac:dyDescent="0.25">
      <c r="A3461" s="9" t="s">
        <v>9740</v>
      </c>
      <c r="B3461" s="9">
        <v>7724127609</v>
      </c>
      <c r="C3461" s="9" t="s">
        <v>9741</v>
      </c>
      <c r="D3461" s="159">
        <f>VLOOKUP(A3461:A4419,Радиаторы!A:I,7,FALSE)</f>
        <v>15722.02</v>
      </c>
      <c r="E3461" s="79">
        <f>VLOOKUP(A3461:A4419,Радиаторы!A:I,8,FALSE)</f>
        <v>0</v>
      </c>
      <c r="F3461" s="157">
        <f t="shared" si="65"/>
        <v>0</v>
      </c>
    </row>
    <row r="3462" spans="1:6" x14ac:dyDescent="0.25">
      <c r="A3462" s="9" t="s">
        <v>9742</v>
      </c>
      <c r="B3462" s="9">
        <v>7724127610</v>
      </c>
      <c r="C3462" s="9" t="s">
        <v>9743</v>
      </c>
      <c r="D3462" s="159">
        <f>VLOOKUP(A3462:A4420,Радиаторы!A:I,7,FALSE)</f>
        <v>16728.38</v>
      </c>
      <c r="E3462" s="79">
        <f>VLOOKUP(A3462:A4420,Радиаторы!A:I,8,FALSE)</f>
        <v>0</v>
      </c>
      <c r="F3462" s="157">
        <f t="shared" si="65"/>
        <v>0</v>
      </c>
    </row>
    <row r="3463" spans="1:6" x14ac:dyDescent="0.25">
      <c r="A3463" s="9" t="s">
        <v>9744</v>
      </c>
      <c r="B3463" s="9">
        <v>7724127612</v>
      </c>
      <c r="C3463" s="9" t="s">
        <v>9745</v>
      </c>
      <c r="D3463" s="159">
        <f>VLOOKUP(A3463:A4421,Радиаторы!A:I,7,FALSE)</f>
        <v>18788.77</v>
      </c>
      <c r="E3463" s="79">
        <f>VLOOKUP(A3463:A4421,Радиаторы!A:I,8,FALSE)</f>
        <v>0</v>
      </c>
      <c r="F3463" s="157">
        <f t="shared" si="65"/>
        <v>0</v>
      </c>
    </row>
    <row r="3464" spans="1:6" x14ac:dyDescent="0.25">
      <c r="A3464" s="9" t="s">
        <v>9746</v>
      </c>
      <c r="B3464" s="9">
        <v>7724127614</v>
      </c>
      <c r="C3464" s="9" t="s">
        <v>9747</v>
      </c>
      <c r="D3464" s="159">
        <f>VLOOKUP(A3464:A4422,Радиаторы!A:I,7,FALSE)</f>
        <v>20819.72</v>
      </c>
      <c r="E3464" s="79">
        <f>VLOOKUP(A3464:A4422,Радиаторы!A:I,8,FALSE)</f>
        <v>0</v>
      </c>
      <c r="F3464" s="157">
        <f t="shared" si="65"/>
        <v>0</v>
      </c>
    </row>
    <row r="3465" spans="1:6" x14ac:dyDescent="0.25">
      <c r="A3465" s="9" t="s">
        <v>9748</v>
      </c>
      <c r="B3465" s="9">
        <v>7724127616</v>
      </c>
      <c r="C3465" s="9" t="s">
        <v>9749</v>
      </c>
      <c r="D3465" s="159">
        <f>VLOOKUP(A3465:A4423,Радиаторы!A:I,7,FALSE)</f>
        <v>23492.62</v>
      </c>
      <c r="E3465" s="79">
        <f>VLOOKUP(A3465:A4423,Радиаторы!A:I,8,FALSE)</f>
        <v>0</v>
      </c>
      <c r="F3465" s="157">
        <f t="shared" si="65"/>
        <v>0</v>
      </c>
    </row>
    <row r="3466" spans="1:6" x14ac:dyDescent="0.25">
      <c r="A3466" s="9" t="s">
        <v>9750</v>
      </c>
      <c r="B3466" s="9">
        <v>7724127618</v>
      </c>
      <c r="C3466" s="9" t="s">
        <v>9751</v>
      </c>
      <c r="D3466" s="159">
        <f>VLOOKUP(A3466:A4424,Радиаторы!A:I,7,FALSE)</f>
        <v>25609.07</v>
      </c>
      <c r="E3466" s="79">
        <f>VLOOKUP(A3466:A4424,Радиаторы!A:I,8,FALSE)</f>
        <v>0</v>
      </c>
      <c r="F3466" s="157">
        <f t="shared" si="65"/>
        <v>0</v>
      </c>
    </row>
    <row r="3467" spans="1:6" x14ac:dyDescent="0.25">
      <c r="A3467" s="9" t="s">
        <v>9752</v>
      </c>
      <c r="B3467" s="9">
        <v>7724127620</v>
      </c>
      <c r="C3467" s="9" t="s">
        <v>9753</v>
      </c>
      <c r="D3467" s="159">
        <f>VLOOKUP(A3467:A4425,Радиаторы!A:I,7,FALSE)</f>
        <v>27691.89</v>
      </c>
      <c r="E3467" s="79">
        <f>VLOOKUP(A3467:A4425,Радиаторы!A:I,8,FALSE)</f>
        <v>0</v>
      </c>
      <c r="F3467" s="157">
        <f t="shared" si="65"/>
        <v>0</v>
      </c>
    </row>
    <row r="3468" spans="1:6" x14ac:dyDescent="0.25">
      <c r="A3468" s="9" t="s">
        <v>9754</v>
      </c>
      <c r="B3468" s="9">
        <v>7724117904</v>
      </c>
      <c r="C3468" s="9" t="s">
        <v>9755</v>
      </c>
      <c r="D3468" s="159">
        <f>VLOOKUP(A3468:A4426,Радиаторы!A:I,7,FALSE)</f>
        <v>11772.24</v>
      </c>
      <c r="E3468" s="79">
        <f>VLOOKUP(A3468:A4426,Радиаторы!A:I,8,FALSE)</f>
        <v>0</v>
      </c>
      <c r="F3468" s="157">
        <f t="shared" si="65"/>
        <v>0</v>
      </c>
    </row>
    <row r="3469" spans="1:6" x14ac:dyDescent="0.25">
      <c r="A3469" s="9" t="s">
        <v>9756</v>
      </c>
      <c r="B3469" s="9">
        <v>7724127905</v>
      </c>
      <c r="C3469" s="9" t="s">
        <v>9757</v>
      </c>
      <c r="D3469" s="159">
        <f>VLOOKUP(A3469:A4427,Радиаторы!A:I,7,FALSE)</f>
        <v>13103.78</v>
      </c>
      <c r="E3469" s="79">
        <f>VLOOKUP(A3469:A4427,Радиаторы!A:I,8,FALSE)</f>
        <v>0</v>
      </c>
      <c r="F3469" s="157">
        <f t="shared" si="65"/>
        <v>0</v>
      </c>
    </row>
    <row r="3470" spans="1:6" x14ac:dyDescent="0.25">
      <c r="A3470" s="9" t="s">
        <v>9758</v>
      </c>
      <c r="B3470" s="9">
        <v>7724127906</v>
      </c>
      <c r="C3470" s="9" t="s">
        <v>9759</v>
      </c>
      <c r="D3470" s="159">
        <f>VLOOKUP(A3470:A4428,Радиаторы!A:I,7,FALSE)</f>
        <v>14541.85</v>
      </c>
      <c r="E3470" s="79">
        <f>VLOOKUP(A3470:A4428,Радиаторы!A:I,8,FALSE)</f>
        <v>0</v>
      </c>
      <c r="F3470" s="157">
        <f t="shared" si="65"/>
        <v>0</v>
      </c>
    </row>
    <row r="3471" spans="1:6" x14ac:dyDescent="0.25">
      <c r="A3471" s="9" t="s">
        <v>9760</v>
      </c>
      <c r="B3471" s="9">
        <v>7724127907</v>
      </c>
      <c r="C3471" s="9" t="s">
        <v>9761</v>
      </c>
      <c r="D3471" s="159">
        <f>VLOOKUP(A3471:A4429,Радиаторы!A:I,7,FALSE)</f>
        <v>16247.63</v>
      </c>
      <c r="E3471" s="79">
        <f>VLOOKUP(A3471:A4429,Радиаторы!A:I,8,FALSE)</f>
        <v>0</v>
      </c>
      <c r="F3471" s="157">
        <f t="shared" si="65"/>
        <v>0</v>
      </c>
    </row>
    <row r="3472" spans="1:6" x14ac:dyDescent="0.25">
      <c r="A3472" s="9" t="s">
        <v>9762</v>
      </c>
      <c r="B3472" s="9">
        <v>7724127908</v>
      </c>
      <c r="C3472" s="9" t="s">
        <v>9763</v>
      </c>
      <c r="D3472" s="159">
        <f>VLOOKUP(A3472:A4430,Радиаторы!A:I,7,FALSE)</f>
        <v>18144.02</v>
      </c>
      <c r="E3472" s="79">
        <f>VLOOKUP(A3472:A4430,Радиаторы!A:I,8,FALSE)</f>
        <v>0</v>
      </c>
      <c r="F3472" s="157">
        <f t="shared" si="65"/>
        <v>0</v>
      </c>
    </row>
    <row r="3473" spans="1:6" x14ac:dyDescent="0.25">
      <c r="A3473" s="9" t="s">
        <v>9764</v>
      </c>
      <c r="B3473" s="9">
        <v>7724127909</v>
      </c>
      <c r="C3473" s="9" t="s">
        <v>9765</v>
      </c>
      <c r="D3473" s="159">
        <f>VLOOKUP(A3473:A4431,Радиаторы!A:I,7,FALSE)</f>
        <v>19300.36</v>
      </c>
      <c r="E3473" s="79">
        <f>VLOOKUP(A3473:A4431,Радиаторы!A:I,8,FALSE)</f>
        <v>0</v>
      </c>
      <c r="F3473" s="157">
        <f t="shared" si="65"/>
        <v>0</v>
      </c>
    </row>
    <row r="3474" spans="1:6" x14ac:dyDescent="0.25">
      <c r="A3474" s="9" t="s">
        <v>9766</v>
      </c>
      <c r="B3474" s="9">
        <v>7724127910</v>
      </c>
      <c r="C3474" s="9" t="s">
        <v>9767</v>
      </c>
      <c r="D3474" s="159">
        <f>VLOOKUP(A3474:A4432,Радиаторы!A:I,7,FALSE)</f>
        <v>20543.599999999999</v>
      </c>
      <c r="E3474" s="79">
        <f>VLOOKUP(A3474:A4432,Радиаторы!A:I,8,FALSE)</f>
        <v>0</v>
      </c>
      <c r="F3474" s="157">
        <f t="shared" si="65"/>
        <v>0</v>
      </c>
    </row>
    <row r="3475" spans="1:6" x14ac:dyDescent="0.25">
      <c r="A3475" s="9" t="s">
        <v>9768</v>
      </c>
      <c r="B3475" s="9">
        <v>7724127912</v>
      </c>
      <c r="C3475" s="9" t="s">
        <v>9769</v>
      </c>
      <c r="D3475" s="159">
        <f>VLOOKUP(A3475:A4433,Радиаторы!A:I,7,FALSE)</f>
        <v>23317.42</v>
      </c>
      <c r="E3475" s="79">
        <f>VLOOKUP(A3475:A4433,Радиаторы!A:I,8,FALSE)</f>
        <v>0</v>
      </c>
      <c r="F3475" s="157">
        <f t="shared" si="65"/>
        <v>0</v>
      </c>
    </row>
    <row r="3476" spans="1:6" x14ac:dyDescent="0.25">
      <c r="A3476" s="9" t="s">
        <v>9770</v>
      </c>
      <c r="B3476" s="9">
        <v>7724127914</v>
      </c>
      <c r="C3476" s="9" t="s">
        <v>9771</v>
      </c>
      <c r="D3476" s="159">
        <f>VLOOKUP(A3476:A4434,Радиаторы!A:I,7,FALSE)</f>
        <v>25794.09</v>
      </c>
      <c r="E3476" s="79">
        <f>VLOOKUP(A3476:A4434,Радиаторы!A:I,8,FALSE)</f>
        <v>0</v>
      </c>
      <c r="F3476" s="157">
        <f t="shared" si="65"/>
        <v>0</v>
      </c>
    </row>
    <row r="3477" spans="1:6" x14ac:dyDescent="0.25">
      <c r="A3477" s="9" t="s">
        <v>9772</v>
      </c>
      <c r="B3477" s="9">
        <v>7724127916</v>
      </c>
      <c r="C3477" s="9" t="s">
        <v>9773</v>
      </c>
      <c r="D3477" s="159">
        <f>VLOOKUP(A3477:A4435,Радиаторы!A:I,7,FALSE)</f>
        <v>29022.03</v>
      </c>
      <c r="E3477" s="79">
        <f>VLOOKUP(A3477:A4435,Радиаторы!A:I,8,FALSE)</f>
        <v>0</v>
      </c>
      <c r="F3477" s="157">
        <f t="shared" si="65"/>
        <v>0</v>
      </c>
    </row>
    <row r="3478" spans="1:6" x14ac:dyDescent="0.25">
      <c r="A3478" s="9" t="s">
        <v>9774</v>
      </c>
      <c r="B3478" s="9">
        <v>7724127918</v>
      </c>
      <c r="C3478" s="9" t="s">
        <v>9775</v>
      </c>
      <c r="D3478" s="159">
        <f>VLOOKUP(A3478:A4436,Радиаторы!A:I,7,FALSE)</f>
        <v>31765</v>
      </c>
      <c r="E3478" s="79">
        <f>VLOOKUP(A3478:A4436,Радиаторы!A:I,8,FALSE)</f>
        <v>0</v>
      </c>
      <c r="F3478" s="157">
        <f t="shared" si="65"/>
        <v>0</v>
      </c>
    </row>
    <row r="3479" spans="1:6" x14ac:dyDescent="0.25">
      <c r="A3479" s="9" t="s">
        <v>9776</v>
      </c>
      <c r="B3479" s="9">
        <v>7724127920</v>
      </c>
      <c r="C3479" s="9" t="s">
        <v>9777</v>
      </c>
      <c r="D3479" s="159">
        <f>VLOOKUP(A3479:A4437,Радиаторы!A:I,7,FALSE)</f>
        <v>34171.589999999997</v>
      </c>
      <c r="E3479" s="79">
        <f>VLOOKUP(A3479:A4437,Радиаторы!A:I,8,FALSE)</f>
        <v>0</v>
      </c>
      <c r="F3479" s="157">
        <f t="shared" si="65"/>
        <v>0</v>
      </c>
    </row>
    <row r="3480" spans="1:6" x14ac:dyDescent="0.25">
      <c r="A3480" s="9" t="s">
        <v>7270</v>
      </c>
      <c r="B3480" s="9" t="s">
        <v>7271</v>
      </c>
      <c r="C3480" s="9" t="s">
        <v>7272</v>
      </c>
      <c r="D3480" s="159">
        <f>VLOOKUP(A3480:A3736,Теплоизоляция!A:I,7,FALSE)</f>
        <v>13.37</v>
      </c>
      <c r="E3480" s="79">
        <f>VLOOKUP(A3480:A3736,Теплоизоляция!A:I,8,FALSE)</f>
        <v>0</v>
      </c>
      <c r="F3480" s="157">
        <f>D3480*E3480</f>
        <v>0</v>
      </c>
    </row>
    <row r="3481" spans="1:6" x14ac:dyDescent="0.25">
      <c r="A3481" s="9" t="s">
        <v>7273</v>
      </c>
      <c r="B3481" s="9" t="s">
        <v>7274</v>
      </c>
      <c r="C3481" s="9" t="s">
        <v>7275</v>
      </c>
      <c r="D3481" s="159">
        <f>VLOOKUP(A3481:A3737,Теплоизоляция!A:I,7,FALSE)</f>
        <v>14.52</v>
      </c>
      <c r="E3481" s="79">
        <f>VLOOKUP(A3481:A3737,Теплоизоляция!A:I,8,FALSE)</f>
        <v>0</v>
      </c>
      <c r="F3481" s="157">
        <f t="shared" ref="F3481:F3544" si="66">D3481*E3481</f>
        <v>0</v>
      </c>
    </row>
    <row r="3482" spans="1:6" x14ac:dyDescent="0.25">
      <c r="A3482" s="9" t="s">
        <v>7276</v>
      </c>
      <c r="B3482" s="9" t="s">
        <v>7277</v>
      </c>
      <c r="C3482" s="9" t="s">
        <v>7278</v>
      </c>
      <c r="D3482" s="159">
        <f>VLOOKUP(A3482:A3738,Теплоизоляция!A:I,7,FALSE)</f>
        <v>15.69</v>
      </c>
      <c r="E3482" s="79">
        <f>VLOOKUP(A3482:A3738,Теплоизоляция!A:I,8,FALSE)</f>
        <v>0</v>
      </c>
      <c r="F3482" s="157">
        <f t="shared" si="66"/>
        <v>0</v>
      </c>
    </row>
    <row r="3483" spans="1:6" x14ac:dyDescent="0.25">
      <c r="A3483" s="9" t="s">
        <v>7279</v>
      </c>
      <c r="B3483" s="9" t="s">
        <v>7280</v>
      </c>
      <c r="C3483" s="9" t="s">
        <v>7281</v>
      </c>
      <c r="D3483" s="159">
        <f>VLOOKUP(A3483:A3739,Теплоизоляция!A:I,7,FALSE)</f>
        <v>18</v>
      </c>
      <c r="E3483" s="79">
        <f>VLOOKUP(A3483:A3739,Теплоизоляция!A:I,8,FALSE)</f>
        <v>0</v>
      </c>
      <c r="F3483" s="157">
        <f t="shared" si="66"/>
        <v>0</v>
      </c>
    </row>
    <row r="3484" spans="1:6" x14ac:dyDescent="0.25">
      <c r="A3484" s="9" t="s">
        <v>7282</v>
      </c>
      <c r="B3484" s="9" t="s">
        <v>7283</v>
      </c>
      <c r="C3484" s="9" t="s">
        <v>7284</v>
      </c>
      <c r="D3484" s="159">
        <f>VLOOKUP(A3484:A3740,Теплоизоляция!A:I,7,FALSE)</f>
        <v>19.75</v>
      </c>
      <c r="E3484" s="79">
        <f>VLOOKUP(A3484:A3740,Теплоизоляция!A:I,8,FALSE)</f>
        <v>0</v>
      </c>
      <c r="F3484" s="157">
        <f t="shared" si="66"/>
        <v>0</v>
      </c>
    </row>
    <row r="3485" spans="1:6" x14ac:dyDescent="0.25">
      <c r="A3485" s="9" t="s">
        <v>7285</v>
      </c>
      <c r="B3485" s="9" t="s">
        <v>7286</v>
      </c>
      <c r="C3485" s="9" t="s">
        <v>7287</v>
      </c>
      <c r="D3485" s="159">
        <f>VLOOKUP(A3485:A3741,Теплоизоляция!A:I,7,FALSE)</f>
        <v>24.97</v>
      </c>
      <c r="E3485" s="79">
        <f>VLOOKUP(A3485:A3741,Теплоизоляция!A:I,8,FALSE)</f>
        <v>0</v>
      </c>
      <c r="F3485" s="157">
        <f t="shared" si="66"/>
        <v>0</v>
      </c>
    </row>
    <row r="3486" spans="1:6" x14ac:dyDescent="0.25">
      <c r="A3486" s="9" t="s">
        <v>7289</v>
      </c>
      <c r="B3486" s="9" t="s">
        <v>7290</v>
      </c>
      <c r="C3486" s="9" t="s">
        <v>7291</v>
      </c>
      <c r="D3486" s="159">
        <f>VLOOKUP(A3486:A3742,Теплоизоляция!A:I,7,FALSE)</f>
        <v>18</v>
      </c>
      <c r="E3486" s="79">
        <f>VLOOKUP(A3486:A3742,Теплоизоляция!A:I,8,FALSE)</f>
        <v>0</v>
      </c>
      <c r="F3486" s="157">
        <f t="shared" si="66"/>
        <v>0</v>
      </c>
    </row>
    <row r="3487" spans="1:6" x14ac:dyDescent="0.25">
      <c r="A3487" s="9" t="s">
        <v>7292</v>
      </c>
      <c r="B3487" s="9" t="s">
        <v>7293</v>
      </c>
      <c r="C3487" s="9" t="s">
        <v>7294</v>
      </c>
      <c r="D3487" s="159">
        <f>VLOOKUP(A3487:A3743,Теплоизоляция!A:I,7,FALSE)</f>
        <v>19.149999999999999</v>
      </c>
      <c r="E3487" s="79">
        <f>VLOOKUP(A3487:A3743,Теплоизоляция!A:I,8,FALSE)</f>
        <v>0</v>
      </c>
      <c r="F3487" s="157">
        <f t="shared" si="66"/>
        <v>0</v>
      </c>
    </row>
    <row r="3488" spans="1:6" x14ac:dyDescent="0.25">
      <c r="A3488" s="9" t="s">
        <v>7295</v>
      </c>
      <c r="B3488" s="9" t="s">
        <v>7296</v>
      </c>
      <c r="C3488" s="9" t="s">
        <v>7297</v>
      </c>
      <c r="D3488" s="159">
        <f>VLOOKUP(A3488:A3744,Теплоизоляция!A:I,7,FALSE)</f>
        <v>20.91</v>
      </c>
      <c r="E3488" s="79">
        <f>VLOOKUP(A3488:A3744,Теплоизоляция!A:I,8,FALSE)</f>
        <v>0</v>
      </c>
      <c r="F3488" s="157">
        <f t="shared" si="66"/>
        <v>0</v>
      </c>
    </row>
    <row r="3489" spans="1:6" x14ac:dyDescent="0.25">
      <c r="A3489" s="9" t="s">
        <v>7298</v>
      </c>
      <c r="B3489" s="9" t="s">
        <v>7299</v>
      </c>
      <c r="C3489" s="9" t="s">
        <v>7300</v>
      </c>
      <c r="D3489" s="159">
        <f>VLOOKUP(A3489:A3745,Теплоизоляция!A:I,7,FALSE)</f>
        <v>23.8</v>
      </c>
      <c r="E3489" s="79">
        <f>VLOOKUP(A3489:A3745,Теплоизоляция!A:I,8,FALSE)</f>
        <v>0</v>
      </c>
      <c r="F3489" s="157">
        <f t="shared" si="66"/>
        <v>0</v>
      </c>
    </row>
    <row r="3490" spans="1:6" x14ac:dyDescent="0.25">
      <c r="A3490" s="9" t="s">
        <v>7301</v>
      </c>
      <c r="B3490" s="9" t="s">
        <v>7302</v>
      </c>
      <c r="C3490" s="9" t="s">
        <v>7303</v>
      </c>
      <c r="D3490" s="159">
        <f>VLOOKUP(A3490:A3746,Теплоизоляция!A:I,7,FALSE)</f>
        <v>24.97</v>
      </c>
      <c r="E3490" s="79">
        <f>VLOOKUP(A3490:A3746,Теплоизоляция!A:I,8,FALSE)</f>
        <v>0</v>
      </c>
      <c r="F3490" s="157">
        <f t="shared" si="66"/>
        <v>0</v>
      </c>
    </row>
    <row r="3491" spans="1:6" x14ac:dyDescent="0.25">
      <c r="A3491" s="9" t="s">
        <v>7304</v>
      </c>
      <c r="B3491" s="9" t="s">
        <v>7305</v>
      </c>
      <c r="C3491" s="9" t="s">
        <v>7306</v>
      </c>
      <c r="D3491" s="159">
        <f>VLOOKUP(A3491:A3747,Теплоизоляция!A:I,7,FALSE)</f>
        <v>31.92</v>
      </c>
      <c r="E3491" s="79">
        <f>VLOOKUP(A3491:A3747,Теплоизоляция!A:I,8,FALSE)</f>
        <v>0</v>
      </c>
      <c r="F3491" s="157">
        <f t="shared" si="66"/>
        <v>0</v>
      </c>
    </row>
    <row r="3492" spans="1:6" x14ac:dyDescent="0.25">
      <c r="A3492" s="9" t="s">
        <v>7307</v>
      </c>
      <c r="B3492" s="9" t="s">
        <v>7308</v>
      </c>
      <c r="C3492" s="9" t="s">
        <v>7309</v>
      </c>
      <c r="D3492" s="159">
        <f>VLOOKUP(A3492:A3748,Теплоизоляция!A:I,7,FALSE)</f>
        <v>40.06</v>
      </c>
      <c r="E3492" s="79">
        <f>VLOOKUP(A3492:A3748,Теплоизоляция!A:I,8,FALSE)</f>
        <v>0</v>
      </c>
      <c r="F3492" s="157">
        <f t="shared" si="66"/>
        <v>0</v>
      </c>
    </row>
    <row r="3493" spans="1:6" x14ac:dyDescent="0.25">
      <c r="A3493" s="9" t="s">
        <v>7310</v>
      </c>
      <c r="B3493" s="9" t="s">
        <v>7311</v>
      </c>
      <c r="C3493" s="9" t="s">
        <v>7312</v>
      </c>
      <c r="D3493" s="159">
        <f>VLOOKUP(A3493:A3749,Теплоизоляция!A:I,7,FALSE)</f>
        <v>45.29</v>
      </c>
      <c r="E3493" s="79">
        <f>VLOOKUP(A3493:A3749,Теплоизоляция!A:I,8,FALSE)</f>
        <v>0</v>
      </c>
      <c r="F3493" s="157">
        <f t="shared" si="66"/>
        <v>0</v>
      </c>
    </row>
    <row r="3494" spans="1:6" x14ac:dyDescent="0.25">
      <c r="A3494" s="9" t="s">
        <v>7313</v>
      </c>
      <c r="B3494" s="9" t="s">
        <v>7314</v>
      </c>
      <c r="C3494" s="9" t="s">
        <v>7315</v>
      </c>
      <c r="D3494" s="159">
        <f>VLOOKUP(A3494:A3750,Теплоизоляция!A:I,7,FALSE)</f>
        <v>50.51</v>
      </c>
      <c r="E3494" s="79">
        <f>VLOOKUP(A3494:A3750,Теплоизоляция!A:I,8,FALSE)</f>
        <v>0</v>
      </c>
      <c r="F3494" s="157">
        <f t="shared" si="66"/>
        <v>0</v>
      </c>
    </row>
    <row r="3495" spans="1:6" x14ac:dyDescent="0.25">
      <c r="A3495" s="9" t="s">
        <v>7316</v>
      </c>
      <c r="B3495" s="9" t="s">
        <v>7317</v>
      </c>
      <c r="C3495" s="9" t="s">
        <v>7318</v>
      </c>
      <c r="D3495" s="159">
        <f>VLOOKUP(A3495:A3751,Теплоизоляция!A:I,7,FALSE)</f>
        <v>60.97</v>
      </c>
      <c r="E3495" s="79">
        <f>VLOOKUP(A3495:A3751,Теплоизоляция!A:I,8,FALSE)</f>
        <v>0</v>
      </c>
      <c r="F3495" s="157">
        <f t="shared" si="66"/>
        <v>0</v>
      </c>
    </row>
    <row r="3496" spans="1:6" x14ac:dyDescent="0.25">
      <c r="A3496" s="9" t="s">
        <v>7319</v>
      </c>
      <c r="B3496" s="9" t="s">
        <v>7320</v>
      </c>
      <c r="C3496" s="9" t="s">
        <v>7321</v>
      </c>
      <c r="D3496" s="159">
        <f>VLOOKUP(A3496:A3752,Теплоизоляция!A:I,7,FALSE)</f>
        <v>72.569999999999993</v>
      </c>
      <c r="E3496" s="79">
        <f>VLOOKUP(A3496:A3752,Теплоизоляция!A:I,8,FALSE)</f>
        <v>0</v>
      </c>
      <c r="F3496" s="157">
        <f t="shared" si="66"/>
        <v>0</v>
      </c>
    </row>
    <row r="3497" spans="1:6" x14ac:dyDescent="0.25">
      <c r="A3497" s="9" t="s">
        <v>7322</v>
      </c>
      <c r="B3497" s="9" t="s">
        <v>7323</v>
      </c>
      <c r="C3497" s="9" t="s">
        <v>7324</v>
      </c>
      <c r="D3497" s="159">
        <f>VLOOKUP(A3497:A3753,Теплоизоляция!A:I,7,FALSE)</f>
        <v>77.84</v>
      </c>
      <c r="E3497" s="79">
        <f>VLOOKUP(A3497:A3753,Теплоизоляция!A:I,8,FALSE)</f>
        <v>0</v>
      </c>
      <c r="F3497" s="157">
        <f t="shared" si="66"/>
        <v>0</v>
      </c>
    </row>
    <row r="3498" spans="1:6" x14ac:dyDescent="0.25">
      <c r="A3498" s="9" t="s">
        <v>7325</v>
      </c>
      <c r="B3498" s="9" t="s">
        <v>7326</v>
      </c>
      <c r="C3498" s="9" t="s">
        <v>7327</v>
      </c>
      <c r="D3498" s="159">
        <f>VLOOKUP(A3498:A3754,Теплоизоляция!A:I,7,FALSE)</f>
        <v>97.94</v>
      </c>
      <c r="E3498" s="79">
        <f>VLOOKUP(A3498:A3754,Теплоизоляция!A:I,8,FALSE)</f>
        <v>0</v>
      </c>
      <c r="F3498" s="157">
        <f t="shared" si="66"/>
        <v>0</v>
      </c>
    </row>
    <row r="3499" spans="1:6" x14ac:dyDescent="0.25">
      <c r="A3499" s="9" t="s">
        <v>7328</v>
      </c>
      <c r="B3499" s="9" t="s">
        <v>7329</v>
      </c>
      <c r="C3499" s="9" t="s">
        <v>7330</v>
      </c>
      <c r="D3499" s="159">
        <f>VLOOKUP(A3499:A3755,Теплоизоляция!A:I,7,FALSE)</f>
        <v>151.9</v>
      </c>
      <c r="E3499" s="79">
        <f>VLOOKUP(A3499:A3755,Теплоизоляция!A:I,8,FALSE)</f>
        <v>0</v>
      </c>
      <c r="F3499" s="157">
        <f t="shared" si="66"/>
        <v>0</v>
      </c>
    </row>
    <row r="3500" spans="1:6" x14ac:dyDescent="0.25">
      <c r="A3500" s="9" t="s">
        <v>7331</v>
      </c>
      <c r="B3500" s="9" t="s">
        <v>7332</v>
      </c>
      <c r="C3500" s="9" t="s">
        <v>7333</v>
      </c>
      <c r="D3500" s="159">
        <f>VLOOKUP(A3500:A3756,Теплоизоляция!A:I,7,FALSE)</f>
        <v>180.55</v>
      </c>
      <c r="E3500" s="79">
        <f>VLOOKUP(A3500:A3756,Теплоизоляция!A:I,8,FALSE)</f>
        <v>0</v>
      </c>
      <c r="F3500" s="157">
        <f t="shared" si="66"/>
        <v>0</v>
      </c>
    </row>
    <row r="3501" spans="1:6" x14ac:dyDescent="0.25">
      <c r="A3501" s="9" t="s">
        <v>7334</v>
      </c>
      <c r="B3501" s="9" t="s">
        <v>7335</v>
      </c>
      <c r="C3501" s="9" t="s">
        <v>7856</v>
      </c>
      <c r="D3501" s="159">
        <f>VLOOKUP(A3501:A3757,Теплоизоляция!A:I,7,FALSE)</f>
        <v>185.19</v>
      </c>
      <c r="E3501" s="79">
        <f>VLOOKUP(A3501:A3757,Теплоизоляция!A:I,8,FALSE)</f>
        <v>0</v>
      </c>
      <c r="F3501" s="157">
        <f t="shared" si="66"/>
        <v>0</v>
      </c>
    </row>
    <row r="3502" spans="1:6" x14ac:dyDescent="0.25">
      <c r="A3502" s="9" t="s">
        <v>7336</v>
      </c>
      <c r="B3502" s="9" t="s">
        <v>7337</v>
      </c>
      <c r="C3502" s="9" t="s">
        <v>7855</v>
      </c>
      <c r="D3502" s="159">
        <f>VLOOKUP(A3502:A3758,Теплоизоляция!A:I,7,FALSE)</f>
        <v>211.91</v>
      </c>
      <c r="E3502" s="79">
        <f>VLOOKUP(A3502:A3758,Теплоизоляция!A:I,8,FALSE)</f>
        <v>0</v>
      </c>
      <c r="F3502" s="157">
        <f t="shared" si="66"/>
        <v>0</v>
      </c>
    </row>
    <row r="3503" spans="1:6" x14ac:dyDescent="0.25">
      <c r="A3503" s="9" t="s">
        <v>7338</v>
      </c>
      <c r="B3503" s="9" t="s">
        <v>7339</v>
      </c>
      <c r="C3503" s="9" t="s">
        <v>7854</v>
      </c>
      <c r="D3503" s="159">
        <f>VLOOKUP(A3503:A3759,Теплоизоляция!A:I,7,FALSE)</f>
        <v>168.27</v>
      </c>
      <c r="E3503" s="79">
        <f>VLOOKUP(A3503:A3759,Теплоизоляция!A:I,8,FALSE)</f>
        <v>0</v>
      </c>
      <c r="F3503" s="157">
        <f t="shared" si="66"/>
        <v>0</v>
      </c>
    </row>
    <row r="3504" spans="1:6" x14ac:dyDescent="0.25">
      <c r="A3504" s="9" t="s">
        <v>7340</v>
      </c>
      <c r="B3504" s="9" t="s">
        <v>7341</v>
      </c>
      <c r="C3504" s="9" t="s">
        <v>7853</v>
      </c>
      <c r="D3504" s="159">
        <f>VLOOKUP(A3504:A3760,Теплоизоляция!A:I,7,FALSE)</f>
        <v>246.15</v>
      </c>
      <c r="E3504" s="79">
        <f>VLOOKUP(A3504:A3760,Теплоизоляция!A:I,8,FALSE)</f>
        <v>0</v>
      </c>
      <c r="F3504" s="157">
        <f t="shared" si="66"/>
        <v>0</v>
      </c>
    </row>
    <row r="3505" spans="1:6" x14ac:dyDescent="0.25">
      <c r="A3505" s="9" t="s">
        <v>7343</v>
      </c>
      <c r="B3505" s="9" t="s">
        <v>7344</v>
      </c>
      <c r="C3505" s="9" t="s">
        <v>7345</v>
      </c>
      <c r="D3505" s="159">
        <f>VLOOKUP(A3505:A3761,Теплоизоляция!A:I,7,FALSE)</f>
        <v>27.86</v>
      </c>
      <c r="E3505" s="79">
        <f>VLOOKUP(A3505:A3761,Теплоизоляция!A:I,8,FALSE)</f>
        <v>0</v>
      </c>
      <c r="F3505" s="157">
        <f t="shared" si="66"/>
        <v>0</v>
      </c>
    </row>
    <row r="3506" spans="1:6" x14ac:dyDescent="0.25">
      <c r="A3506" s="9" t="s">
        <v>7346</v>
      </c>
      <c r="B3506" s="9" t="s">
        <v>7347</v>
      </c>
      <c r="C3506" s="9" t="s">
        <v>7348</v>
      </c>
      <c r="D3506" s="159">
        <f>VLOOKUP(A3506:A3762,Теплоизоляция!A:I,7,FALSE)</f>
        <v>30.77</v>
      </c>
      <c r="E3506" s="79">
        <f>VLOOKUP(A3506:A3762,Теплоизоляция!A:I,8,FALSE)</f>
        <v>0</v>
      </c>
      <c r="F3506" s="157">
        <f t="shared" si="66"/>
        <v>0</v>
      </c>
    </row>
    <row r="3507" spans="1:6" x14ac:dyDescent="0.25">
      <c r="A3507" s="9" t="s">
        <v>7349</v>
      </c>
      <c r="B3507" s="9" t="s">
        <v>7350</v>
      </c>
      <c r="C3507" s="9" t="s">
        <v>7351</v>
      </c>
      <c r="D3507" s="159">
        <f>VLOOKUP(A3507:A3763,Теплоизоляция!A:I,7,FALSE)</f>
        <v>31.92</v>
      </c>
      <c r="E3507" s="79">
        <f>VLOOKUP(A3507:A3763,Теплоизоляция!A:I,8,FALSE)</f>
        <v>0</v>
      </c>
      <c r="F3507" s="157">
        <f t="shared" si="66"/>
        <v>0</v>
      </c>
    </row>
    <row r="3508" spans="1:6" x14ac:dyDescent="0.25">
      <c r="A3508" s="9" t="s">
        <v>7352</v>
      </c>
      <c r="B3508" s="9" t="s">
        <v>7353</v>
      </c>
      <c r="C3508" s="9" t="s">
        <v>7354</v>
      </c>
      <c r="D3508" s="159">
        <f>VLOOKUP(A3508:A3764,Теплоизоляция!A:I,7,FALSE)</f>
        <v>35.43</v>
      </c>
      <c r="E3508" s="79">
        <f>VLOOKUP(A3508:A3764,Теплоизоляция!A:I,8,FALSE)</f>
        <v>0</v>
      </c>
      <c r="F3508" s="157">
        <f t="shared" si="66"/>
        <v>0</v>
      </c>
    </row>
    <row r="3509" spans="1:6" x14ac:dyDescent="0.25">
      <c r="A3509" s="9" t="s">
        <v>7355</v>
      </c>
      <c r="B3509" s="9" t="s">
        <v>7356</v>
      </c>
      <c r="C3509" s="9" t="s">
        <v>7357</v>
      </c>
      <c r="D3509" s="159">
        <f>VLOOKUP(A3509:A3765,Теплоизоляция!A:I,7,FALSE)</f>
        <v>35.99</v>
      </c>
      <c r="E3509" s="79">
        <f>VLOOKUP(A3509:A3765,Теплоизоляция!A:I,8,FALSE)</f>
        <v>0</v>
      </c>
      <c r="F3509" s="157">
        <f t="shared" si="66"/>
        <v>0</v>
      </c>
    </row>
    <row r="3510" spans="1:6" x14ac:dyDescent="0.25">
      <c r="A3510" s="9" t="s">
        <v>7358</v>
      </c>
      <c r="B3510" s="9" t="s">
        <v>7359</v>
      </c>
      <c r="C3510" s="9" t="s">
        <v>7360</v>
      </c>
      <c r="D3510" s="159">
        <f>VLOOKUP(A3510:A3766,Теплоизоляция!A:I,7,FALSE)</f>
        <v>43.54</v>
      </c>
      <c r="E3510" s="79">
        <f>VLOOKUP(A3510:A3766,Теплоизоляция!A:I,8,FALSE)</f>
        <v>0</v>
      </c>
      <c r="F3510" s="157">
        <f t="shared" si="66"/>
        <v>0</v>
      </c>
    </row>
    <row r="3511" spans="1:6" x14ac:dyDescent="0.25">
      <c r="A3511" s="9" t="s">
        <v>7361</v>
      </c>
      <c r="B3511" s="9" t="s">
        <v>7362</v>
      </c>
      <c r="C3511" s="9" t="s">
        <v>7363</v>
      </c>
      <c r="D3511" s="159">
        <f>VLOOKUP(A3511:A3767,Теплоизоляция!A:I,7,FALSE)</f>
        <v>56.9</v>
      </c>
      <c r="E3511" s="79">
        <f>VLOOKUP(A3511:A3767,Теплоизоляция!A:I,8,FALSE)</f>
        <v>0</v>
      </c>
      <c r="F3511" s="157">
        <f t="shared" si="66"/>
        <v>0</v>
      </c>
    </row>
    <row r="3512" spans="1:6" x14ac:dyDescent="0.25">
      <c r="A3512" s="9" t="s">
        <v>7364</v>
      </c>
      <c r="B3512" s="9" t="s">
        <v>7365</v>
      </c>
      <c r="C3512" s="9" t="s">
        <v>7366</v>
      </c>
      <c r="D3512" s="159">
        <f>VLOOKUP(A3512:A3768,Теплоизоляция!A:I,7,FALSE)</f>
        <v>66.19</v>
      </c>
      <c r="E3512" s="79">
        <f>VLOOKUP(A3512:A3768,Теплоизоляция!A:I,8,FALSE)</f>
        <v>0</v>
      </c>
      <c r="F3512" s="157">
        <f t="shared" si="66"/>
        <v>0</v>
      </c>
    </row>
    <row r="3513" spans="1:6" x14ac:dyDescent="0.25">
      <c r="A3513" s="9" t="s">
        <v>7367</v>
      </c>
      <c r="B3513" s="9" t="s">
        <v>7368</v>
      </c>
      <c r="C3513" s="9" t="s">
        <v>7369</v>
      </c>
      <c r="D3513" s="159">
        <f>VLOOKUP(A3513:A3769,Теплоизоляция!A:I,7,FALSE)</f>
        <v>67.349999999999994</v>
      </c>
      <c r="E3513" s="79">
        <f>VLOOKUP(A3513:A3769,Теплоизоляция!A:I,8,FALSE)</f>
        <v>0</v>
      </c>
      <c r="F3513" s="157">
        <f t="shared" si="66"/>
        <v>0</v>
      </c>
    </row>
    <row r="3514" spans="1:6" x14ac:dyDescent="0.25">
      <c r="A3514" s="9" t="s">
        <v>7370</v>
      </c>
      <c r="B3514" s="9" t="s">
        <v>7371</v>
      </c>
      <c r="C3514" s="9" t="s">
        <v>7372</v>
      </c>
      <c r="D3514" s="159">
        <f>VLOOKUP(A3514:A3770,Теплоизоляция!A:I,7,FALSE)</f>
        <v>80.69</v>
      </c>
      <c r="E3514" s="79">
        <f>VLOOKUP(A3514:A3770,Теплоизоляция!A:I,8,FALSE)</f>
        <v>0</v>
      </c>
      <c r="F3514" s="157">
        <f t="shared" si="66"/>
        <v>0</v>
      </c>
    </row>
    <row r="3515" spans="1:6" x14ac:dyDescent="0.25">
      <c r="A3515" s="9" t="s">
        <v>7373</v>
      </c>
      <c r="B3515" s="9" t="s">
        <v>7374</v>
      </c>
      <c r="C3515" s="9" t="s">
        <v>7375</v>
      </c>
      <c r="D3515" s="159">
        <f>VLOOKUP(A3515:A3771,Теплоизоляция!A:I,7,FALSE)</f>
        <v>85.92</v>
      </c>
      <c r="E3515" s="79">
        <f>VLOOKUP(A3515:A3771,Теплоизоляция!A:I,8,FALSE)</f>
        <v>0</v>
      </c>
      <c r="F3515" s="157">
        <f t="shared" si="66"/>
        <v>0</v>
      </c>
    </row>
    <row r="3516" spans="1:6" x14ac:dyDescent="0.25">
      <c r="A3516" s="9" t="s">
        <v>7376</v>
      </c>
      <c r="B3516" s="9" t="s">
        <v>7377</v>
      </c>
      <c r="C3516" s="9" t="s">
        <v>7378</v>
      </c>
      <c r="D3516" s="159">
        <f>VLOOKUP(A3516:A3772,Теплоизоляция!A:I,7,FALSE)</f>
        <v>91.94</v>
      </c>
      <c r="E3516" s="79">
        <f>VLOOKUP(A3516:A3772,Теплоизоляция!A:I,8,FALSE)</f>
        <v>0</v>
      </c>
      <c r="F3516" s="157">
        <f t="shared" si="66"/>
        <v>0</v>
      </c>
    </row>
    <row r="3517" spans="1:6" x14ac:dyDescent="0.25">
      <c r="A3517" s="9" t="s">
        <v>7379</v>
      </c>
      <c r="B3517" s="9" t="s">
        <v>7380</v>
      </c>
      <c r="C3517" s="9" t="s">
        <v>7381</v>
      </c>
      <c r="D3517" s="159">
        <f>VLOOKUP(A3517:A3773,Теплоизоляция!A:I,7,FALSE)</f>
        <v>73.88</v>
      </c>
      <c r="E3517" s="79">
        <f>VLOOKUP(A3517:A3773,Теплоизоляция!A:I,8,FALSE)</f>
        <v>0</v>
      </c>
      <c r="F3517" s="157">
        <f t="shared" si="66"/>
        <v>0</v>
      </c>
    </row>
    <row r="3518" spans="1:6" x14ac:dyDescent="0.25">
      <c r="A3518" s="9" t="s">
        <v>7382</v>
      </c>
      <c r="B3518" s="9" t="s">
        <v>7383</v>
      </c>
      <c r="C3518" s="9" t="s">
        <v>7384</v>
      </c>
      <c r="D3518" s="159">
        <f>VLOOKUP(A3518:A3774,Теплоизоляция!A:I,7,FALSE)</f>
        <v>110.31</v>
      </c>
      <c r="E3518" s="79">
        <f>VLOOKUP(A3518:A3774,Теплоизоляция!A:I,8,FALSE)</f>
        <v>0</v>
      </c>
      <c r="F3518" s="157">
        <f t="shared" si="66"/>
        <v>0</v>
      </c>
    </row>
    <row r="3519" spans="1:6" x14ac:dyDescent="0.25">
      <c r="A3519" s="9" t="s">
        <v>7385</v>
      </c>
      <c r="B3519" s="9" t="s">
        <v>7386</v>
      </c>
      <c r="C3519" s="9" t="s">
        <v>7387</v>
      </c>
      <c r="D3519" s="159">
        <f>VLOOKUP(A3519:A3775,Теплоизоляция!A:I,7,FALSE)</f>
        <v>168.38</v>
      </c>
      <c r="E3519" s="79">
        <f>VLOOKUP(A3519:A3775,Теплоизоляция!A:I,8,FALSE)</f>
        <v>0</v>
      </c>
      <c r="F3519" s="157">
        <f t="shared" si="66"/>
        <v>0</v>
      </c>
    </row>
    <row r="3520" spans="1:6" x14ac:dyDescent="0.25">
      <c r="A3520" s="9" t="s">
        <v>7388</v>
      </c>
      <c r="B3520" s="9" t="s">
        <v>7389</v>
      </c>
      <c r="C3520" s="9" t="s">
        <v>7390</v>
      </c>
      <c r="D3520" s="159">
        <f>VLOOKUP(A3520:A3776,Теплоизоляция!A:I,7,FALSE)</f>
        <v>196.23</v>
      </c>
      <c r="E3520" s="79">
        <f>VLOOKUP(A3520:A3776,Теплоизоляция!A:I,8,FALSE)</f>
        <v>0</v>
      </c>
      <c r="F3520" s="157">
        <f t="shared" si="66"/>
        <v>0</v>
      </c>
    </row>
    <row r="3521" spans="1:6" x14ac:dyDescent="0.25">
      <c r="A3521" s="9" t="s">
        <v>7391</v>
      </c>
      <c r="B3521" s="9" t="s">
        <v>7392</v>
      </c>
      <c r="C3521" s="9" t="s">
        <v>7859</v>
      </c>
      <c r="D3521" s="159">
        <f>VLOOKUP(A3521:A3777,Теплоизоляция!A:I,7,FALSE)</f>
        <v>199.14</v>
      </c>
      <c r="E3521" s="79">
        <f>VLOOKUP(A3521:A3777,Теплоизоляция!A:I,8,FALSE)</f>
        <v>0</v>
      </c>
      <c r="F3521" s="157">
        <f t="shared" si="66"/>
        <v>0</v>
      </c>
    </row>
    <row r="3522" spans="1:6" x14ac:dyDescent="0.25">
      <c r="A3522" s="9" t="s">
        <v>7393</v>
      </c>
      <c r="B3522" s="9" t="s">
        <v>7394</v>
      </c>
      <c r="C3522" s="9" t="s">
        <v>7858</v>
      </c>
      <c r="D3522" s="159">
        <f>VLOOKUP(A3522:A3778,Теплоизоляция!A:I,7,FALSE)</f>
        <v>228.75</v>
      </c>
      <c r="E3522" s="79">
        <f>VLOOKUP(A3522:A3778,Теплоизоляция!A:I,8,FALSE)</f>
        <v>0</v>
      </c>
      <c r="F3522" s="157">
        <f t="shared" si="66"/>
        <v>0</v>
      </c>
    </row>
    <row r="3523" spans="1:6" x14ac:dyDescent="0.25">
      <c r="A3523" s="9" t="s">
        <v>7395</v>
      </c>
      <c r="B3523" s="9" t="s">
        <v>7396</v>
      </c>
      <c r="C3523" s="9" t="s">
        <v>7857</v>
      </c>
      <c r="D3523" s="159">
        <f>VLOOKUP(A3523:A3779,Теплоизоляция!A:I,7,FALSE)</f>
        <v>270.52999999999997</v>
      </c>
      <c r="E3523" s="79">
        <f>VLOOKUP(A3523:A3779,Теплоизоляция!A:I,8,FALSE)</f>
        <v>0</v>
      </c>
      <c r="F3523" s="157">
        <f t="shared" si="66"/>
        <v>0</v>
      </c>
    </row>
    <row r="3524" spans="1:6" x14ac:dyDescent="0.25">
      <c r="A3524" s="9" t="s">
        <v>7398</v>
      </c>
      <c r="B3524" s="9" t="s">
        <v>7399</v>
      </c>
      <c r="C3524" s="9" t="s">
        <v>7860</v>
      </c>
      <c r="D3524" s="159">
        <f>VLOOKUP(A3524:A3780,Теплоизоляция!A:I,7,FALSE)</f>
        <v>74.989999999999995</v>
      </c>
      <c r="E3524" s="79">
        <f>VLOOKUP(A3524:A3780,Теплоизоляция!A:I,8,FALSE)</f>
        <v>0</v>
      </c>
      <c r="F3524" s="157">
        <f t="shared" si="66"/>
        <v>0</v>
      </c>
    </row>
    <row r="3525" spans="1:6" x14ac:dyDescent="0.25">
      <c r="A3525" s="9" t="s">
        <v>7400</v>
      </c>
      <c r="B3525" s="9" t="s">
        <v>7401</v>
      </c>
      <c r="C3525" s="9" t="s">
        <v>7861</v>
      </c>
      <c r="D3525" s="159">
        <f>VLOOKUP(A3525:A3781,Теплоизоляция!A:I,7,FALSE)</f>
        <v>80.25</v>
      </c>
      <c r="E3525" s="79">
        <f>VLOOKUP(A3525:A3781,Теплоизоляция!A:I,8,FALSE)</f>
        <v>0</v>
      </c>
      <c r="F3525" s="157">
        <f t="shared" si="66"/>
        <v>0</v>
      </c>
    </row>
    <row r="3526" spans="1:6" x14ac:dyDescent="0.25">
      <c r="A3526" s="9" t="s">
        <v>7402</v>
      </c>
      <c r="B3526" s="9" t="s">
        <v>7403</v>
      </c>
      <c r="C3526" s="9" t="s">
        <v>7862</v>
      </c>
      <c r="D3526" s="159">
        <f>VLOOKUP(A3526:A3782,Теплоизоляция!A:I,7,FALSE)</f>
        <v>84.67</v>
      </c>
      <c r="E3526" s="79">
        <f>VLOOKUP(A3526:A3782,Теплоизоляция!A:I,8,FALSE)</f>
        <v>0</v>
      </c>
      <c r="F3526" s="157">
        <f t="shared" si="66"/>
        <v>0</v>
      </c>
    </row>
    <row r="3527" spans="1:6" x14ac:dyDescent="0.25">
      <c r="A3527" s="9" t="s">
        <v>7404</v>
      </c>
      <c r="B3527" s="9" t="s">
        <v>7405</v>
      </c>
      <c r="C3527" s="9" t="s">
        <v>7863</v>
      </c>
      <c r="D3527" s="159">
        <f>VLOOKUP(A3527:A3783,Теплоизоляция!A:I,7,FALSE)</f>
        <v>96.97</v>
      </c>
      <c r="E3527" s="79">
        <f>VLOOKUP(A3527:A3783,Теплоизоляция!A:I,8,FALSE)</f>
        <v>0</v>
      </c>
      <c r="F3527" s="157">
        <f t="shared" si="66"/>
        <v>0</v>
      </c>
    </row>
    <row r="3528" spans="1:6" x14ac:dyDescent="0.25">
      <c r="A3528" s="9" t="s">
        <v>7406</v>
      </c>
      <c r="B3528" s="9" t="s">
        <v>7407</v>
      </c>
      <c r="C3528" s="9" t="s">
        <v>7864</v>
      </c>
      <c r="D3528" s="159">
        <f>VLOOKUP(A3528:A3784,Теплоизоляция!A:I,7,FALSE)</f>
        <v>102.19</v>
      </c>
      <c r="E3528" s="79">
        <f>VLOOKUP(A3528:A3784,Теплоизоляция!A:I,8,FALSE)</f>
        <v>0</v>
      </c>
      <c r="F3528" s="157">
        <f t="shared" si="66"/>
        <v>0</v>
      </c>
    </row>
    <row r="3529" spans="1:6" x14ac:dyDescent="0.25">
      <c r="A3529" s="9" t="s">
        <v>7408</v>
      </c>
      <c r="B3529" s="9" t="s">
        <v>7409</v>
      </c>
      <c r="C3529" s="9" t="s">
        <v>7865</v>
      </c>
      <c r="D3529" s="159">
        <f>VLOOKUP(A3529:A3785,Теплоизоляция!A:I,7,FALSE)</f>
        <v>106.25</v>
      </c>
      <c r="E3529" s="79">
        <f>VLOOKUP(A3529:A3785,Теплоизоляция!A:I,8,FALSE)</f>
        <v>0</v>
      </c>
      <c r="F3529" s="157">
        <f t="shared" si="66"/>
        <v>0</v>
      </c>
    </row>
    <row r="3530" spans="1:6" x14ac:dyDescent="0.25">
      <c r="A3530" s="9" t="s">
        <v>7410</v>
      </c>
      <c r="B3530" s="9" t="s">
        <v>7411</v>
      </c>
      <c r="C3530" s="9" t="s">
        <v>7866</v>
      </c>
      <c r="D3530" s="159">
        <f>VLOOKUP(A3530:A3786,Теплоизоляция!A:I,7,FALSE)</f>
        <v>113.79</v>
      </c>
      <c r="E3530" s="79">
        <f>VLOOKUP(A3530:A3786,Теплоизоляция!A:I,8,FALSE)</f>
        <v>0</v>
      </c>
      <c r="F3530" s="157">
        <f t="shared" si="66"/>
        <v>0</v>
      </c>
    </row>
    <row r="3531" spans="1:6" x14ac:dyDescent="0.25">
      <c r="A3531" s="9" t="s">
        <v>7412</v>
      </c>
      <c r="B3531" s="9" t="s">
        <v>7413</v>
      </c>
      <c r="C3531" s="9" t="s">
        <v>7867</v>
      </c>
      <c r="D3531" s="159">
        <f>VLOOKUP(A3531:A3787,Теплоизоляция!A:I,7,FALSE)</f>
        <v>128.88999999999999</v>
      </c>
      <c r="E3531" s="79">
        <f>VLOOKUP(A3531:A3787,Теплоизоляция!A:I,8,FALSE)</f>
        <v>0</v>
      </c>
      <c r="F3531" s="157">
        <f t="shared" si="66"/>
        <v>0</v>
      </c>
    </row>
    <row r="3532" spans="1:6" x14ac:dyDescent="0.25">
      <c r="A3532" s="9" t="s">
        <v>7414</v>
      </c>
      <c r="B3532" s="9" t="s">
        <v>7415</v>
      </c>
      <c r="C3532" s="9" t="s">
        <v>7868</v>
      </c>
      <c r="D3532" s="159">
        <f>VLOOKUP(A3532:A3788,Теплоизоляция!A:I,7,FALSE)</f>
        <v>136.43</v>
      </c>
      <c r="E3532" s="79">
        <f>VLOOKUP(A3532:A3788,Теплоизоляция!A:I,8,FALSE)</f>
        <v>0</v>
      </c>
      <c r="F3532" s="157">
        <f t="shared" si="66"/>
        <v>0</v>
      </c>
    </row>
    <row r="3533" spans="1:6" x14ac:dyDescent="0.25">
      <c r="A3533" s="9" t="s">
        <v>7416</v>
      </c>
      <c r="B3533" s="9" t="s">
        <v>7417</v>
      </c>
      <c r="C3533" s="9" t="s">
        <v>7869</v>
      </c>
      <c r="D3533" s="159">
        <f>VLOOKUP(A3533:A3789,Теплоизоляция!A:I,7,FALSE)</f>
        <v>145.5</v>
      </c>
      <c r="E3533" s="79">
        <f>VLOOKUP(A3533:A3789,Теплоизоляция!A:I,8,FALSE)</f>
        <v>0</v>
      </c>
      <c r="F3533" s="157">
        <f t="shared" si="66"/>
        <v>0</v>
      </c>
    </row>
    <row r="3534" spans="1:6" x14ac:dyDescent="0.25">
      <c r="A3534" s="9" t="s">
        <v>7418</v>
      </c>
      <c r="B3534" s="9" t="s">
        <v>7419</v>
      </c>
      <c r="C3534" s="9" t="s">
        <v>7870</v>
      </c>
      <c r="D3534" s="159">
        <f>VLOOKUP(A3534:A3790,Теплоизоляция!A:I,7,FALSE)</f>
        <v>168.38</v>
      </c>
      <c r="E3534" s="79">
        <f>VLOOKUP(A3534:A3790,Теплоизоляция!A:I,8,FALSE)</f>
        <v>0</v>
      </c>
      <c r="F3534" s="157">
        <f t="shared" si="66"/>
        <v>0</v>
      </c>
    </row>
    <row r="3535" spans="1:6" x14ac:dyDescent="0.25">
      <c r="A3535" s="9" t="s">
        <v>7420</v>
      </c>
      <c r="B3535" s="9" t="s">
        <v>7421</v>
      </c>
      <c r="C3535" s="9" t="s">
        <v>7871</v>
      </c>
      <c r="D3535" s="159">
        <f>VLOOKUP(A3535:A3791,Теплоизоляция!A:I,7,FALSE)</f>
        <v>250.22</v>
      </c>
      <c r="E3535" s="79">
        <f>VLOOKUP(A3535:A3791,Теплоизоляция!A:I,8,FALSE)</f>
        <v>0</v>
      </c>
      <c r="F3535" s="157">
        <f t="shared" si="66"/>
        <v>0</v>
      </c>
    </row>
    <row r="3536" spans="1:6" x14ac:dyDescent="0.25">
      <c r="A3536" s="9" t="s">
        <v>7422</v>
      </c>
      <c r="B3536" s="9" t="s">
        <v>7423</v>
      </c>
      <c r="C3536" s="9" t="s">
        <v>7872</v>
      </c>
      <c r="D3536" s="159">
        <f>VLOOKUP(A3536:A3792,Теплоизоляция!A:I,7,FALSE)</f>
        <v>299</v>
      </c>
      <c r="E3536" s="79">
        <f>VLOOKUP(A3536:A3792,Теплоизоляция!A:I,8,FALSE)</f>
        <v>0</v>
      </c>
      <c r="F3536" s="157">
        <f t="shared" si="66"/>
        <v>0</v>
      </c>
    </row>
    <row r="3537" spans="1:6" x14ac:dyDescent="0.25">
      <c r="A3537" s="9" t="s">
        <v>7424</v>
      </c>
      <c r="B3537" s="9" t="s">
        <v>7425</v>
      </c>
      <c r="C3537" s="9" t="s">
        <v>7873</v>
      </c>
      <c r="D3537" s="159">
        <f>VLOOKUP(A3537:A3793,Теплоизоляция!A:I,7,FALSE)</f>
        <v>307.11</v>
      </c>
      <c r="E3537" s="79">
        <f>VLOOKUP(A3537:A3793,Теплоизоляция!A:I,8,FALSE)</f>
        <v>0</v>
      </c>
      <c r="F3537" s="157">
        <f t="shared" si="66"/>
        <v>0</v>
      </c>
    </row>
    <row r="3538" spans="1:6" x14ac:dyDescent="0.25">
      <c r="A3538" s="9" t="s">
        <v>7426</v>
      </c>
      <c r="B3538" s="9" t="s">
        <v>7427</v>
      </c>
      <c r="C3538" s="9" t="s">
        <v>7874</v>
      </c>
      <c r="D3538" s="159">
        <f>VLOOKUP(A3538:A3794,Теплоизоляция!A:I,7,FALSE)</f>
        <v>351.24</v>
      </c>
      <c r="E3538" s="79">
        <f>VLOOKUP(A3538:A3794,Теплоизоляция!A:I,8,FALSE)</f>
        <v>0</v>
      </c>
      <c r="F3538" s="157">
        <f t="shared" si="66"/>
        <v>0</v>
      </c>
    </row>
    <row r="3539" spans="1:6" x14ac:dyDescent="0.25">
      <c r="A3539" s="9" t="s">
        <v>7428</v>
      </c>
      <c r="B3539" s="9" t="s">
        <v>7429</v>
      </c>
      <c r="C3539" s="9" t="s">
        <v>7875</v>
      </c>
      <c r="D3539" s="159">
        <f>VLOOKUP(A3539:A3795,Теплоизоляция!A:I,7,FALSE)</f>
        <v>413.36</v>
      </c>
      <c r="E3539" s="79">
        <f>VLOOKUP(A3539:A3795,Теплоизоляция!A:I,8,FALSE)</f>
        <v>0</v>
      </c>
      <c r="F3539" s="157">
        <f t="shared" si="66"/>
        <v>0</v>
      </c>
    </row>
    <row r="3540" spans="1:6" x14ac:dyDescent="0.25">
      <c r="A3540" s="9" t="s">
        <v>7431</v>
      </c>
      <c r="B3540" s="9" t="s">
        <v>7432</v>
      </c>
      <c r="C3540" s="9" t="s">
        <v>7876</v>
      </c>
      <c r="D3540" s="159">
        <f>VLOOKUP(A3540:A3796,Теплоизоляция!A:I,7,FALSE)</f>
        <v>151.33000000000001</v>
      </c>
      <c r="E3540" s="79">
        <f>VLOOKUP(A3540:A3796,Теплоизоляция!A:I,8,FALSE)</f>
        <v>0</v>
      </c>
      <c r="F3540" s="157">
        <f t="shared" si="66"/>
        <v>0</v>
      </c>
    </row>
    <row r="3541" spans="1:6" x14ac:dyDescent="0.25">
      <c r="A3541" s="9" t="s">
        <v>7433</v>
      </c>
      <c r="B3541" s="9" t="s">
        <v>7434</v>
      </c>
      <c r="C3541" s="9" t="s">
        <v>7877</v>
      </c>
      <c r="D3541" s="159">
        <f>VLOOKUP(A3541:A3797,Теплоизоляция!A:I,7,FALSE)</f>
        <v>157.88999999999999</v>
      </c>
      <c r="E3541" s="79">
        <f>VLOOKUP(A3541:A3797,Теплоизоляция!A:I,8,FALSE)</f>
        <v>0</v>
      </c>
      <c r="F3541" s="157">
        <f t="shared" si="66"/>
        <v>0</v>
      </c>
    </row>
    <row r="3542" spans="1:6" x14ac:dyDescent="0.25">
      <c r="A3542" s="9" t="s">
        <v>7435</v>
      </c>
      <c r="B3542" s="9" t="s">
        <v>7436</v>
      </c>
      <c r="C3542" s="9" t="s">
        <v>7878</v>
      </c>
      <c r="D3542" s="159">
        <f>VLOOKUP(A3542:A3798,Теплоизоляция!A:I,7,FALSE)</f>
        <v>179.38</v>
      </c>
      <c r="E3542" s="79">
        <f>VLOOKUP(A3542:A3798,Теплоизоляция!A:I,8,FALSE)</f>
        <v>0</v>
      </c>
      <c r="F3542" s="157">
        <f t="shared" si="66"/>
        <v>0</v>
      </c>
    </row>
    <row r="3543" spans="1:6" x14ac:dyDescent="0.25">
      <c r="A3543" s="9" t="s">
        <v>7437</v>
      </c>
      <c r="B3543" s="9" t="s">
        <v>7438</v>
      </c>
      <c r="C3543" s="9" t="s">
        <v>7879</v>
      </c>
      <c r="D3543" s="159">
        <f>VLOOKUP(A3543:A3799,Теплоизоляция!A:I,7,FALSE)</f>
        <v>198.78</v>
      </c>
      <c r="E3543" s="79">
        <f>VLOOKUP(A3543:A3799,Теплоизоляция!A:I,8,FALSE)</f>
        <v>0</v>
      </c>
      <c r="F3543" s="157">
        <f t="shared" si="66"/>
        <v>0</v>
      </c>
    </row>
    <row r="3544" spans="1:6" x14ac:dyDescent="0.25">
      <c r="A3544" s="9" t="s">
        <v>7439</v>
      </c>
      <c r="B3544" s="9" t="s">
        <v>7440</v>
      </c>
      <c r="C3544" s="9" t="s">
        <v>7880</v>
      </c>
      <c r="D3544" s="159">
        <f>VLOOKUP(A3544:A3800,Теплоизоляция!A:I,7,FALSE)</f>
        <v>218.56</v>
      </c>
      <c r="E3544" s="79">
        <f>VLOOKUP(A3544:A3800,Теплоизоляция!A:I,8,FALSE)</f>
        <v>0</v>
      </c>
      <c r="F3544" s="157">
        <f t="shared" si="66"/>
        <v>0</v>
      </c>
    </row>
    <row r="3545" spans="1:6" x14ac:dyDescent="0.25">
      <c r="A3545" s="9" t="s">
        <v>7441</v>
      </c>
      <c r="B3545" s="9" t="s">
        <v>7442</v>
      </c>
      <c r="C3545" s="9" t="s">
        <v>7881</v>
      </c>
      <c r="D3545" s="159">
        <f>VLOOKUP(A3545:A3801,Теплоизоляция!A:I,7,FALSE)</f>
        <v>234.5</v>
      </c>
      <c r="E3545" s="79">
        <f>VLOOKUP(A3545:A3801,Теплоизоляция!A:I,8,FALSE)</f>
        <v>0</v>
      </c>
      <c r="F3545" s="157">
        <f t="shared" ref="F3545:F3608" si="67">D3545*E3545</f>
        <v>0</v>
      </c>
    </row>
    <row r="3546" spans="1:6" x14ac:dyDescent="0.25">
      <c r="A3546" s="9" t="s">
        <v>7443</v>
      </c>
      <c r="B3546" s="9" t="s">
        <v>7444</v>
      </c>
      <c r="C3546" s="9" t="s">
        <v>7882</v>
      </c>
      <c r="D3546" s="159">
        <f>VLOOKUP(A3546:A3802,Теплоизоляция!A:I,7,FALSE)</f>
        <v>252.4</v>
      </c>
      <c r="E3546" s="79">
        <f>VLOOKUP(A3546:A3802,Теплоизоляция!A:I,8,FALSE)</f>
        <v>0</v>
      </c>
      <c r="F3546" s="157">
        <f t="shared" si="67"/>
        <v>0</v>
      </c>
    </row>
    <row r="3547" spans="1:6" x14ac:dyDescent="0.25">
      <c r="A3547" s="9" t="s">
        <v>7445</v>
      </c>
      <c r="B3547" s="9" t="s">
        <v>7446</v>
      </c>
      <c r="C3547" s="9" t="s">
        <v>7883</v>
      </c>
      <c r="D3547" s="159">
        <f>VLOOKUP(A3547:A3803,Теплоизоляция!A:I,7,FALSE)</f>
        <v>312.92</v>
      </c>
      <c r="E3547" s="79">
        <f>VLOOKUP(A3547:A3803,Теплоизоляция!A:I,8,FALSE)</f>
        <v>0</v>
      </c>
      <c r="F3547" s="157">
        <f t="shared" si="67"/>
        <v>0</v>
      </c>
    </row>
    <row r="3548" spans="1:6" x14ac:dyDescent="0.25">
      <c r="A3548" s="9" t="s">
        <v>7447</v>
      </c>
      <c r="B3548" s="9" t="s">
        <v>7448</v>
      </c>
      <c r="C3548" s="9" t="s">
        <v>7884</v>
      </c>
      <c r="D3548" s="159">
        <f>VLOOKUP(A3548:A3804,Теплоизоляция!A:I,7,FALSE)</f>
        <v>360.06</v>
      </c>
      <c r="E3548" s="79">
        <f>VLOOKUP(A3548:A3804,Теплоизоляция!A:I,8,FALSE)</f>
        <v>0</v>
      </c>
      <c r="F3548" s="157">
        <f t="shared" si="67"/>
        <v>0</v>
      </c>
    </row>
    <row r="3549" spans="1:6" x14ac:dyDescent="0.25">
      <c r="A3549" s="9" t="s">
        <v>7449</v>
      </c>
      <c r="B3549" s="9" t="s">
        <v>7450</v>
      </c>
      <c r="C3549" s="9" t="s">
        <v>7885</v>
      </c>
      <c r="D3549" s="159">
        <f>VLOOKUP(A3549:A3805,Теплоизоляция!A:I,7,FALSE)</f>
        <v>423.65</v>
      </c>
      <c r="E3549" s="79">
        <f>VLOOKUP(A3549:A3805,Теплоизоляция!A:I,8,FALSE)</f>
        <v>0</v>
      </c>
      <c r="F3549" s="157">
        <f t="shared" si="67"/>
        <v>0</v>
      </c>
    </row>
    <row r="3550" spans="1:6" x14ac:dyDescent="0.25">
      <c r="A3550" s="9" t="s">
        <v>7451</v>
      </c>
      <c r="B3550" s="9" t="s">
        <v>7452</v>
      </c>
      <c r="C3550" s="9" t="s">
        <v>7886</v>
      </c>
      <c r="D3550" s="159">
        <f>VLOOKUP(A3550:A3806,Теплоизоляция!A:I,7,FALSE)</f>
        <v>495.93</v>
      </c>
      <c r="E3550" s="79">
        <f>VLOOKUP(A3550:A3806,Теплоизоляция!A:I,8,FALSE)</f>
        <v>0</v>
      </c>
      <c r="F3550" s="157">
        <f t="shared" si="67"/>
        <v>0</v>
      </c>
    </row>
    <row r="3551" spans="1:6" x14ac:dyDescent="0.25">
      <c r="A3551" s="9" t="s">
        <v>7453</v>
      </c>
      <c r="B3551" s="9" t="s">
        <v>7454</v>
      </c>
      <c r="C3551" s="9" t="s">
        <v>7887</v>
      </c>
      <c r="D3551" s="159">
        <f>VLOOKUP(A3551:A3807,Теплоизоляция!A:I,7,FALSE)</f>
        <v>540.4</v>
      </c>
      <c r="E3551" s="79">
        <f>VLOOKUP(A3551:A3807,Теплоизоляция!A:I,8,FALSE)</f>
        <v>0</v>
      </c>
      <c r="F3551" s="157">
        <f t="shared" si="67"/>
        <v>0</v>
      </c>
    </row>
    <row r="3552" spans="1:6" x14ac:dyDescent="0.25">
      <c r="A3552" s="9" t="s">
        <v>7457</v>
      </c>
      <c r="B3552" s="9" t="s">
        <v>7458</v>
      </c>
      <c r="C3552" s="9" t="s">
        <v>7888</v>
      </c>
      <c r="D3552" s="159">
        <f>VLOOKUP(A3552:A3808,Теплоизоляция!A:I,7,FALSE)</f>
        <v>163.46</v>
      </c>
      <c r="E3552" s="79">
        <f>VLOOKUP(A3552:A3808,Теплоизоляция!A:I,8,FALSE)</f>
        <v>0</v>
      </c>
      <c r="F3552" s="157">
        <f t="shared" si="67"/>
        <v>0</v>
      </c>
    </row>
    <row r="3553" spans="1:6" x14ac:dyDescent="0.25">
      <c r="A3553" s="9" t="s">
        <v>7459</v>
      </c>
      <c r="B3553" s="9" t="s">
        <v>7460</v>
      </c>
      <c r="C3553" s="9" t="s">
        <v>7461</v>
      </c>
      <c r="D3553" s="159">
        <f>VLOOKUP(A3553:A3809,Теплоизоляция!A:I,7,FALSE)</f>
        <v>177.87</v>
      </c>
      <c r="E3553" s="79">
        <f>VLOOKUP(A3553:A3809,Теплоизоляция!A:I,8,FALSE)</f>
        <v>0</v>
      </c>
      <c r="F3553" s="157">
        <f t="shared" si="67"/>
        <v>0</v>
      </c>
    </row>
    <row r="3554" spans="1:6" x14ac:dyDescent="0.25">
      <c r="A3554" s="9" t="s">
        <v>7462</v>
      </c>
      <c r="B3554" s="9" t="s">
        <v>7463</v>
      </c>
      <c r="C3554" s="9" t="s">
        <v>7464</v>
      </c>
      <c r="D3554" s="159">
        <f>VLOOKUP(A3554:A3810,Теплоизоляция!A:I,7,FALSE)</f>
        <v>191.95</v>
      </c>
      <c r="E3554" s="79">
        <f>VLOOKUP(A3554:A3810,Теплоизоляция!A:I,8,FALSE)</f>
        <v>0</v>
      </c>
      <c r="F3554" s="157">
        <f t="shared" si="67"/>
        <v>0</v>
      </c>
    </row>
    <row r="3555" spans="1:6" x14ac:dyDescent="0.25">
      <c r="A3555" s="9" t="s">
        <v>7465</v>
      </c>
      <c r="B3555" s="9" t="s">
        <v>7466</v>
      </c>
      <c r="C3555" s="9" t="s">
        <v>7889</v>
      </c>
      <c r="D3555" s="159">
        <f>VLOOKUP(A3555:A3811,Теплоизоляция!A:I,7,FALSE)</f>
        <v>241.78</v>
      </c>
      <c r="E3555" s="79">
        <f>VLOOKUP(A3555:A3811,Теплоизоляция!A:I,8,FALSE)</f>
        <v>0</v>
      </c>
      <c r="F3555" s="157">
        <f t="shared" si="67"/>
        <v>0</v>
      </c>
    </row>
    <row r="3556" spans="1:6" x14ac:dyDescent="0.25">
      <c r="A3556" s="9" t="s">
        <v>7467</v>
      </c>
      <c r="B3556" s="9" t="s">
        <v>7468</v>
      </c>
      <c r="C3556" s="9" t="s">
        <v>7890</v>
      </c>
      <c r="D3556" s="159">
        <f>VLOOKUP(A3556:A3812,Теплоизоляция!A:I,7,FALSE)</f>
        <v>305.58</v>
      </c>
      <c r="E3556" s="79">
        <f>VLOOKUP(A3556:A3812,Теплоизоляция!A:I,8,FALSE)</f>
        <v>0</v>
      </c>
      <c r="F3556" s="157">
        <f t="shared" si="67"/>
        <v>0</v>
      </c>
    </row>
    <row r="3557" spans="1:6" x14ac:dyDescent="0.25">
      <c r="A3557" s="9" t="s">
        <v>7469</v>
      </c>
      <c r="B3557" s="9" t="s">
        <v>7470</v>
      </c>
      <c r="C3557" s="9" t="s">
        <v>7891</v>
      </c>
      <c r="D3557" s="159">
        <f>VLOOKUP(A3557:A3813,Теплоизоляция!A:I,7,FALSE)</f>
        <v>163.46</v>
      </c>
      <c r="E3557" s="79">
        <f>VLOOKUP(A3557:A3813,Теплоизоляция!A:I,8,FALSE)</f>
        <v>0</v>
      </c>
      <c r="F3557" s="157">
        <f t="shared" si="67"/>
        <v>0</v>
      </c>
    </row>
    <row r="3558" spans="1:6" x14ac:dyDescent="0.25">
      <c r="A3558" s="9" t="s">
        <v>7471</v>
      </c>
      <c r="B3558" s="9" t="s">
        <v>7472</v>
      </c>
      <c r="C3558" s="9" t="s">
        <v>7473</v>
      </c>
      <c r="D3558" s="159">
        <f>VLOOKUP(A3558:A3814,Теплоизоляция!A:I,7,FALSE)</f>
        <v>177.87</v>
      </c>
      <c r="E3558" s="79">
        <f>VLOOKUP(A3558:A3814,Теплоизоляция!A:I,8,FALSE)</f>
        <v>0</v>
      </c>
      <c r="F3558" s="157">
        <f t="shared" si="67"/>
        <v>0</v>
      </c>
    </row>
    <row r="3559" spans="1:6" x14ac:dyDescent="0.25">
      <c r="A3559" s="9" t="s">
        <v>7474</v>
      </c>
      <c r="B3559" s="9" t="s">
        <v>7475</v>
      </c>
      <c r="C3559" s="9" t="s">
        <v>7476</v>
      </c>
      <c r="D3559" s="159">
        <f>VLOOKUP(A3559:A3815,Теплоизоляция!A:I,7,FALSE)</f>
        <v>191.95</v>
      </c>
      <c r="E3559" s="79">
        <f>VLOOKUP(A3559:A3815,Теплоизоляция!A:I,8,FALSE)</f>
        <v>0</v>
      </c>
      <c r="F3559" s="157">
        <f t="shared" si="67"/>
        <v>0</v>
      </c>
    </row>
    <row r="3560" spans="1:6" x14ac:dyDescent="0.25">
      <c r="A3560" s="9" t="s">
        <v>7477</v>
      </c>
      <c r="B3560" s="9" t="s">
        <v>7478</v>
      </c>
      <c r="C3560" s="9" t="s">
        <v>7892</v>
      </c>
      <c r="D3560" s="159">
        <f>VLOOKUP(A3560:A3816,Теплоизоляция!A:I,7,FALSE)</f>
        <v>241.78</v>
      </c>
      <c r="E3560" s="79">
        <f>VLOOKUP(A3560:A3816,Теплоизоляция!A:I,8,FALSE)</f>
        <v>0</v>
      </c>
      <c r="F3560" s="157">
        <f t="shared" si="67"/>
        <v>0</v>
      </c>
    </row>
    <row r="3561" spans="1:6" x14ac:dyDescent="0.25">
      <c r="A3561" s="9" t="s">
        <v>7479</v>
      </c>
      <c r="B3561" s="9" t="s">
        <v>7480</v>
      </c>
      <c r="C3561" s="9" t="s">
        <v>7893</v>
      </c>
      <c r="D3561" s="159">
        <f>VLOOKUP(A3561:A3817,Теплоизоляция!A:I,7,FALSE)</f>
        <v>305.58</v>
      </c>
      <c r="E3561" s="79">
        <f>VLOOKUP(A3561:A3817,Теплоизоляция!A:I,8,FALSE)</f>
        <v>0</v>
      </c>
      <c r="F3561" s="157">
        <f t="shared" si="67"/>
        <v>0</v>
      </c>
    </row>
    <row r="3562" spans="1:6" x14ac:dyDescent="0.25">
      <c r="A3562" s="9" t="s">
        <v>7482</v>
      </c>
      <c r="B3562" s="9" t="s">
        <v>7483</v>
      </c>
      <c r="C3562" s="9" t="s">
        <v>7894</v>
      </c>
      <c r="D3562" s="159">
        <f>VLOOKUP(A3562:A3818,Теплоизоляция!A:I,7,FALSE)</f>
        <v>15.49</v>
      </c>
      <c r="E3562" s="79">
        <f>VLOOKUP(A3562:A3818,Теплоизоляция!A:I,8,FALSE)</f>
        <v>0</v>
      </c>
      <c r="F3562" s="157">
        <f t="shared" si="67"/>
        <v>0</v>
      </c>
    </row>
    <row r="3563" spans="1:6" x14ac:dyDescent="0.25">
      <c r="A3563" s="9" t="s">
        <v>7484</v>
      </c>
      <c r="B3563" s="9" t="s">
        <v>7485</v>
      </c>
      <c r="C3563" s="9" t="s">
        <v>7895</v>
      </c>
      <c r="D3563" s="159">
        <f>VLOOKUP(A3563:A3819,Теплоизоляция!A:I,7,FALSE)</f>
        <v>16.850000000000001</v>
      </c>
      <c r="E3563" s="79">
        <f>VLOOKUP(A3563:A3819,Теплоизоляция!A:I,8,FALSE)</f>
        <v>0</v>
      </c>
      <c r="F3563" s="157">
        <f t="shared" si="67"/>
        <v>0</v>
      </c>
    </row>
    <row r="3564" spans="1:6" x14ac:dyDescent="0.25">
      <c r="A3564" s="9" t="s">
        <v>7486</v>
      </c>
      <c r="B3564" s="9" t="s">
        <v>7487</v>
      </c>
      <c r="C3564" s="9" t="s">
        <v>7896</v>
      </c>
      <c r="D3564" s="159">
        <f>VLOOKUP(A3564:A3820,Теплоизоляция!A:I,7,FALSE)</f>
        <v>18.22</v>
      </c>
      <c r="E3564" s="79">
        <f>VLOOKUP(A3564:A3820,Теплоизоляция!A:I,8,FALSE)</f>
        <v>0</v>
      </c>
      <c r="F3564" s="157">
        <f t="shared" si="67"/>
        <v>0</v>
      </c>
    </row>
    <row r="3565" spans="1:6" x14ac:dyDescent="0.25">
      <c r="A3565" s="9" t="s">
        <v>7488</v>
      </c>
      <c r="B3565" s="9" t="s">
        <v>7489</v>
      </c>
      <c r="C3565" s="9" t="s">
        <v>7897</v>
      </c>
      <c r="D3565" s="159">
        <f>VLOOKUP(A3565:A3821,Теплоизоляция!A:I,7,FALSE)</f>
        <v>22.91</v>
      </c>
      <c r="E3565" s="79">
        <f>VLOOKUP(A3565:A3821,Теплоизоляция!A:I,8,FALSE)</f>
        <v>0</v>
      </c>
      <c r="F3565" s="157">
        <f t="shared" si="67"/>
        <v>0</v>
      </c>
    </row>
    <row r="3566" spans="1:6" x14ac:dyDescent="0.25">
      <c r="A3566" s="9" t="s">
        <v>7490</v>
      </c>
      <c r="B3566" s="9" t="s">
        <v>7491</v>
      </c>
      <c r="C3566" s="9" t="s">
        <v>7898</v>
      </c>
      <c r="D3566" s="159">
        <f>VLOOKUP(A3566:A3822,Теплоизоляция!A:I,7,FALSE)</f>
        <v>28.98</v>
      </c>
      <c r="E3566" s="79">
        <f>VLOOKUP(A3566:A3822,Теплоизоляция!A:I,8,FALSE)</f>
        <v>0</v>
      </c>
      <c r="F3566" s="157">
        <f t="shared" si="67"/>
        <v>0</v>
      </c>
    </row>
    <row r="3567" spans="1:6" x14ac:dyDescent="0.25">
      <c r="A3567" s="9" t="s">
        <v>7492</v>
      </c>
      <c r="B3567" s="9" t="s">
        <v>7493</v>
      </c>
      <c r="C3567" s="9" t="s">
        <v>7899</v>
      </c>
      <c r="D3567" s="159">
        <f>VLOOKUP(A3567:A3823,Теплоизоляция!A:I,7,FALSE)</f>
        <v>15.49</v>
      </c>
      <c r="E3567" s="79">
        <f>VLOOKUP(A3567:A3823,Теплоизоляция!A:I,8,FALSE)</f>
        <v>0</v>
      </c>
      <c r="F3567" s="157">
        <f t="shared" si="67"/>
        <v>0</v>
      </c>
    </row>
    <row r="3568" spans="1:6" x14ac:dyDescent="0.25">
      <c r="A3568" s="9" t="s">
        <v>7494</v>
      </c>
      <c r="B3568" s="9" t="s">
        <v>7495</v>
      </c>
      <c r="C3568" s="9" t="s">
        <v>7900</v>
      </c>
      <c r="D3568" s="159">
        <f>VLOOKUP(A3568:A3824,Теплоизоляция!A:I,7,FALSE)</f>
        <v>16.850000000000001</v>
      </c>
      <c r="E3568" s="79">
        <f>VLOOKUP(A3568:A3824,Теплоизоляция!A:I,8,FALSE)</f>
        <v>0</v>
      </c>
      <c r="F3568" s="157">
        <f t="shared" si="67"/>
        <v>0</v>
      </c>
    </row>
    <row r="3569" spans="1:6" x14ac:dyDescent="0.25">
      <c r="A3569" s="9" t="s">
        <v>7496</v>
      </c>
      <c r="B3569" s="9" t="s">
        <v>7497</v>
      </c>
      <c r="C3569" s="9" t="s">
        <v>7901</v>
      </c>
      <c r="D3569" s="159">
        <f>VLOOKUP(A3569:A3825,Теплоизоляция!A:I,7,FALSE)</f>
        <v>18.22</v>
      </c>
      <c r="E3569" s="79">
        <f>VLOOKUP(A3569:A3825,Теплоизоляция!A:I,8,FALSE)</f>
        <v>0</v>
      </c>
      <c r="F3569" s="157">
        <f t="shared" si="67"/>
        <v>0</v>
      </c>
    </row>
    <row r="3570" spans="1:6" x14ac:dyDescent="0.25">
      <c r="A3570" s="9" t="s">
        <v>7498</v>
      </c>
      <c r="B3570" s="9" t="s">
        <v>7499</v>
      </c>
      <c r="C3570" s="9" t="s">
        <v>7902</v>
      </c>
      <c r="D3570" s="159">
        <f>VLOOKUP(A3570:A3826,Теплоизоляция!A:I,7,FALSE)</f>
        <v>22.91</v>
      </c>
      <c r="E3570" s="79">
        <f>VLOOKUP(A3570:A3826,Теплоизоляция!A:I,8,FALSE)</f>
        <v>0</v>
      </c>
      <c r="F3570" s="157">
        <f t="shared" si="67"/>
        <v>0</v>
      </c>
    </row>
    <row r="3571" spans="1:6" x14ac:dyDescent="0.25">
      <c r="A3571" s="9" t="s">
        <v>7500</v>
      </c>
      <c r="B3571" s="9" t="s">
        <v>7501</v>
      </c>
      <c r="C3571" s="9" t="s">
        <v>7903</v>
      </c>
      <c r="D3571" s="159">
        <f>VLOOKUP(A3571:A3827,Теплоизоляция!A:I,7,FALSE)</f>
        <v>28.98</v>
      </c>
      <c r="E3571" s="79">
        <f>VLOOKUP(A3571:A3827,Теплоизоляция!A:I,8,FALSE)</f>
        <v>0</v>
      </c>
      <c r="F3571" s="157">
        <f t="shared" si="67"/>
        <v>0</v>
      </c>
    </row>
    <row r="3572" spans="1:6" x14ac:dyDescent="0.25">
      <c r="A3572" s="9" t="s">
        <v>7503</v>
      </c>
      <c r="B3572" s="9" t="s">
        <v>7504</v>
      </c>
      <c r="C3572" s="9" t="s">
        <v>7904</v>
      </c>
      <c r="D3572" s="159">
        <f>VLOOKUP(A3572:A3828,Теплоизоляция!A:I,7,FALSE)</f>
        <v>20.91</v>
      </c>
      <c r="E3572" s="79">
        <f>VLOOKUP(A3572:A3828,Теплоизоляция!A:I,8,FALSE)</f>
        <v>0</v>
      </c>
      <c r="F3572" s="157">
        <f t="shared" si="67"/>
        <v>0</v>
      </c>
    </row>
    <row r="3573" spans="1:6" x14ac:dyDescent="0.25">
      <c r="A3573" s="9" t="s">
        <v>7505</v>
      </c>
      <c r="B3573" s="9" t="s">
        <v>7506</v>
      </c>
      <c r="C3573" s="9" t="s">
        <v>7905</v>
      </c>
      <c r="D3573" s="159">
        <f>VLOOKUP(A3573:A3829,Теплоизоляция!A:I,7,FALSE)</f>
        <v>22.25</v>
      </c>
      <c r="E3573" s="79">
        <f>VLOOKUP(A3573:A3829,Теплоизоляция!A:I,8,FALSE)</f>
        <v>0</v>
      </c>
      <c r="F3573" s="157">
        <f t="shared" si="67"/>
        <v>0</v>
      </c>
    </row>
    <row r="3574" spans="1:6" x14ac:dyDescent="0.25">
      <c r="A3574" s="9" t="s">
        <v>7507</v>
      </c>
      <c r="B3574" s="9" t="s">
        <v>7508</v>
      </c>
      <c r="C3574" s="9" t="s">
        <v>7906</v>
      </c>
      <c r="D3574" s="159">
        <f>VLOOKUP(A3574:A3830,Теплоизоляция!A:I,7,FALSE)</f>
        <v>24.28</v>
      </c>
      <c r="E3574" s="79">
        <f>VLOOKUP(A3574:A3830,Теплоизоляция!A:I,8,FALSE)</f>
        <v>0</v>
      </c>
      <c r="F3574" s="157">
        <f t="shared" si="67"/>
        <v>0</v>
      </c>
    </row>
    <row r="3575" spans="1:6" x14ac:dyDescent="0.25">
      <c r="A3575" s="9" t="s">
        <v>7509</v>
      </c>
      <c r="B3575" s="9" t="s">
        <v>7510</v>
      </c>
      <c r="C3575" s="9" t="s">
        <v>7907</v>
      </c>
      <c r="D3575" s="159">
        <f>VLOOKUP(A3575:A3831,Теплоизоляция!A:I,7,FALSE)</f>
        <v>28.98</v>
      </c>
      <c r="E3575" s="79">
        <f>VLOOKUP(A3575:A3831,Теплоизоляция!A:I,8,FALSE)</f>
        <v>0</v>
      </c>
      <c r="F3575" s="157">
        <f t="shared" si="67"/>
        <v>0</v>
      </c>
    </row>
    <row r="3576" spans="1:6" x14ac:dyDescent="0.25">
      <c r="A3576" s="9" t="s">
        <v>7511</v>
      </c>
      <c r="B3576" s="9" t="s">
        <v>7512</v>
      </c>
      <c r="C3576" s="9" t="s">
        <v>7908</v>
      </c>
      <c r="D3576" s="159">
        <f>VLOOKUP(A3576:A3832,Теплоизоляция!A:I,7,FALSE)</f>
        <v>37.090000000000003</v>
      </c>
      <c r="E3576" s="79">
        <f>VLOOKUP(A3576:A3832,Теплоизоляция!A:I,8,FALSE)</f>
        <v>0</v>
      </c>
      <c r="F3576" s="157">
        <f t="shared" si="67"/>
        <v>0</v>
      </c>
    </row>
    <row r="3577" spans="1:6" x14ac:dyDescent="0.25">
      <c r="A3577" s="9" t="s">
        <v>7513</v>
      </c>
      <c r="B3577" s="9" t="s">
        <v>7514</v>
      </c>
      <c r="C3577" s="9" t="s">
        <v>7909</v>
      </c>
      <c r="D3577" s="159">
        <f>VLOOKUP(A3577:A3833,Теплоизоляция!A:I,7,FALSE)</f>
        <v>20.91</v>
      </c>
      <c r="E3577" s="79">
        <f>VLOOKUP(A3577:A3833,Теплоизоляция!A:I,8,FALSE)</f>
        <v>0</v>
      </c>
      <c r="F3577" s="157">
        <f t="shared" si="67"/>
        <v>0</v>
      </c>
    </row>
    <row r="3578" spans="1:6" x14ac:dyDescent="0.25">
      <c r="A3578" s="9" t="s">
        <v>7515</v>
      </c>
      <c r="B3578" s="9" t="s">
        <v>7516</v>
      </c>
      <c r="C3578" s="9" t="s">
        <v>7910</v>
      </c>
      <c r="D3578" s="159">
        <f>VLOOKUP(A3578:A3834,Теплоизоляция!A:I,7,FALSE)</f>
        <v>22.25</v>
      </c>
      <c r="E3578" s="79">
        <f>VLOOKUP(A3578:A3834,Теплоизоляция!A:I,8,FALSE)</f>
        <v>0</v>
      </c>
      <c r="F3578" s="157">
        <f t="shared" si="67"/>
        <v>0</v>
      </c>
    </row>
    <row r="3579" spans="1:6" x14ac:dyDescent="0.25">
      <c r="A3579" s="9" t="s">
        <v>7517</v>
      </c>
      <c r="B3579" s="9" t="s">
        <v>7518</v>
      </c>
      <c r="C3579" s="9" t="s">
        <v>7911</v>
      </c>
      <c r="D3579" s="159">
        <f>VLOOKUP(A3579:A3835,Теплоизоляция!A:I,7,FALSE)</f>
        <v>24.28</v>
      </c>
      <c r="E3579" s="79">
        <f>VLOOKUP(A3579:A3835,Теплоизоляция!A:I,8,FALSE)</f>
        <v>0</v>
      </c>
      <c r="F3579" s="157">
        <f t="shared" si="67"/>
        <v>0</v>
      </c>
    </row>
    <row r="3580" spans="1:6" x14ac:dyDescent="0.25">
      <c r="A3580" s="9" t="s">
        <v>7519</v>
      </c>
      <c r="B3580" s="9" t="s">
        <v>7520</v>
      </c>
      <c r="C3580" s="9" t="s">
        <v>7912</v>
      </c>
      <c r="D3580" s="159">
        <f>VLOOKUP(A3580:A3836,Теплоизоляция!A:I,7,FALSE)</f>
        <v>28.98</v>
      </c>
      <c r="E3580" s="79">
        <f>VLOOKUP(A3580:A3836,Теплоизоляция!A:I,8,FALSE)</f>
        <v>0</v>
      </c>
      <c r="F3580" s="157">
        <f t="shared" si="67"/>
        <v>0</v>
      </c>
    </row>
    <row r="3581" spans="1:6" x14ac:dyDescent="0.25">
      <c r="A3581" s="9" t="s">
        <v>7521</v>
      </c>
      <c r="B3581" s="9" t="s">
        <v>7522</v>
      </c>
      <c r="C3581" s="9" t="s">
        <v>7913</v>
      </c>
      <c r="D3581" s="159">
        <f>VLOOKUP(A3581:A3837,Теплоизоляция!A:I,7,FALSE)</f>
        <v>37.090000000000003</v>
      </c>
      <c r="E3581" s="79">
        <f>VLOOKUP(A3581:A3837,Теплоизоляция!A:I,8,FALSE)</f>
        <v>0</v>
      </c>
      <c r="F3581" s="157">
        <f t="shared" si="67"/>
        <v>0</v>
      </c>
    </row>
    <row r="3582" spans="1:6" x14ac:dyDescent="0.25">
      <c r="A3582" s="9" t="s">
        <v>7524</v>
      </c>
      <c r="B3582" s="9" t="s">
        <v>7525</v>
      </c>
      <c r="C3582" s="9" t="s">
        <v>7914</v>
      </c>
      <c r="D3582" s="159">
        <f>VLOOKUP(A3582:A3838,Теплоизоляция!A:I,7,FALSE)</f>
        <v>195.46</v>
      </c>
      <c r="E3582" s="79">
        <f>VLOOKUP(A3582:A3838,Теплоизоляция!A:I,8,FALSE)</f>
        <v>0</v>
      </c>
      <c r="F3582" s="157">
        <f t="shared" si="67"/>
        <v>0</v>
      </c>
    </row>
    <row r="3583" spans="1:6" x14ac:dyDescent="0.25">
      <c r="A3583" s="9" t="s">
        <v>7526</v>
      </c>
      <c r="B3583" s="9" t="s">
        <v>7527</v>
      </c>
      <c r="C3583" s="9" t="s">
        <v>7915</v>
      </c>
      <c r="D3583" s="159">
        <f>VLOOKUP(A3583:A3839,Теплоизоляция!A:I,7,FALSE)</f>
        <v>284.45999999999998</v>
      </c>
      <c r="E3583" s="79">
        <f>VLOOKUP(A3583:A3839,Теплоизоляция!A:I,8,FALSE)</f>
        <v>0</v>
      </c>
      <c r="F3583" s="157">
        <f t="shared" si="67"/>
        <v>0</v>
      </c>
    </row>
    <row r="3584" spans="1:6" x14ac:dyDescent="0.25">
      <c r="A3584" s="9" t="s">
        <v>7528</v>
      </c>
      <c r="B3584" s="9" t="s">
        <v>7529</v>
      </c>
      <c r="C3584" s="9" t="s">
        <v>7916</v>
      </c>
      <c r="D3584" s="159">
        <f>VLOOKUP(A3584:A3840,Теплоизоляция!A:I,7,FALSE)</f>
        <v>619.45000000000005</v>
      </c>
      <c r="E3584" s="79">
        <f>VLOOKUP(A3584:A3840,Теплоизоляция!A:I,8,FALSE)</f>
        <v>0</v>
      </c>
      <c r="F3584" s="157">
        <f t="shared" si="67"/>
        <v>0</v>
      </c>
    </row>
    <row r="3585" spans="1:6" x14ac:dyDescent="0.25">
      <c r="A3585" s="9" t="s">
        <v>7530</v>
      </c>
      <c r="B3585" s="9" t="s">
        <v>7531</v>
      </c>
      <c r="C3585" s="9" t="s">
        <v>7917</v>
      </c>
      <c r="D3585" s="159">
        <f>VLOOKUP(A3585:A3841,Теплоизоляция!A:I,7,FALSE)</f>
        <v>906.93</v>
      </c>
      <c r="E3585" s="79">
        <f>VLOOKUP(A3585:A3841,Теплоизоляция!A:I,8,FALSE)</f>
        <v>0</v>
      </c>
      <c r="F3585" s="157">
        <f t="shared" si="67"/>
        <v>0</v>
      </c>
    </row>
    <row r="3586" spans="1:6" x14ac:dyDescent="0.25">
      <c r="A3586" s="9" t="s">
        <v>7534</v>
      </c>
      <c r="B3586" s="9" t="s">
        <v>7535</v>
      </c>
      <c r="C3586" s="9" t="s">
        <v>7918</v>
      </c>
      <c r="D3586" s="159">
        <f>VLOOKUP(A3586:A3842,Теплоизоляция!A:I,7,FALSE)</f>
        <v>88.14</v>
      </c>
      <c r="E3586" s="79">
        <f>VLOOKUP(A3586:A3842,Теплоизоляция!A:I,8,FALSE)</f>
        <v>0</v>
      </c>
      <c r="F3586" s="157">
        <f t="shared" si="67"/>
        <v>0</v>
      </c>
    </row>
    <row r="3587" spans="1:6" x14ac:dyDescent="0.25">
      <c r="A3587" s="9" t="s">
        <v>7536</v>
      </c>
      <c r="B3587" s="9" t="s">
        <v>7537</v>
      </c>
      <c r="C3587" s="9" t="s">
        <v>7919</v>
      </c>
      <c r="D3587" s="159">
        <f>VLOOKUP(A3587:A3843,Теплоизоляция!A:I,7,FALSE)</f>
        <v>103.99</v>
      </c>
      <c r="E3587" s="79">
        <f>VLOOKUP(A3587:A3843,Теплоизоляция!A:I,8,FALSE)</f>
        <v>0</v>
      </c>
      <c r="F3587" s="157">
        <f t="shared" si="67"/>
        <v>0</v>
      </c>
    </row>
    <row r="3588" spans="1:6" x14ac:dyDescent="0.25">
      <c r="A3588" s="9" t="s">
        <v>7538</v>
      </c>
      <c r="B3588" s="9" t="s">
        <v>7539</v>
      </c>
      <c r="C3588" s="9" t="s">
        <v>7920</v>
      </c>
      <c r="D3588" s="159">
        <f>VLOOKUP(A3588:A3844,Теплоизоляция!A:I,7,FALSE)</f>
        <v>154.85</v>
      </c>
      <c r="E3588" s="79">
        <f>VLOOKUP(A3588:A3844,Теплоизоляция!A:I,8,FALSE)</f>
        <v>0</v>
      </c>
      <c r="F3588" s="157">
        <f t="shared" si="67"/>
        <v>0</v>
      </c>
    </row>
    <row r="3589" spans="1:6" x14ac:dyDescent="0.25">
      <c r="A3589" s="9" t="s">
        <v>7540</v>
      </c>
      <c r="B3589" s="9" t="s">
        <v>7541</v>
      </c>
      <c r="C3589" s="9" t="s">
        <v>7921</v>
      </c>
      <c r="D3589" s="159">
        <f>VLOOKUP(A3589:A3845,Теплоизоляция!A:I,7,FALSE)</f>
        <v>459.02</v>
      </c>
      <c r="E3589" s="79">
        <f>VLOOKUP(A3589:A3845,Теплоизоляция!A:I,8,FALSE)</f>
        <v>0</v>
      </c>
      <c r="F3589" s="157">
        <f t="shared" si="67"/>
        <v>0</v>
      </c>
    </row>
    <row r="3590" spans="1:6" x14ac:dyDescent="0.25">
      <c r="A3590" s="9" t="s">
        <v>7542</v>
      </c>
      <c r="B3590" s="9" t="s">
        <v>7543</v>
      </c>
      <c r="C3590" s="9" t="s">
        <v>7922</v>
      </c>
      <c r="D3590" s="159">
        <f>VLOOKUP(A3590:A3846,Теплоизоляция!A:I,7,FALSE)</f>
        <v>627.63</v>
      </c>
      <c r="E3590" s="79">
        <f>VLOOKUP(A3590:A3846,Теплоизоляция!A:I,8,FALSE)</f>
        <v>0</v>
      </c>
      <c r="F3590" s="157">
        <f t="shared" si="67"/>
        <v>0</v>
      </c>
    </row>
    <row r="3591" spans="1:6" x14ac:dyDescent="0.25">
      <c r="A3591" s="9" t="s">
        <v>7544</v>
      </c>
      <c r="B3591" s="9" t="s">
        <v>7545</v>
      </c>
      <c r="C3591" s="9" t="s">
        <v>7923</v>
      </c>
      <c r="D3591" s="159">
        <f>VLOOKUP(A3591:A3847,Теплоизоляция!A:I,7,FALSE)</f>
        <v>55.51</v>
      </c>
      <c r="E3591" s="79">
        <f>VLOOKUP(A3591:A3847,Теплоизоляция!A:I,8,FALSE)</f>
        <v>0</v>
      </c>
      <c r="F3591" s="157">
        <f t="shared" si="67"/>
        <v>0</v>
      </c>
    </row>
    <row r="3592" spans="1:6" x14ac:dyDescent="0.25">
      <c r="A3592" s="9" t="s">
        <v>7549</v>
      </c>
      <c r="B3592" s="9" t="s">
        <v>7547</v>
      </c>
      <c r="C3592" s="9" t="s">
        <v>7924</v>
      </c>
      <c r="D3592" s="159">
        <f>VLOOKUP(A3592:A3848,Теплоизоляция!A:I,7,FALSE)</f>
        <v>207.82</v>
      </c>
      <c r="E3592" s="79">
        <f>VLOOKUP(A3592:A3848,Теплоизоляция!A:I,8,FALSE)</f>
        <v>0</v>
      </c>
      <c r="F3592" s="157">
        <f t="shared" si="67"/>
        <v>0</v>
      </c>
    </row>
    <row r="3593" spans="1:6" x14ac:dyDescent="0.25">
      <c r="A3593" s="9" t="s">
        <v>7550</v>
      </c>
      <c r="B3593" s="9" t="s">
        <v>7548</v>
      </c>
      <c r="C3593" s="9" t="s">
        <v>7925</v>
      </c>
      <c r="D3593" s="159">
        <f>VLOOKUP(A3593:A3849,Теплоизоляция!A:I,7,FALSE)</f>
        <v>261.7</v>
      </c>
      <c r="E3593" s="79">
        <f>VLOOKUP(A3593:A3849,Теплоизоляция!A:I,8,FALSE)</f>
        <v>0</v>
      </c>
      <c r="F3593" s="157">
        <f t="shared" si="67"/>
        <v>0</v>
      </c>
    </row>
    <row r="3594" spans="1:6" x14ac:dyDescent="0.25">
      <c r="A3594" s="9" t="s">
        <v>7555</v>
      </c>
      <c r="B3594" s="9" t="s">
        <v>7556</v>
      </c>
      <c r="C3594" s="9" t="s">
        <v>7926</v>
      </c>
      <c r="D3594" s="159">
        <f>VLOOKUP(A3594:A3850,Теплоизоляция!A:I,7,FALSE)</f>
        <v>361.63</v>
      </c>
      <c r="E3594" s="79">
        <f>VLOOKUP(A3594:A3850,Теплоизоляция!A:I,8,FALSE)</f>
        <v>0</v>
      </c>
      <c r="F3594" s="157">
        <f t="shared" si="67"/>
        <v>0</v>
      </c>
    </row>
    <row r="3595" spans="1:6" x14ac:dyDescent="0.25">
      <c r="A3595" s="9" t="s">
        <v>7551</v>
      </c>
      <c r="B3595" s="9" t="s">
        <v>7557</v>
      </c>
      <c r="C3595" s="9" t="s">
        <v>7927</v>
      </c>
      <c r="D3595" s="159">
        <f>VLOOKUP(A3595:A3851,Теплоизоляция!A:I,7,FALSE)</f>
        <v>1058.8</v>
      </c>
      <c r="E3595" s="79">
        <f>VLOOKUP(A3595:A3851,Теплоизоляция!A:I,8,FALSE)</f>
        <v>0</v>
      </c>
      <c r="F3595" s="157">
        <f t="shared" si="67"/>
        <v>0</v>
      </c>
    </row>
    <row r="3596" spans="1:6" x14ac:dyDescent="0.25">
      <c r="A3596" s="9" t="s">
        <v>7558</v>
      </c>
      <c r="B3596" s="9" t="s">
        <v>7559</v>
      </c>
      <c r="C3596" s="9" t="s">
        <v>7928</v>
      </c>
      <c r="D3596" s="159">
        <f>VLOOKUP(A3596:A3852,Теплоизоляция!A:I,7,FALSE)</f>
        <v>250.75</v>
      </c>
      <c r="E3596" s="79">
        <f>VLOOKUP(A3596:A3852,Теплоизоляция!A:I,8,FALSE)</f>
        <v>0</v>
      </c>
      <c r="F3596" s="157">
        <f t="shared" si="67"/>
        <v>0</v>
      </c>
    </row>
    <row r="3597" spans="1:6" x14ac:dyDescent="0.25">
      <c r="A3597" s="9" t="s">
        <v>7552</v>
      </c>
      <c r="B3597" s="9" t="s">
        <v>7560</v>
      </c>
      <c r="C3597" s="9" t="s">
        <v>7929</v>
      </c>
      <c r="D3597" s="159">
        <f>VLOOKUP(A3597:A3853,Теплоизоляция!A:I,7,FALSE)</f>
        <v>307</v>
      </c>
      <c r="E3597" s="79">
        <f>VLOOKUP(A3597:A3853,Теплоизоляция!A:I,8,FALSE)</f>
        <v>0</v>
      </c>
      <c r="F3597" s="157">
        <f t="shared" si="67"/>
        <v>0</v>
      </c>
    </row>
    <row r="3598" spans="1:6" x14ac:dyDescent="0.25">
      <c r="A3598" s="9" t="s">
        <v>7553</v>
      </c>
      <c r="B3598" s="9" t="s">
        <v>7554</v>
      </c>
      <c r="C3598" s="9" t="s">
        <v>7930</v>
      </c>
      <c r="D3598" s="159">
        <f>VLOOKUP(A3598:A3854,Теплоизоляция!A:I,7,FALSE)</f>
        <v>448.56</v>
      </c>
      <c r="E3598" s="79">
        <f>VLOOKUP(A3598:A3854,Теплоизоляция!A:I,8,FALSE)</f>
        <v>0</v>
      </c>
      <c r="F3598" s="157">
        <f t="shared" si="67"/>
        <v>0</v>
      </c>
    </row>
    <row r="3599" spans="1:6" x14ac:dyDescent="0.25">
      <c r="A3599" s="9" t="s">
        <v>7561</v>
      </c>
      <c r="B3599" s="9" t="s">
        <v>7562</v>
      </c>
      <c r="C3599" s="9" t="s">
        <v>7931</v>
      </c>
      <c r="D3599" s="159">
        <f>VLOOKUP(A3599:A3855,Теплоизоляция!A:I,7,FALSE)</f>
        <v>176.34</v>
      </c>
      <c r="E3599" s="79">
        <f>VLOOKUP(A3599:A3855,Теплоизоляция!A:I,8,FALSE)</f>
        <v>0</v>
      </c>
      <c r="F3599" s="157">
        <f t="shared" si="67"/>
        <v>0</v>
      </c>
    </row>
    <row r="3600" spans="1:6" x14ac:dyDescent="0.25">
      <c r="A3600" s="9" t="s">
        <v>7563</v>
      </c>
      <c r="B3600" s="9" t="s">
        <v>7564</v>
      </c>
      <c r="C3600" s="9" t="s">
        <v>7932</v>
      </c>
      <c r="D3600" s="159">
        <f>VLOOKUP(A3600:A3856,Теплоизоляция!A:I,7,FALSE)</f>
        <v>435.67</v>
      </c>
      <c r="E3600" s="79">
        <f>VLOOKUP(A3600:A3856,Теплоизоляция!A:I,8,FALSE)</f>
        <v>0</v>
      </c>
      <c r="F3600" s="157">
        <f t="shared" si="67"/>
        <v>0</v>
      </c>
    </row>
    <row r="3601" spans="1:6" x14ac:dyDescent="0.25">
      <c r="A3601" s="9" t="s">
        <v>7566</v>
      </c>
      <c r="B3601" s="9" t="s">
        <v>7567</v>
      </c>
      <c r="C3601" s="9" t="s">
        <v>7933</v>
      </c>
      <c r="D3601" s="159">
        <f>VLOOKUP(A3601:A3857,Теплоизоляция!A:I,7,FALSE)</f>
        <v>409.13</v>
      </c>
      <c r="E3601" s="79">
        <f>VLOOKUP(A3601:A3857,Теплоизоляция!A:I,8,FALSE)</f>
        <v>0</v>
      </c>
      <c r="F3601" s="157">
        <f t="shared" si="67"/>
        <v>0</v>
      </c>
    </row>
    <row r="3602" spans="1:6" x14ac:dyDescent="0.25">
      <c r="A3602" s="9" t="s">
        <v>7568</v>
      </c>
      <c r="B3602" s="9" t="s">
        <v>7569</v>
      </c>
      <c r="C3602" s="9" t="s">
        <v>7934</v>
      </c>
      <c r="D3602" s="159">
        <f>VLOOKUP(A3602:A3858,Теплоизоляция!A:I,7,FALSE)</f>
        <v>566.66</v>
      </c>
      <c r="E3602" s="79">
        <f>VLOOKUP(A3602:A3858,Теплоизоляция!A:I,8,FALSE)</f>
        <v>0</v>
      </c>
      <c r="F3602" s="157">
        <f t="shared" si="67"/>
        <v>0</v>
      </c>
    </row>
    <row r="3603" spans="1:6" x14ac:dyDescent="0.25">
      <c r="A3603" s="9" t="s">
        <v>7570</v>
      </c>
      <c r="B3603" s="9" t="s">
        <v>7571</v>
      </c>
      <c r="C3603" s="9" t="s">
        <v>7935</v>
      </c>
      <c r="D3603" s="159">
        <f>VLOOKUP(A3603:A3859,Теплоизоляция!A:I,7,FALSE)</f>
        <v>825.23</v>
      </c>
      <c r="E3603" s="79">
        <f>VLOOKUP(A3603:A3859,Теплоизоляция!A:I,8,FALSE)</f>
        <v>0</v>
      </c>
      <c r="F3603" s="157">
        <f t="shared" si="67"/>
        <v>0</v>
      </c>
    </row>
    <row r="3604" spans="1:6" x14ac:dyDescent="0.25">
      <c r="A3604" s="9" t="s">
        <v>7572</v>
      </c>
      <c r="B3604" s="9" t="s">
        <v>7573</v>
      </c>
      <c r="C3604" s="9" t="s">
        <v>7936</v>
      </c>
      <c r="D3604" s="159">
        <f>VLOOKUP(A3604:A3860,Теплоизоляция!A:I,7,FALSE)</f>
        <v>228.78</v>
      </c>
      <c r="E3604" s="79">
        <f>VLOOKUP(A3604:A3860,Теплоизоляция!A:I,8,FALSE)</f>
        <v>0</v>
      </c>
      <c r="F3604" s="157">
        <f t="shared" si="67"/>
        <v>0</v>
      </c>
    </row>
    <row r="3605" spans="1:6" x14ac:dyDescent="0.25">
      <c r="A3605" s="9" t="s">
        <v>7574</v>
      </c>
      <c r="B3605" s="9" t="s">
        <v>7575</v>
      </c>
      <c r="C3605" s="9" t="s">
        <v>7937</v>
      </c>
      <c r="D3605" s="159">
        <f>VLOOKUP(A3605:A3861,Теплоизоляция!A:I,7,FALSE)</f>
        <v>270.10000000000002</v>
      </c>
      <c r="E3605" s="79">
        <f>VLOOKUP(A3605:A3861,Теплоизоляция!A:I,8,FALSE)</f>
        <v>0</v>
      </c>
      <c r="F3605" s="157">
        <f t="shared" si="67"/>
        <v>0</v>
      </c>
    </row>
    <row r="3606" spans="1:6" x14ac:dyDescent="0.25">
      <c r="A3606" s="9" t="s">
        <v>7576</v>
      </c>
      <c r="B3606" s="9" t="s">
        <v>7577</v>
      </c>
      <c r="C3606" s="9" t="s">
        <v>7938</v>
      </c>
      <c r="D3606" s="159">
        <f>VLOOKUP(A3606:A3862,Теплоизоляция!A:I,7,FALSE)</f>
        <v>365.86</v>
      </c>
      <c r="E3606" s="79">
        <f>VLOOKUP(A3606:A3862,Теплоизоляция!A:I,8,FALSE)</f>
        <v>0</v>
      </c>
      <c r="F3606" s="157">
        <f t="shared" si="67"/>
        <v>0</v>
      </c>
    </row>
    <row r="3607" spans="1:6" x14ac:dyDescent="0.25">
      <c r="A3607" s="9" t="s">
        <v>7579</v>
      </c>
      <c r="B3607" s="9" t="s">
        <v>7580</v>
      </c>
      <c r="C3607" s="9" t="s">
        <v>7939</v>
      </c>
      <c r="D3607" s="159">
        <f>VLOOKUP(A3607:A3863,Теплоизоляция!A:I,7,FALSE)</f>
        <v>276.76</v>
      </c>
      <c r="E3607" s="79">
        <f>VLOOKUP(A3607:A3863,Теплоизоляция!A:I,8,FALSE)</f>
        <v>0</v>
      </c>
      <c r="F3607" s="157">
        <f t="shared" si="67"/>
        <v>0</v>
      </c>
    </row>
    <row r="3608" spans="1:6" x14ac:dyDescent="0.25">
      <c r="A3608" s="9" t="s">
        <v>7581</v>
      </c>
      <c r="B3608" s="9" t="s">
        <v>7582</v>
      </c>
      <c r="C3608" s="9" t="s">
        <v>7940</v>
      </c>
      <c r="D3608" s="159">
        <f>VLOOKUP(A3608:A3864,Теплоизоляция!A:I,7,FALSE)</f>
        <v>314.74</v>
      </c>
      <c r="E3608" s="79">
        <f>VLOOKUP(A3608:A3864,Теплоизоляция!A:I,8,FALSE)</f>
        <v>0</v>
      </c>
      <c r="F3608" s="157">
        <f t="shared" si="67"/>
        <v>0</v>
      </c>
    </row>
    <row r="3609" spans="1:6" x14ac:dyDescent="0.25">
      <c r="A3609" s="9" t="s">
        <v>7583</v>
      </c>
      <c r="B3609" s="9" t="s">
        <v>7584</v>
      </c>
      <c r="C3609" s="9" t="s">
        <v>7941</v>
      </c>
      <c r="D3609" s="159">
        <f>VLOOKUP(A3609:A3865,Теплоизоляция!A:I,7,FALSE)</f>
        <v>427.69</v>
      </c>
      <c r="E3609" s="79">
        <f>VLOOKUP(A3609:A3865,Теплоизоляция!A:I,8,FALSE)</f>
        <v>0</v>
      </c>
      <c r="F3609" s="157">
        <f t="shared" ref="F3609:F3672" si="68">D3609*E3609</f>
        <v>0</v>
      </c>
    </row>
    <row r="3610" spans="1:6" x14ac:dyDescent="0.25">
      <c r="A3610" s="9" t="s">
        <v>7585</v>
      </c>
      <c r="B3610" s="9" t="s">
        <v>7586</v>
      </c>
      <c r="C3610" s="9" t="s">
        <v>7942</v>
      </c>
      <c r="D3610" s="159">
        <f>VLOOKUP(A3610:A3866,Теплоизоляция!A:I,7,FALSE)</f>
        <v>478.03</v>
      </c>
      <c r="E3610" s="79">
        <f>VLOOKUP(A3610:A3866,Теплоизоляция!A:I,8,FALSE)</f>
        <v>0</v>
      </c>
      <c r="F3610" s="157">
        <f t="shared" si="68"/>
        <v>0</v>
      </c>
    </row>
    <row r="3611" spans="1:6" x14ac:dyDescent="0.25">
      <c r="A3611" s="9" t="s">
        <v>7587</v>
      </c>
      <c r="B3611" s="9" t="s">
        <v>7588</v>
      </c>
      <c r="C3611" s="9" t="s">
        <v>7943</v>
      </c>
      <c r="D3611" s="159">
        <f>VLOOKUP(A3611:A3867,Теплоизоляция!A:I,7,FALSE)</f>
        <v>928.24</v>
      </c>
      <c r="E3611" s="79">
        <f>VLOOKUP(A3611:A3867,Теплоизоляция!A:I,8,FALSE)</f>
        <v>0</v>
      </c>
      <c r="F3611" s="157">
        <f t="shared" si="68"/>
        <v>0</v>
      </c>
    </row>
    <row r="3612" spans="1:6" x14ac:dyDescent="0.25">
      <c r="A3612" s="9" t="s">
        <v>7589</v>
      </c>
      <c r="B3612" s="9" t="s">
        <v>7590</v>
      </c>
      <c r="C3612" s="9" t="s">
        <v>7944</v>
      </c>
      <c r="D3612" s="159">
        <f>VLOOKUP(A3612:A3868,Теплоизоляция!A:I,7,FALSE)</f>
        <v>1016.51</v>
      </c>
      <c r="E3612" s="79">
        <f>VLOOKUP(A3612:A3868,Теплоизоляция!A:I,8,FALSE)</f>
        <v>0</v>
      </c>
      <c r="F3612" s="157">
        <f t="shared" si="68"/>
        <v>0</v>
      </c>
    </row>
    <row r="3613" spans="1:6" x14ac:dyDescent="0.25">
      <c r="A3613" s="9" t="s">
        <v>7592</v>
      </c>
      <c r="B3613" s="9" t="s">
        <v>7593</v>
      </c>
      <c r="C3613" s="9" t="s">
        <v>7945</v>
      </c>
      <c r="D3613" s="159">
        <f>VLOOKUP(A3613:A3869,Теплоизоляция!A:I,7,FALSE)</f>
        <v>445.69</v>
      </c>
      <c r="E3613" s="79">
        <f>VLOOKUP(A3613:A3869,Теплоизоляция!A:I,8,FALSE)</f>
        <v>0</v>
      </c>
      <c r="F3613" s="157">
        <f t="shared" si="68"/>
        <v>0</v>
      </c>
    </row>
    <row r="3614" spans="1:6" x14ac:dyDescent="0.25">
      <c r="A3614" s="9" t="s">
        <v>7594</v>
      </c>
      <c r="B3614" s="9" t="s">
        <v>7595</v>
      </c>
      <c r="C3614" s="9" t="s">
        <v>7946</v>
      </c>
      <c r="D3614" s="159">
        <f>VLOOKUP(A3614:A3870,Теплоизоляция!A:I,7,FALSE)</f>
        <v>194.1</v>
      </c>
      <c r="E3614" s="79">
        <f>VLOOKUP(A3614:A3870,Теплоизоляция!A:I,8,FALSE)</f>
        <v>0</v>
      </c>
      <c r="F3614" s="157">
        <f t="shared" si="68"/>
        <v>0</v>
      </c>
    </row>
    <row r="3615" spans="1:6" x14ac:dyDescent="0.25">
      <c r="A3615" s="9" t="s">
        <v>7596</v>
      </c>
      <c r="B3615" s="9" t="s">
        <v>7597</v>
      </c>
      <c r="C3615" s="9" t="s">
        <v>7947</v>
      </c>
      <c r="D3615" s="159">
        <f>VLOOKUP(A3615:A3871,Теплоизоляция!A:I,7,FALSE)</f>
        <v>322.14</v>
      </c>
      <c r="E3615" s="79">
        <f>VLOOKUP(A3615:A3871,Теплоизоляция!A:I,8,FALSE)</f>
        <v>0</v>
      </c>
      <c r="F3615" s="157">
        <f t="shared" si="68"/>
        <v>0</v>
      </c>
    </row>
    <row r="3616" spans="1:6" x14ac:dyDescent="0.25">
      <c r="A3616" s="9" t="s">
        <v>7600</v>
      </c>
      <c r="B3616" s="9" t="s">
        <v>7601</v>
      </c>
      <c r="C3616" s="9" t="s">
        <v>7948</v>
      </c>
      <c r="D3616" s="159">
        <f>VLOOKUP(A3616:A3872,Теплоизоляция!A:I,7,FALSE)</f>
        <v>21.9</v>
      </c>
      <c r="E3616" s="79">
        <f>VLOOKUP(A3616:A3872,Теплоизоляция!A:I,8,FALSE)</f>
        <v>0</v>
      </c>
      <c r="F3616" s="157">
        <f t="shared" si="68"/>
        <v>0</v>
      </c>
    </row>
    <row r="3617" spans="1:6" x14ac:dyDescent="0.25">
      <c r="A3617" s="9" t="s">
        <v>7602</v>
      </c>
      <c r="B3617" s="9" t="s">
        <v>7603</v>
      </c>
      <c r="C3617" s="9" t="s">
        <v>7949</v>
      </c>
      <c r="D3617" s="159">
        <f>VLOOKUP(A3617:A3873,Теплоизоляция!A:I,7,FALSE)</f>
        <v>23.89</v>
      </c>
      <c r="E3617" s="79">
        <f>VLOOKUP(A3617:A3873,Теплоизоляция!A:I,8,FALSE)</f>
        <v>0</v>
      </c>
      <c r="F3617" s="157">
        <f t="shared" si="68"/>
        <v>0</v>
      </c>
    </row>
    <row r="3618" spans="1:6" x14ac:dyDescent="0.25">
      <c r="A3618" s="9" t="s">
        <v>7604</v>
      </c>
      <c r="B3618" s="9" t="s">
        <v>7605</v>
      </c>
      <c r="C3618" s="9" t="s">
        <v>7950</v>
      </c>
      <c r="D3618" s="159">
        <f>VLOOKUP(A3618:A3874,Теплоизоляция!A:I,7,FALSE)</f>
        <v>28.57</v>
      </c>
      <c r="E3618" s="79">
        <f>VLOOKUP(A3618:A3874,Теплоизоляция!A:I,8,FALSE)</f>
        <v>0</v>
      </c>
      <c r="F3618" s="157">
        <f t="shared" si="68"/>
        <v>0</v>
      </c>
    </row>
    <row r="3619" spans="1:6" x14ac:dyDescent="0.25">
      <c r="A3619" s="9" t="s">
        <v>7606</v>
      </c>
      <c r="B3619" s="9" t="s">
        <v>7607</v>
      </c>
      <c r="C3619" s="9" t="s">
        <v>7951</v>
      </c>
      <c r="D3619" s="159">
        <f>VLOOKUP(A3619:A3875,Теплоизоляция!A:I,7,FALSE)</f>
        <v>28.55</v>
      </c>
      <c r="E3619" s="79">
        <f>VLOOKUP(A3619:A3875,Теплоизоляция!A:I,8,FALSE)</f>
        <v>0</v>
      </c>
      <c r="F3619" s="157">
        <f t="shared" si="68"/>
        <v>0</v>
      </c>
    </row>
    <row r="3620" spans="1:6" x14ac:dyDescent="0.25">
      <c r="A3620" s="9" t="s">
        <v>7608</v>
      </c>
      <c r="B3620" s="9" t="s">
        <v>7609</v>
      </c>
      <c r="C3620" s="9" t="s">
        <v>7952</v>
      </c>
      <c r="D3620" s="159">
        <f>VLOOKUP(A3620:A3876,Теплоизоляция!A:I,7,FALSE)</f>
        <v>36.5</v>
      </c>
      <c r="E3620" s="79">
        <f>VLOOKUP(A3620:A3876,Теплоизоляция!A:I,8,FALSE)</f>
        <v>0</v>
      </c>
      <c r="F3620" s="157">
        <f t="shared" si="68"/>
        <v>0</v>
      </c>
    </row>
    <row r="3621" spans="1:6" x14ac:dyDescent="0.25">
      <c r="A3621" s="9" t="s">
        <v>7610</v>
      </c>
      <c r="B3621" s="9" t="s">
        <v>7611</v>
      </c>
      <c r="C3621" s="9" t="s">
        <v>7953</v>
      </c>
      <c r="D3621" s="159">
        <f>VLOOKUP(A3621:A3877,Теплоизоляция!A:I,7,FALSE)</f>
        <v>45.78</v>
      </c>
      <c r="E3621" s="79">
        <f>VLOOKUP(A3621:A3877,Теплоизоляция!A:I,8,FALSE)</f>
        <v>0</v>
      </c>
      <c r="F3621" s="157">
        <f t="shared" si="68"/>
        <v>0</v>
      </c>
    </row>
    <row r="3622" spans="1:6" x14ac:dyDescent="0.25">
      <c r="A3622" s="9" t="s">
        <v>7612</v>
      </c>
      <c r="B3622" s="9" t="s">
        <v>7613</v>
      </c>
      <c r="C3622" s="9" t="s">
        <v>7954</v>
      </c>
      <c r="D3622" s="159">
        <f>VLOOKUP(A3622:A3878,Теплоизоляция!A:I,7,FALSE)</f>
        <v>60.62</v>
      </c>
      <c r="E3622" s="79">
        <f>VLOOKUP(A3622:A3878,Теплоизоляция!A:I,8,FALSE)</f>
        <v>0</v>
      </c>
      <c r="F3622" s="157">
        <f t="shared" si="68"/>
        <v>0</v>
      </c>
    </row>
    <row r="3623" spans="1:6" x14ac:dyDescent="0.25">
      <c r="A3623" s="9" t="s">
        <v>7614</v>
      </c>
      <c r="B3623" s="9" t="s">
        <v>7615</v>
      </c>
      <c r="C3623" s="9" t="s">
        <v>7955</v>
      </c>
      <c r="D3623" s="159">
        <f>VLOOKUP(A3623:A3879,Теплоизоляция!A:I,7,FALSE)</f>
        <v>73.17</v>
      </c>
      <c r="E3623" s="79">
        <f>VLOOKUP(A3623:A3879,Теплоизоляция!A:I,8,FALSE)</f>
        <v>0</v>
      </c>
      <c r="F3623" s="157">
        <f t="shared" si="68"/>
        <v>0</v>
      </c>
    </row>
    <row r="3624" spans="1:6" x14ac:dyDescent="0.25">
      <c r="A3624" s="9" t="s">
        <v>7616</v>
      </c>
      <c r="B3624" s="9" t="s">
        <v>7617</v>
      </c>
      <c r="C3624" s="9" t="s">
        <v>7956</v>
      </c>
      <c r="D3624" s="159">
        <f>VLOOKUP(A3624:A3880,Теплоизоляция!A:I,7,FALSE)</f>
        <v>87.1</v>
      </c>
      <c r="E3624" s="79">
        <f>VLOOKUP(A3624:A3880,Теплоизоляция!A:I,8,FALSE)</f>
        <v>0</v>
      </c>
      <c r="F3624" s="157">
        <f t="shared" si="68"/>
        <v>0</v>
      </c>
    </row>
    <row r="3625" spans="1:6" x14ac:dyDescent="0.25">
      <c r="A3625" s="9" t="s">
        <v>7619</v>
      </c>
      <c r="B3625" s="9" t="s">
        <v>7620</v>
      </c>
      <c r="C3625" s="9" t="s">
        <v>7957</v>
      </c>
      <c r="D3625" s="159">
        <f>VLOOKUP(A3625:A3881,Теплоизоляция!A:I,7,FALSE)</f>
        <v>35.159999999999997</v>
      </c>
      <c r="E3625" s="79">
        <f>VLOOKUP(A3625:A3881,Теплоизоляция!A:I,8,FALSE)</f>
        <v>0</v>
      </c>
      <c r="F3625" s="157">
        <f t="shared" si="68"/>
        <v>0</v>
      </c>
    </row>
    <row r="3626" spans="1:6" x14ac:dyDescent="0.25">
      <c r="A3626" s="9" t="s">
        <v>7621</v>
      </c>
      <c r="B3626" s="9" t="s">
        <v>7622</v>
      </c>
      <c r="C3626" s="9" t="s">
        <v>7958</v>
      </c>
      <c r="D3626" s="159">
        <f>VLOOKUP(A3626:A3882,Теплоизоляция!A:I,7,FALSE)</f>
        <v>36.5</v>
      </c>
      <c r="E3626" s="79">
        <f>VLOOKUP(A3626:A3882,Теплоизоляция!A:I,8,FALSE)</f>
        <v>0</v>
      </c>
      <c r="F3626" s="157">
        <f t="shared" si="68"/>
        <v>0</v>
      </c>
    </row>
    <row r="3627" spans="1:6" x14ac:dyDescent="0.25">
      <c r="A3627" s="9" t="s">
        <v>7623</v>
      </c>
      <c r="B3627" s="9" t="s">
        <v>7624</v>
      </c>
      <c r="C3627" s="9" t="s">
        <v>7959</v>
      </c>
      <c r="D3627" s="159">
        <f>VLOOKUP(A3627:A3883,Теплоизоляция!A:I,7,FALSE)</f>
        <v>40.479999999999997</v>
      </c>
      <c r="E3627" s="79">
        <f>VLOOKUP(A3627:A3883,Теплоизоляция!A:I,8,FALSE)</f>
        <v>0</v>
      </c>
      <c r="F3627" s="157">
        <f t="shared" si="68"/>
        <v>0</v>
      </c>
    </row>
    <row r="3628" spans="1:6" x14ac:dyDescent="0.25">
      <c r="A3628" s="9" t="s">
        <v>7625</v>
      </c>
      <c r="B3628" s="9" t="s">
        <v>7626</v>
      </c>
      <c r="C3628" s="9" t="s">
        <v>7960</v>
      </c>
      <c r="D3628" s="159">
        <f>VLOOKUP(A3628:A3884,Теплоизоляция!A:I,7,FALSE)</f>
        <v>41.14</v>
      </c>
      <c r="E3628" s="79">
        <f>VLOOKUP(A3628:A3884,Теплоизоляция!A:I,8,FALSE)</f>
        <v>0</v>
      </c>
      <c r="F3628" s="157">
        <f t="shared" si="68"/>
        <v>0</v>
      </c>
    </row>
    <row r="3629" spans="1:6" x14ac:dyDescent="0.25">
      <c r="A3629" s="9" t="s">
        <v>7627</v>
      </c>
      <c r="B3629" s="9" t="s">
        <v>7628</v>
      </c>
      <c r="C3629" s="9" t="s">
        <v>7976</v>
      </c>
      <c r="D3629" s="159">
        <f>VLOOKUP(A3629:A3885,Теплоизоляция!A:I,7,FALSE)</f>
        <v>49.78</v>
      </c>
      <c r="E3629" s="79">
        <f>VLOOKUP(A3629:A3885,Теплоизоляция!A:I,8,FALSE)</f>
        <v>0</v>
      </c>
      <c r="F3629" s="157">
        <f t="shared" si="68"/>
        <v>0</v>
      </c>
    </row>
    <row r="3630" spans="1:6" x14ac:dyDescent="0.25">
      <c r="A3630" s="9" t="s">
        <v>7629</v>
      </c>
      <c r="B3630" s="9" t="s">
        <v>7630</v>
      </c>
      <c r="C3630" s="9" t="s">
        <v>7977</v>
      </c>
      <c r="D3630" s="159">
        <f>VLOOKUP(A3630:A3886,Теплоизоляция!A:I,7,FALSE)</f>
        <v>65.02</v>
      </c>
      <c r="E3630" s="79">
        <f>VLOOKUP(A3630:A3886,Теплоизоляция!A:I,8,FALSE)</f>
        <v>0</v>
      </c>
      <c r="F3630" s="157">
        <f t="shared" si="68"/>
        <v>0</v>
      </c>
    </row>
    <row r="3631" spans="1:6" x14ac:dyDescent="0.25">
      <c r="A3631" s="9" t="s">
        <v>7631</v>
      </c>
      <c r="B3631" s="9" t="s">
        <v>7632</v>
      </c>
      <c r="C3631" s="9" t="s">
        <v>7978</v>
      </c>
      <c r="D3631" s="159">
        <f>VLOOKUP(A3631:A3887,Теплоизоляция!A:I,7,FALSE)</f>
        <v>68.27</v>
      </c>
      <c r="E3631" s="79">
        <f>VLOOKUP(A3631:A3887,Теплоизоляция!A:I,8,FALSE)</f>
        <v>0</v>
      </c>
      <c r="F3631" s="157">
        <f t="shared" si="68"/>
        <v>0</v>
      </c>
    </row>
    <row r="3632" spans="1:6" x14ac:dyDescent="0.25">
      <c r="A3632" s="9" t="s">
        <v>7633</v>
      </c>
      <c r="B3632" s="9" t="s">
        <v>7634</v>
      </c>
      <c r="C3632" s="9" t="s">
        <v>7979</v>
      </c>
      <c r="D3632" s="159">
        <f>VLOOKUP(A3632:A3888,Теплоизоляция!A:I,7,FALSE)</f>
        <v>96.83</v>
      </c>
      <c r="E3632" s="79">
        <f>VLOOKUP(A3632:A3888,Теплоизоляция!A:I,8,FALSE)</f>
        <v>0</v>
      </c>
      <c r="F3632" s="157">
        <f t="shared" si="68"/>
        <v>0</v>
      </c>
    </row>
    <row r="3633" spans="1:6" x14ac:dyDescent="0.25">
      <c r="A3633" s="9" t="s">
        <v>7635</v>
      </c>
      <c r="B3633" s="9" t="s">
        <v>7636</v>
      </c>
      <c r="C3633" s="9" t="s">
        <v>7980</v>
      </c>
      <c r="D3633" s="159">
        <f>VLOOKUP(A3633:A3889,Теплоизоляция!A:I,7,FALSE)</f>
        <v>103.11</v>
      </c>
      <c r="E3633" s="79">
        <f>VLOOKUP(A3633:A3889,Теплоизоляция!A:I,8,FALSE)</f>
        <v>0</v>
      </c>
      <c r="F3633" s="157">
        <f t="shared" si="68"/>
        <v>0</v>
      </c>
    </row>
    <row r="3634" spans="1:6" x14ac:dyDescent="0.25">
      <c r="A3634" s="9" t="s">
        <v>7637</v>
      </c>
      <c r="B3634" s="9" t="s">
        <v>7638</v>
      </c>
      <c r="C3634" s="9" t="s">
        <v>7981</v>
      </c>
      <c r="D3634" s="159">
        <f>VLOOKUP(A3634:A3890,Теплоизоляция!A:I,7,FALSE)</f>
        <v>132.37</v>
      </c>
      <c r="E3634" s="79">
        <f>VLOOKUP(A3634:A3890,Теплоизоляция!A:I,8,FALSE)</f>
        <v>0</v>
      </c>
      <c r="F3634" s="157">
        <f t="shared" si="68"/>
        <v>0</v>
      </c>
    </row>
    <row r="3635" spans="1:6" x14ac:dyDescent="0.25">
      <c r="A3635" s="9" t="s">
        <v>7639</v>
      </c>
      <c r="B3635" s="9" t="s">
        <v>7640</v>
      </c>
      <c r="C3635" s="9" t="s">
        <v>7982</v>
      </c>
      <c r="D3635" s="159">
        <f>VLOOKUP(A3635:A3891,Теплоизоляция!A:I,7,FALSE)</f>
        <v>202.04</v>
      </c>
      <c r="E3635" s="79">
        <f>VLOOKUP(A3635:A3891,Теплоизоляция!A:I,8,FALSE)</f>
        <v>0</v>
      </c>
      <c r="F3635" s="157">
        <f t="shared" si="68"/>
        <v>0</v>
      </c>
    </row>
    <row r="3636" spans="1:6" x14ac:dyDescent="0.25">
      <c r="A3636" s="9" t="s">
        <v>7642</v>
      </c>
      <c r="B3636" s="9" t="s">
        <v>7643</v>
      </c>
      <c r="C3636" s="9" t="s">
        <v>7983</v>
      </c>
      <c r="D3636" s="159">
        <f>VLOOKUP(A3636:A3892,Теплоизоляция!A:I,7,FALSE)</f>
        <v>90</v>
      </c>
      <c r="E3636" s="79">
        <f>VLOOKUP(A3636:A3892,Теплоизоляция!A:I,8,FALSE)</f>
        <v>0</v>
      </c>
      <c r="F3636" s="157">
        <f t="shared" si="68"/>
        <v>0</v>
      </c>
    </row>
    <row r="3637" spans="1:6" x14ac:dyDescent="0.25">
      <c r="A3637" s="9" t="s">
        <v>7644</v>
      </c>
      <c r="B3637" s="9" t="s">
        <v>7645</v>
      </c>
      <c r="C3637" s="9" t="s">
        <v>7984</v>
      </c>
      <c r="D3637" s="159">
        <f>VLOOKUP(A3637:A3893,Теплоизоляция!A:I,7,FALSE)</f>
        <v>96.31</v>
      </c>
      <c r="E3637" s="79">
        <f>VLOOKUP(A3637:A3893,Теплоизоляция!A:I,8,FALSE)</f>
        <v>0</v>
      </c>
      <c r="F3637" s="157">
        <f t="shared" si="68"/>
        <v>0</v>
      </c>
    </row>
    <row r="3638" spans="1:6" x14ac:dyDescent="0.25">
      <c r="A3638" s="9" t="s">
        <v>7646</v>
      </c>
      <c r="B3638" s="9" t="s">
        <v>7647</v>
      </c>
      <c r="C3638" s="9" t="s">
        <v>7985</v>
      </c>
      <c r="D3638" s="159">
        <f>VLOOKUP(A3638:A3894,Теплоизоляция!A:I,7,FALSE)</f>
        <v>101.59</v>
      </c>
      <c r="E3638" s="79">
        <f>VLOOKUP(A3638:A3894,Теплоизоляция!A:I,8,FALSE)</f>
        <v>0</v>
      </c>
      <c r="F3638" s="157">
        <f t="shared" si="68"/>
        <v>0</v>
      </c>
    </row>
    <row r="3639" spans="1:6" x14ac:dyDescent="0.25">
      <c r="A3639" s="9" t="s">
        <v>7648</v>
      </c>
      <c r="B3639" s="9" t="s">
        <v>7649</v>
      </c>
      <c r="C3639" s="9" t="s">
        <v>7986</v>
      </c>
      <c r="D3639" s="159">
        <f>VLOOKUP(A3639:A3895,Теплоизоляция!A:I,7,FALSE)</f>
        <v>116.34</v>
      </c>
      <c r="E3639" s="79">
        <f>VLOOKUP(A3639:A3895,Теплоизоляция!A:I,8,FALSE)</f>
        <v>0</v>
      </c>
      <c r="F3639" s="157">
        <f t="shared" si="68"/>
        <v>0</v>
      </c>
    </row>
    <row r="3640" spans="1:6" x14ac:dyDescent="0.25">
      <c r="A3640" s="9" t="s">
        <v>7650</v>
      </c>
      <c r="B3640" s="9" t="s">
        <v>7651</v>
      </c>
      <c r="C3640" s="9" t="s">
        <v>7987</v>
      </c>
      <c r="D3640" s="159">
        <f>VLOOKUP(A3640:A3896,Теплоизоляция!A:I,7,FALSE)</f>
        <v>122.63</v>
      </c>
      <c r="E3640" s="79">
        <f>VLOOKUP(A3640:A3896,Теплоизоляция!A:I,8,FALSE)</f>
        <v>0</v>
      </c>
      <c r="F3640" s="157">
        <f t="shared" si="68"/>
        <v>0</v>
      </c>
    </row>
    <row r="3641" spans="1:6" x14ac:dyDescent="0.25">
      <c r="A3641" s="9" t="s">
        <v>7652</v>
      </c>
      <c r="B3641" s="9" t="s">
        <v>7653</v>
      </c>
      <c r="C3641" s="9" t="s">
        <v>7988</v>
      </c>
      <c r="D3641" s="159">
        <f>VLOOKUP(A3641:A3897,Теплоизоляция!A:I,7,FALSE)</f>
        <v>136.55000000000001</v>
      </c>
      <c r="E3641" s="79">
        <f>VLOOKUP(A3641:A3897,Теплоизоляция!A:I,8,FALSE)</f>
        <v>0</v>
      </c>
      <c r="F3641" s="157">
        <f t="shared" si="68"/>
        <v>0</v>
      </c>
    </row>
    <row r="3642" spans="1:6" x14ac:dyDescent="0.25">
      <c r="A3642" s="9" t="s">
        <v>7654</v>
      </c>
      <c r="B3642" s="9" t="s">
        <v>7655</v>
      </c>
      <c r="C3642" s="9" t="s">
        <v>7989</v>
      </c>
      <c r="D3642" s="159">
        <f>VLOOKUP(A3642:A3898,Теплоизоляция!A:I,7,FALSE)</f>
        <v>154.63999999999999</v>
      </c>
      <c r="E3642" s="79">
        <f>VLOOKUP(A3642:A3898,Теплоизоляция!A:I,8,FALSE)</f>
        <v>0</v>
      </c>
      <c r="F3642" s="157">
        <f t="shared" si="68"/>
        <v>0</v>
      </c>
    </row>
    <row r="3643" spans="1:6" x14ac:dyDescent="0.25">
      <c r="A3643" s="9" t="s">
        <v>7656</v>
      </c>
      <c r="B3643" s="9" t="s">
        <v>7657</v>
      </c>
      <c r="C3643" s="9" t="s">
        <v>7990</v>
      </c>
      <c r="D3643" s="159">
        <f>VLOOKUP(A3643:A3899,Теплоизоляция!A:I,7,FALSE)</f>
        <v>163.71</v>
      </c>
      <c r="E3643" s="79">
        <f>VLOOKUP(A3643:A3899,Теплоизоляция!A:I,8,FALSE)</f>
        <v>0</v>
      </c>
      <c r="F3643" s="157">
        <f t="shared" si="68"/>
        <v>0</v>
      </c>
    </row>
    <row r="3644" spans="1:6" x14ac:dyDescent="0.25">
      <c r="A3644" s="9" t="s">
        <v>7658</v>
      </c>
      <c r="B3644" s="9" t="s">
        <v>7659</v>
      </c>
      <c r="C3644" s="9" t="s">
        <v>7991</v>
      </c>
      <c r="D3644" s="159">
        <f>VLOOKUP(A3644:A3900,Теплоизоляция!A:I,7,FALSE)</f>
        <v>202.04</v>
      </c>
      <c r="E3644" s="79">
        <f>VLOOKUP(A3644:A3900,Теплоизоляция!A:I,8,FALSE)</f>
        <v>0</v>
      </c>
      <c r="F3644" s="157">
        <f t="shared" si="68"/>
        <v>0</v>
      </c>
    </row>
    <row r="3645" spans="1:6" x14ac:dyDescent="0.25">
      <c r="A3645" s="9" t="s">
        <v>7660</v>
      </c>
      <c r="B3645" s="9" t="s">
        <v>7661</v>
      </c>
      <c r="C3645" s="9" t="s">
        <v>7992</v>
      </c>
      <c r="D3645" s="159">
        <f>VLOOKUP(A3645:A3901,Теплоизоляция!A:I,7,FALSE)</f>
        <v>300.26</v>
      </c>
      <c r="E3645" s="79">
        <f>VLOOKUP(A3645:A3901,Теплоизоляция!A:I,8,FALSE)</f>
        <v>0</v>
      </c>
      <c r="F3645" s="157">
        <f t="shared" si="68"/>
        <v>0</v>
      </c>
    </row>
    <row r="3646" spans="1:6" x14ac:dyDescent="0.25">
      <c r="A3646" s="9" t="s">
        <v>7662</v>
      </c>
      <c r="B3646" s="9" t="s">
        <v>7663</v>
      </c>
      <c r="C3646" s="9" t="s">
        <v>7993</v>
      </c>
      <c r="D3646" s="159">
        <f>VLOOKUP(A3646:A3902,Теплоизоляция!A:I,7,FALSE)</f>
        <v>358.79</v>
      </c>
      <c r="E3646" s="79">
        <f>VLOOKUP(A3646:A3902,Теплоизоляция!A:I,8,FALSE)</f>
        <v>0</v>
      </c>
      <c r="F3646" s="157">
        <f t="shared" si="68"/>
        <v>0</v>
      </c>
    </row>
    <row r="3647" spans="1:6" x14ac:dyDescent="0.25">
      <c r="A3647" s="9" t="s">
        <v>7666</v>
      </c>
      <c r="B3647" s="9" t="s">
        <v>7667</v>
      </c>
      <c r="C3647" s="9" t="s">
        <v>7994</v>
      </c>
      <c r="D3647" s="159">
        <f>VLOOKUP(A3647:A3903,Теплоизоляция!A:I,7,FALSE)</f>
        <v>8.19</v>
      </c>
      <c r="E3647" s="79">
        <f>VLOOKUP(A3647:A3903,Теплоизоляция!A:I,8,FALSE)</f>
        <v>0</v>
      </c>
      <c r="F3647" s="157">
        <f t="shared" si="68"/>
        <v>0</v>
      </c>
    </row>
    <row r="3648" spans="1:6" x14ac:dyDescent="0.25">
      <c r="A3648" s="9" t="s">
        <v>7668</v>
      </c>
      <c r="B3648" s="9" t="s">
        <v>7669</v>
      </c>
      <c r="C3648" s="9" t="s">
        <v>7995</v>
      </c>
      <c r="D3648" s="159">
        <f>VLOOKUP(A3648:A3904,Теплоизоляция!A:I,7,FALSE)</f>
        <v>10.25</v>
      </c>
      <c r="E3648" s="79">
        <f>VLOOKUP(A3648:A3904,Теплоизоляция!A:I,8,FALSE)</f>
        <v>0</v>
      </c>
      <c r="F3648" s="157">
        <f t="shared" si="68"/>
        <v>0</v>
      </c>
    </row>
    <row r="3649" spans="1:6" x14ac:dyDescent="0.25">
      <c r="A3649" s="9" t="s">
        <v>7670</v>
      </c>
      <c r="B3649" s="9" t="s">
        <v>7671</v>
      </c>
      <c r="C3649" s="9" t="s">
        <v>7996</v>
      </c>
      <c r="D3649" s="159">
        <f>VLOOKUP(A3649:A3905,Теплоизоляция!A:I,7,FALSE)</f>
        <v>11.59</v>
      </c>
      <c r="E3649" s="79">
        <f>VLOOKUP(A3649:A3905,Теплоизоляция!A:I,8,FALSE)</f>
        <v>0</v>
      </c>
      <c r="F3649" s="157">
        <f t="shared" si="68"/>
        <v>0</v>
      </c>
    </row>
    <row r="3650" spans="1:6" x14ac:dyDescent="0.25">
      <c r="A3650" s="9" t="s">
        <v>7672</v>
      </c>
      <c r="B3650" s="9" t="s">
        <v>7673</v>
      </c>
      <c r="C3650" s="9" t="s">
        <v>7997</v>
      </c>
      <c r="D3650" s="159">
        <f>VLOOKUP(A3650:A3906,Теплоизоляция!A:I,7,FALSE)</f>
        <v>12.96</v>
      </c>
      <c r="E3650" s="79">
        <f>VLOOKUP(A3650:A3906,Теплоизоляция!A:I,8,FALSE)</f>
        <v>0</v>
      </c>
      <c r="F3650" s="157">
        <f t="shared" si="68"/>
        <v>0</v>
      </c>
    </row>
    <row r="3651" spans="1:6" x14ac:dyDescent="0.25">
      <c r="A3651" s="9" t="s">
        <v>7674</v>
      </c>
      <c r="B3651" s="9" t="s">
        <v>7675</v>
      </c>
      <c r="C3651" s="9" t="s">
        <v>7998</v>
      </c>
      <c r="D3651" s="159">
        <f>VLOOKUP(A3651:A3907,Теплоизоляция!A:I,7,FALSE)</f>
        <v>15.7</v>
      </c>
      <c r="E3651" s="79">
        <f>VLOOKUP(A3651:A3907,Теплоизоляция!A:I,8,FALSE)</f>
        <v>0</v>
      </c>
      <c r="F3651" s="157">
        <f t="shared" si="68"/>
        <v>0</v>
      </c>
    </row>
    <row r="3652" spans="1:6" x14ac:dyDescent="0.25">
      <c r="A3652" s="9" t="s">
        <v>7676</v>
      </c>
      <c r="B3652" s="9" t="s">
        <v>7677</v>
      </c>
      <c r="C3652" s="9" t="s">
        <v>7999</v>
      </c>
      <c r="D3652" s="159">
        <f>VLOOKUP(A3652:A3908,Теплоизоляция!A:I,7,FALSE)</f>
        <v>17.059999999999999</v>
      </c>
      <c r="E3652" s="79">
        <f>VLOOKUP(A3652:A3908,Теплоизоляция!A:I,8,FALSE)</f>
        <v>0</v>
      </c>
      <c r="F3652" s="157">
        <f t="shared" si="68"/>
        <v>0</v>
      </c>
    </row>
    <row r="3653" spans="1:6" x14ac:dyDescent="0.25">
      <c r="A3653" s="9" t="s">
        <v>7678</v>
      </c>
      <c r="B3653" s="9" t="s">
        <v>7679</v>
      </c>
      <c r="C3653" s="9" t="s">
        <v>8000</v>
      </c>
      <c r="D3653" s="159">
        <f>VLOOKUP(A3653:A3909,Теплоизоляция!A:I,7,FALSE)</f>
        <v>18.41</v>
      </c>
      <c r="E3653" s="79">
        <f>VLOOKUP(A3653:A3909,Теплоизоляция!A:I,8,FALSE)</f>
        <v>0</v>
      </c>
      <c r="F3653" s="157">
        <f t="shared" si="68"/>
        <v>0</v>
      </c>
    </row>
    <row r="3654" spans="1:6" x14ac:dyDescent="0.25">
      <c r="A3654" s="9" t="s">
        <v>7680</v>
      </c>
      <c r="B3654" s="9" t="s">
        <v>7681</v>
      </c>
      <c r="C3654" s="9" t="s">
        <v>8001</v>
      </c>
      <c r="D3654" s="159">
        <f>VLOOKUP(A3654:A3910,Теплоизоляция!A:I,7,FALSE)</f>
        <v>21.15</v>
      </c>
      <c r="E3654" s="79">
        <f>VLOOKUP(A3654:A3910,Теплоизоляция!A:I,8,FALSE)</f>
        <v>0</v>
      </c>
      <c r="F3654" s="157">
        <f t="shared" si="68"/>
        <v>0</v>
      </c>
    </row>
    <row r="3655" spans="1:6" x14ac:dyDescent="0.25">
      <c r="A3655" s="9" t="s">
        <v>7682</v>
      </c>
      <c r="B3655" s="9" t="s">
        <v>7683</v>
      </c>
      <c r="C3655" s="9" t="s">
        <v>8002</v>
      </c>
      <c r="D3655" s="159">
        <f>VLOOKUP(A3655:A3911,Теплоизоляция!A:I,7,FALSE)</f>
        <v>23.21</v>
      </c>
      <c r="E3655" s="79">
        <f>VLOOKUP(A3655:A3911,Теплоизоляция!A:I,8,FALSE)</f>
        <v>0</v>
      </c>
      <c r="F3655" s="157">
        <f t="shared" si="68"/>
        <v>0</v>
      </c>
    </row>
    <row r="3656" spans="1:6" x14ac:dyDescent="0.25">
      <c r="A3656" s="9" t="s">
        <v>7685</v>
      </c>
      <c r="B3656" s="9"/>
      <c r="C3656" s="9" t="s">
        <v>8003</v>
      </c>
      <c r="D3656" s="159">
        <f>VLOOKUP(A3656:A3912,Теплоизоляция!A:I,7,FALSE)</f>
        <v>11.04</v>
      </c>
      <c r="E3656" s="79">
        <f>VLOOKUP(A3656:A3912,Теплоизоляция!A:I,8,FALSE)</f>
        <v>0</v>
      </c>
      <c r="F3656" s="157">
        <f t="shared" si="68"/>
        <v>0</v>
      </c>
    </row>
    <row r="3657" spans="1:6" x14ac:dyDescent="0.25">
      <c r="A3657" s="9" t="s">
        <v>7686</v>
      </c>
      <c r="B3657" s="9"/>
      <c r="C3657" s="9" t="s">
        <v>8004</v>
      </c>
      <c r="D3657" s="159">
        <f>VLOOKUP(A3657:A3913,Теплоизоляция!A:I,7,FALSE)</f>
        <v>14.05</v>
      </c>
      <c r="E3657" s="79">
        <f>VLOOKUP(A3657:A3913,Теплоизоляция!A:I,8,FALSE)</f>
        <v>0</v>
      </c>
      <c r="F3657" s="157">
        <f t="shared" si="68"/>
        <v>0</v>
      </c>
    </row>
    <row r="3658" spans="1:6" x14ac:dyDescent="0.25">
      <c r="A3658" s="9" t="s">
        <v>7687</v>
      </c>
      <c r="B3658" s="9"/>
      <c r="C3658" s="9" t="s">
        <v>8005</v>
      </c>
      <c r="D3658" s="159">
        <f>VLOOKUP(A3658:A3914,Теплоизоляция!A:I,7,FALSE)</f>
        <v>14.56</v>
      </c>
      <c r="E3658" s="79">
        <f>VLOOKUP(A3658:A3914,Теплоизоляция!A:I,8,FALSE)</f>
        <v>0</v>
      </c>
      <c r="F3658" s="157">
        <f t="shared" si="68"/>
        <v>0</v>
      </c>
    </row>
    <row r="3659" spans="1:6" x14ac:dyDescent="0.25">
      <c r="A3659" s="9" t="s">
        <v>7688</v>
      </c>
      <c r="B3659" s="9"/>
      <c r="C3659" s="9" t="s">
        <v>8006</v>
      </c>
      <c r="D3659" s="159">
        <f>VLOOKUP(A3659:A3915,Теплоизоляция!A:I,7,FALSE)</f>
        <v>15.56</v>
      </c>
      <c r="E3659" s="79">
        <f>VLOOKUP(A3659:A3915,Теплоизоляция!A:I,8,FALSE)</f>
        <v>0</v>
      </c>
      <c r="F3659" s="157">
        <f t="shared" si="68"/>
        <v>0</v>
      </c>
    </row>
    <row r="3660" spans="1:6" x14ac:dyDescent="0.25">
      <c r="A3660" s="9" t="s">
        <v>7689</v>
      </c>
      <c r="B3660" s="9"/>
      <c r="C3660" s="9" t="s">
        <v>8007</v>
      </c>
      <c r="D3660" s="159">
        <f>VLOOKUP(A3660:A3916,Теплоизоляция!A:I,7,FALSE)</f>
        <v>16.559999999999999</v>
      </c>
      <c r="E3660" s="79">
        <f>VLOOKUP(A3660:A3916,Теплоизоляция!A:I,8,FALSE)</f>
        <v>0</v>
      </c>
      <c r="F3660" s="157">
        <f t="shared" si="68"/>
        <v>0</v>
      </c>
    </row>
    <row r="3661" spans="1:6" x14ac:dyDescent="0.25">
      <c r="A3661" s="9" t="s">
        <v>7690</v>
      </c>
      <c r="B3661" s="9"/>
      <c r="C3661" s="9" t="s">
        <v>8008</v>
      </c>
      <c r="D3661" s="159">
        <f>VLOOKUP(A3661:A3917,Теплоизоляция!A:I,7,FALSE)</f>
        <v>18.07</v>
      </c>
      <c r="E3661" s="79">
        <f>VLOOKUP(A3661:A3917,Теплоизоляция!A:I,8,FALSE)</f>
        <v>0</v>
      </c>
      <c r="F3661" s="157">
        <f t="shared" si="68"/>
        <v>0</v>
      </c>
    </row>
    <row r="3662" spans="1:6" x14ac:dyDescent="0.25">
      <c r="A3662" s="9" t="s">
        <v>7691</v>
      </c>
      <c r="B3662" s="9"/>
      <c r="C3662" s="9" t="s">
        <v>8009</v>
      </c>
      <c r="D3662" s="159">
        <f>VLOOKUP(A3662:A3918,Теплоизоляция!A:I,7,FALSE)</f>
        <v>21.59</v>
      </c>
      <c r="E3662" s="79">
        <f>VLOOKUP(A3662:A3918,Теплоизоляция!A:I,8,FALSE)</f>
        <v>0</v>
      </c>
      <c r="F3662" s="157">
        <f t="shared" si="68"/>
        <v>0</v>
      </c>
    </row>
    <row r="3663" spans="1:6" x14ac:dyDescent="0.25">
      <c r="A3663" s="9" t="s">
        <v>7693</v>
      </c>
      <c r="B3663" s="9" t="s">
        <v>7694</v>
      </c>
      <c r="C3663" s="9" t="s">
        <v>8010</v>
      </c>
      <c r="D3663" s="159">
        <f>VLOOKUP(A3663:A3919,Теплоизоляция!A:I,7,FALSE)</f>
        <v>18.940000000000001</v>
      </c>
      <c r="E3663" s="79">
        <f>VLOOKUP(A3663:A3919,Теплоизоляция!A:I,8,FALSE)</f>
        <v>0</v>
      </c>
      <c r="F3663" s="157">
        <f t="shared" si="68"/>
        <v>0</v>
      </c>
    </row>
    <row r="3664" spans="1:6" x14ac:dyDescent="0.25">
      <c r="A3664" s="9" t="s">
        <v>7695</v>
      </c>
      <c r="B3664" s="9" t="s">
        <v>7696</v>
      </c>
      <c r="C3664" s="9" t="s">
        <v>8011</v>
      </c>
      <c r="D3664" s="159">
        <f>VLOOKUP(A3664:A3920,Теплоизоляция!A:I,7,FALSE)</f>
        <v>21.35</v>
      </c>
      <c r="E3664" s="79">
        <f>VLOOKUP(A3664:A3920,Теплоизоляция!A:I,8,FALSE)</f>
        <v>0</v>
      </c>
      <c r="F3664" s="157">
        <f t="shared" si="68"/>
        <v>0</v>
      </c>
    </row>
    <row r="3665" spans="1:6" x14ac:dyDescent="0.25">
      <c r="A3665" s="9" t="s">
        <v>7697</v>
      </c>
      <c r="B3665" s="9" t="s">
        <v>7698</v>
      </c>
      <c r="C3665" s="9" t="s">
        <v>8012</v>
      </c>
      <c r="D3665" s="159">
        <f>VLOOKUP(A3665:A3921,Теплоизоляция!A:I,7,FALSE)</f>
        <v>25.36</v>
      </c>
      <c r="E3665" s="79">
        <f>VLOOKUP(A3665:A3921,Теплоизоляция!A:I,8,FALSE)</f>
        <v>0</v>
      </c>
      <c r="F3665" s="157">
        <f t="shared" si="68"/>
        <v>0</v>
      </c>
    </row>
    <row r="3666" spans="1:6" x14ac:dyDescent="0.25">
      <c r="A3666" s="9" t="s">
        <v>7699</v>
      </c>
      <c r="B3666" s="9" t="s">
        <v>7700</v>
      </c>
      <c r="C3666" s="9" t="s">
        <v>8013</v>
      </c>
      <c r="D3666" s="159">
        <f>VLOOKUP(A3666:A3922,Теплоизоляция!A:I,7,FALSE)</f>
        <v>27.9</v>
      </c>
      <c r="E3666" s="79">
        <f>VLOOKUP(A3666:A3922,Теплоизоляция!A:I,8,FALSE)</f>
        <v>0</v>
      </c>
      <c r="F3666" s="157">
        <f t="shared" si="68"/>
        <v>0</v>
      </c>
    </row>
    <row r="3667" spans="1:6" x14ac:dyDescent="0.25">
      <c r="A3667" s="9" t="s">
        <v>7703</v>
      </c>
      <c r="B3667" s="9" t="s">
        <v>7704</v>
      </c>
      <c r="C3667" s="9" t="s">
        <v>8014</v>
      </c>
      <c r="D3667" s="159">
        <f>VLOOKUP(A3667:A3923,Теплоизоляция!A:I,7,FALSE)</f>
        <v>1096.76</v>
      </c>
      <c r="E3667" s="79">
        <f>VLOOKUP(A3667:A3923,Теплоизоляция!A:I,8,FALSE)</f>
        <v>0</v>
      </c>
      <c r="F3667" s="157">
        <f t="shared" si="68"/>
        <v>0</v>
      </c>
    </row>
    <row r="3668" spans="1:6" x14ac:dyDescent="0.25">
      <c r="A3668" s="9" t="s">
        <v>7705</v>
      </c>
      <c r="B3668" s="9" t="s">
        <v>7706</v>
      </c>
      <c r="C3668" s="9" t="s">
        <v>8015</v>
      </c>
      <c r="D3668" s="159">
        <f>VLOOKUP(A3668:A3924,Теплоизоляция!A:I,7,FALSE)</f>
        <v>1377.77</v>
      </c>
      <c r="E3668" s="79">
        <f>VLOOKUP(A3668:A3924,Теплоизоляция!A:I,8,FALSE)</f>
        <v>0</v>
      </c>
      <c r="F3668" s="157">
        <f t="shared" si="68"/>
        <v>0</v>
      </c>
    </row>
    <row r="3669" spans="1:6" x14ac:dyDescent="0.25">
      <c r="A3669" s="9" t="s">
        <v>7707</v>
      </c>
      <c r="B3669" s="9" t="s">
        <v>7708</v>
      </c>
      <c r="C3669" s="9" t="s">
        <v>8016</v>
      </c>
      <c r="D3669" s="159">
        <f>VLOOKUP(A3669:A3925,Теплоизоляция!A:I,7,FALSE)</f>
        <v>1940.43</v>
      </c>
      <c r="E3669" s="79">
        <f>VLOOKUP(A3669:A3925,Теплоизоляция!A:I,8,FALSE)</f>
        <v>0</v>
      </c>
      <c r="F3669" s="157">
        <f t="shared" si="68"/>
        <v>0</v>
      </c>
    </row>
    <row r="3670" spans="1:6" x14ac:dyDescent="0.25">
      <c r="A3670" s="9" t="s">
        <v>7709</v>
      </c>
      <c r="B3670" s="9" t="s">
        <v>7710</v>
      </c>
      <c r="C3670" s="9" t="s">
        <v>8017</v>
      </c>
      <c r="D3670" s="159">
        <f>VLOOKUP(A3670:A3926,Теплоизоляция!A:I,7,FALSE)</f>
        <v>2427.16</v>
      </c>
      <c r="E3670" s="79">
        <f>VLOOKUP(A3670:A3926,Теплоизоляция!A:I,8,FALSE)</f>
        <v>0</v>
      </c>
      <c r="F3670" s="157">
        <f t="shared" si="68"/>
        <v>0</v>
      </c>
    </row>
    <row r="3671" spans="1:6" x14ac:dyDescent="0.25">
      <c r="A3671" s="9" t="s">
        <v>7712</v>
      </c>
      <c r="B3671" s="9" t="s">
        <v>7713</v>
      </c>
      <c r="C3671" s="9" t="s">
        <v>8018</v>
      </c>
      <c r="D3671" s="159">
        <f>VLOOKUP(A3671:A3927,Теплоизоляция!A:I,7,FALSE)</f>
        <v>116.36</v>
      </c>
      <c r="E3671" s="79">
        <f>VLOOKUP(A3671:A3927,Теплоизоляция!A:I,8,FALSE)</f>
        <v>0</v>
      </c>
      <c r="F3671" s="157">
        <f t="shared" si="68"/>
        <v>0</v>
      </c>
    </row>
    <row r="3672" spans="1:6" x14ac:dyDescent="0.25">
      <c r="A3672" s="9" t="s">
        <v>7714</v>
      </c>
      <c r="B3672" s="9" t="s">
        <v>7715</v>
      </c>
      <c r="C3672" s="9" t="s">
        <v>8019</v>
      </c>
      <c r="D3672" s="159">
        <f>VLOOKUP(A3672:A3928,Теплоизоляция!A:I,7,FALSE)</f>
        <v>130.26</v>
      </c>
      <c r="E3672" s="79">
        <f>VLOOKUP(A3672:A3928,Теплоизоляция!A:I,8,FALSE)</f>
        <v>0</v>
      </c>
      <c r="F3672" s="157">
        <f t="shared" si="68"/>
        <v>0</v>
      </c>
    </row>
    <row r="3673" spans="1:6" x14ac:dyDescent="0.25">
      <c r="A3673" s="9" t="s">
        <v>7716</v>
      </c>
      <c r="B3673" s="9" t="s">
        <v>7717</v>
      </c>
      <c r="C3673" s="9" t="s">
        <v>8020</v>
      </c>
      <c r="D3673" s="159">
        <f>VLOOKUP(A3673:A3929,Теплоизоляция!A:I,7,FALSE)</f>
        <v>146.35</v>
      </c>
      <c r="E3673" s="79">
        <f>VLOOKUP(A3673:A3929,Теплоизоляция!A:I,8,FALSE)</f>
        <v>0</v>
      </c>
      <c r="F3673" s="157">
        <f t="shared" ref="F3673:F3736" si="69">D3673*E3673</f>
        <v>0</v>
      </c>
    </row>
    <row r="3674" spans="1:6" x14ac:dyDescent="0.25">
      <c r="A3674" s="9" t="s">
        <v>7718</v>
      </c>
      <c r="B3674" s="9" t="s">
        <v>7719</v>
      </c>
      <c r="C3674" s="9" t="s">
        <v>8021</v>
      </c>
      <c r="D3674" s="159">
        <f>VLOOKUP(A3674:A3930,Теплоизоляция!A:I,7,FALSE)</f>
        <v>167.57</v>
      </c>
      <c r="E3674" s="79">
        <f>VLOOKUP(A3674:A3930,Теплоизоляция!A:I,8,FALSE)</f>
        <v>0</v>
      </c>
      <c r="F3674" s="157">
        <f t="shared" si="69"/>
        <v>0</v>
      </c>
    </row>
    <row r="3675" spans="1:6" x14ac:dyDescent="0.25">
      <c r="A3675" s="9" t="s">
        <v>7720</v>
      </c>
      <c r="B3675" s="9" t="s">
        <v>7721</v>
      </c>
      <c r="C3675" s="9" t="s">
        <v>8022</v>
      </c>
      <c r="D3675" s="159">
        <f>VLOOKUP(A3675:A3931,Теплоизоляция!A:I,7,FALSE)</f>
        <v>195.39</v>
      </c>
      <c r="E3675" s="79">
        <f>VLOOKUP(A3675:A3931,Теплоизоляция!A:I,8,FALSE)</f>
        <v>0</v>
      </c>
      <c r="F3675" s="157">
        <f t="shared" si="69"/>
        <v>0</v>
      </c>
    </row>
    <row r="3676" spans="1:6" x14ac:dyDescent="0.25">
      <c r="A3676" s="9" t="s">
        <v>7722</v>
      </c>
      <c r="B3676" s="9" t="s">
        <v>7723</v>
      </c>
      <c r="C3676" s="9" t="s">
        <v>8023</v>
      </c>
      <c r="D3676" s="159">
        <f>VLOOKUP(A3676:A3932,Теплоизоляция!A:I,7,FALSE)</f>
        <v>228.32</v>
      </c>
      <c r="E3676" s="79">
        <f>VLOOKUP(A3676:A3932,Теплоизоляция!A:I,8,FALSE)</f>
        <v>0</v>
      </c>
      <c r="F3676" s="157">
        <f t="shared" si="69"/>
        <v>0</v>
      </c>
    </row>
    <row r="3677" spans="1:6" x14ac:dyDescent="0.25">
      <c r="A3677" s="9" t="s">
        <v>7724</v>
      </c>
      <c r="B3677" s="9" t="s">
        <v>7725</v>
      </c>
      <c r="C3677" s="9" t="s">
        <v>8024</v>
      </c>
      <c r="D3677" s="159">
        <f>VLOOKUP(A3677:A3933,Теплоизоляция!A:I,7,FALSE)</f>
        <v>283.93</v>
      </c>
      <c r="E3677" s="79">
        <f>VLOOKUP(A3677:A3933,Теплоизоляция!A:I,8,FALSE)</f>
        <v>0</v>
      </c>
      <c r="F3677" s="157">
        <f t="shared" si="69"/>
        <v>0</v>
      </c>
    </row>
    <row r="3678" spans="1:6" x14ac:dyDescent="0.25">
      <c r="A3678" s="9" t="s">
        <v>7726</v>
      </c>
      <c r="B3678" s="9" t="s">
        <v>7727</v>
      </c>
      <c r="C3678" s="9" t="s">
        <v>8025</v>
      </c>
      <c r="D3678" s="159">
        <f>VLOOKUP(A3678:A3934,Теплоизоляция!A:I,7,FALSE)</f>
        <v>368.82</v>
      </c>
      <c r="E3678" s="79">
        <f>VLOOKUP(A3678:A3934,Теплоизоляция!A:I,8,FALSE)</f>
        <v>0</v>
      </c>
      <c r="F3678" s="157">
        <f t="shared" si="69"/>
        <v>0</v>
      </c>
    </row>
    <row r="3679" spans="1:6" x14ac:dyDescent="0.25">
      <c r="A3679" s="9" t="s">
        <v>7728</v>
      </c>
      <c r="B3679" s="9" t="s">
        <v>7729</v>
      </c>
      <c r="C3679" s="9" t="s">
        <v>8026</v>
      </c>
      <c r="D3679" s="159">
        <f>VLOOKUP(A3679:A3935,Теплоизоляция!A:I,7,FALSE)</f>
        <v>410.53</v>
      </c>
      <c r="E3679" s="79">
        <f>VLOOKUP(A3679:A3935,Теплоизоляция!A:I,8,FALSE)</f>
        <v>0</v>
      </c>
      <c r="F3679" s="157">
        <f t="shared" si="69"/>
        <v>0</v>
      </c>
    </row>
    <row r="3680" spans="1:6" x14ac:dyDescent="0.25">
      <c r="A3680" s="9" t="s">
        <v>7731</v>
      </c>
      <c r="B3680" s="9" t="s">
        <v>7732</v>
      </c>
      <c r="C3680" s="9" t="s">
        <v>8027</v>
      </c>
      <c r="D3680" s="159">
        <f>VLOOKUP(A3680:A3936,Теплоизоляция!A:I,7,FALSE)</f>
        <v>165.91</v>
      </c>
      <c r="E3680" s="79">
        <f>VLOOKUP(A3680:A3936,Теплоизоляция!A:I,8,FALSE)</f>
        <v>0</v>
      </c>
      <c r="F3680" s="157">
        <f t="shared" si="69"/>
        <v>0</v>
      </c>
    </row>
    <row r="3681" spans="1:6" x14ac:dyDescent="0.25">
      <c r="A3681" s="9" t="s">
        <v>7733</v>
      </c>
      <c r="B3681" s="9" t="s">
        <v>7734</v>
      </c>
      <c r="C3681" s="9" t="s">
        <v>8028</v>
      </c>
      <c r="D3681" s="159">
        <f>VLOOKUP(A3681:A3937,Теплоизоляция!A:I,7,FALSE)</f>
        <v>178.37</v>
      </c>
      <c r="E3681" s="79">
        <f>VLOOKUP(A3681:A3937,Теплоизоляция!A:I,8,FALSE)</f>
        <v>0</v>
      </c>
      <c r="F3681" s="157">
        <f t="shared" si="69"/>
        <v>0</v>
      </c>
    </row>
    <row r="3682" spans="1:6" x14ac:dyDescent="0.25">
      <c r="A3682" s="9" t="s">
        <v>7735</v>
      </c>
      <c r="B3682" s="9" t="s">
        <v>7736</v>
      </c>
      <c r="C3682" s="9" t="s">
        <v>8029</v>
      </c>
      <c r="D3682" s="159">
        <f>VLOOKUP(A3682:A3938,Теплоизоляция!A:I,7,FALSE)</f>
        <v>217.07</v>
      </c>
      <c r="E3682" s="79">
        <f>VLOOKUP(A3682:A3938,Теплоизоляция!A:I,8,FALSE)</f>
        <v>0</v>
      </c>
      <c r="F3682" s="157">
        <f t="shared" si="69"/>
        <v>0</v>
      </c>
    </row>
    <row r="3683" spans="1:6" x14ac:dyDescent="0.25">
      <c r="A3683" s="9" t="s">
        <v>7737</v>
      </c>
      <c r="B3683" s="9" t="s">
        <v>7738</v>
      </c>
      <c r="C3683" s="9" t="s">
        <v>8030</v>
      </c>
      <c r="D3683" s="159">
        <f>VLOOKUP(A3683:A3939,Теплоизоляция!A:I,7,FALSE)</f>
        <v>243.34</v>
      </c>
      <c r="E3683" s="79">
        <f>VLOOKUP(A3683:A3939,Теплоизоляция!A:I,8,FALSE)</f>
        <v>0</v>
      </c>
      <c r="F3683" s="157">
        <f t="shared" si="69"/>
        <v>0</v>
      </c>
    </row>
    <row r="3684" spans="1:6" x14ac:dyDescent="0.25">
      <c r="A3684" s="9" t="s">
        <v>7739</v>
      </c>
      <c r="B3684" s="9" t="s">
        <v>7740</v>
      </c>
      <c r="C3684" s="9" t="s">
        <v>8031</v>
      </c>
      <c r="D3684" s="159">
        <f>VLOOKUP(A3684:A3940,Теплоизоляция!A:I,7,FALSE)</f>
        <v>278.5</v>
      </c>
      <c r="E3684" s="79">
        <f>VLOOKUP(A3684:A3940,Теплоизоляция!A:I,8,FALSE)</f>
        <v>0</v>
      </c>
      <c r="F3684" s="157">
        <f t="shared" si="69"/>
        <v>0</v>
      </c>
    </row>
    <row r="3685" spans="1:6" x14ac:dyDescent="0.25">
      <c r="A3685" s="9" t="s">
        <v>7741</v>
      </c>
      <c r="B3685" s="9" t="s">
        <v>7742</v>
      </c>
      <c r="C3685" s="9" t="s">
        <v>8032</v>
      </c>
      <c r="D3685" s="159">
        <f>VLOOKUP(A3685:A3941,Теплоизоляция!A:I,7,FALSE)</f>
        <v>367.91</v>
      </c>
      <c r="E3685" s="79">
        <f>VLOOKUP(A3685:A3941,Теплоизоляция!A:I,8,FALSE)</f>
        <v>0</v>
      </c>
      <c r="F3685" s="157">
        <f t="shared" si="69"/>
        <v>0</v>
      </c>
    </row>
    <row r="3686" spans="1:6" x14ac:dyDescent="0.25">
      <c r="A3686" s="9" t="s">
        <v>7743</v>
      </c>
      <c r="B3686" s="9" t="s">
        <v>7744</v>
      </c>
      <c r="C3686" s="9" t="s">
        <v>8033</v>
      </c>
      <c r="D3686" s="159">
        <f>VLOOKUP(A3686:A3942,Теплоизоляция!A:I,7,FALSE)</f>
        <v>366.72</v>
      </c>
      <c r="E3686" s="79">
        <f>VLOOKUP(A3686:A3942,Теплоизоляция!A:I,8,FALSE)</f>
        <v>0</v>
      </c>
      <c r="F3686" s="157">
        <f t="shared" si="69"/>
        <v>0</v>
      </c>
    </row>
    <row r="3687" spans="1:6" x14ac:dyDescent="0.25">
      <c r="A3687" s="9" t="s">
        <v>7745</v>
      </c>
      <c r="B3687" s="9" t="s">
        <v>7746</v>
      </c>
      <c r="C3687" s="9" t="s">
        <v>8034</v>
      </c>
      <c r="D3687" s="159">
        <f>VLOOKUP(A3687:A3943,Теплоизоляция!A:I,7,FALSE)</f>
        <v>490.5</v>
      </c>
      <c r="E3687" s="79">
        <f>VLOOKUP(A3687:A3943,Теплоизоляция!A:I,8,FALSE)</f>
        <v>0</v>
      </c>
      <c r="F3687" s="157">
        <f t="shared" si="69"/>
        <v>0</v>
      </c>
    </row>
    <row r="3688" spans="1:6" x14ac:dyDescent="0.25">
      <c r="A3688" s="9" t="s">
        <v>7747</v>
      </c>
      <c r="B3688" s="9" t="s">
        <v>7748</v>
      </c>
      <c r="C3688" s="9" t="s">
        <v>8035</v>
      </c>
      <c r="D3688" s="159">
        <f>VLOOKUP(A3688:A3944,Теплоизоляция!A:I,7,FALSE)</f>
        <v>549.1</v>
      </c>
      <c r="E3688" s="79">
        <f>VLOOKUP(A3688:A3944,Теплоизоляция!A:I,8,FALSE)</f>
        <v>0</v>
      </c>
      <c r="F3688" s="157">
        <f t="shared" si="69"/>
        <v>0</v>
      </c>
    </row>
    <row r="3689" spans="1:6" x14ac:dyDescent="0.25">
      <c r="A3689" s="9" t="s">
        <v>7749</v>
      </c>
      <c r="B3689" s="9" t="s">
        <v>7750</v>
      </c>
      <c r="C3689" s="9" t="s">
        <v>8036</v>
      </c>
      <c r="D3689" s="159">
        <f>VLOOKUP(A3689:A3945,Теплоизоляция!A:I,7,FALSE)</f>
        <v>643.33000000000004</v>
      </c>
      <c r="E3689" s="79">
        <f>VLOOKUP(A3689:A3945,Теплоизоляция!A:I,8,FALSE)</f>
        <v>0</v>
      </c>
      <c r="F3689" s="157">
        <f t="shared" si="69"/>
        <v>0</v>
      </c>
    </row>
    <row r="3690" spans="1:6" x14ac:dyDescent="0.25">
      <c r="A3690" s="9" t="s">
        <v>7752</v>
      </c>
      <c r="B3690" s="9" t="s">
        <v>7753</v>
      </c>
      <c r="C3690" s="9" t="s">
        <v>8037</v>
      </c>
      <c r="D3690" s="159">
        <f>VLOOKUP(A3690:A3946,Теплоизоляция!A:I,7,FALSE)</f>
        <v>322.72000000000003</v>
      </c>
      <c r="E3690" s="79">
        <f>VLOOKUP(A3690:A3946,Теплоизоляция!A:I,8,FALSE)</f>
        <v>0</v>
      </c>
      <c r="F3690" s="157">
        <f t="shared" si="69"/>
        <v>0</v>
      </c>
    </row>
    <row r="3691" spans="1:6" x14ac:dyDescent="0.25">
      <c r="A3691" s="9" t="s">
        <v>7754</v>
      </c>
      <c r="B3691" s="9" t="s">
        <v>7755</v>
      </c>
      <c r="C3691" s="9" t="s">
        <v>8038</v>
      </c>
      <c r="D3691" s="159">
        <f>VLOOKUP(A3691:A3947,Теплоизоляция!A:I,7,FALSE)</f>
        <v>374.07</v>
      </c>
      <c r="E3691" s="79">
        <f>VLOOKUP(A3691:A3947,Теплоизоляция!A:I,8,FALSE)</f>
        <v>0</v>
      </c>
      <c r="F3691" s="157">
        <f t="shared" si="69"/>
        <v>0</v>
      </c>
    </row>
    <row r="3692" spans="1:6" x14ac:dyDescent="0.25">
      <c r="A3692" s="9" t="s">
        <v>7756</v>
      </c>
      <c r="B3692" s="9" t="s">
        <v>7757</v>
      </c>
      <c r="C3692" s="9" t="s">
        <v>8039</v>
      </c>
      <c r="D3692" s="159">
        <f>VLOOKUP(A3692:A3948,Теплоизоляция!A:I,7,FALSE)</f>
        <v>412.38</v>
      </c>
      <c r="E3692" s="79">
        <f>VLOOKUP(A3692:A3948,Теплоизоляция!A:I,8,FALSE)</f>
        <v>0</v>
      </c>
      <c r="F3692" s="157">
        <f t="shared" si="69"/>
        <v>0</v>
      </c>
    </row>
    <row r="3693" spans="1:6" x14ac:dyDescent="0.25">
      <c r="A3693" s="9" t="s">
        <v>7758</v>
      </c>
      <c r="B3693" s="9" t="s">
        <v>7759</v>
      </c>
      <c r="C3693" s="9" t="s">
        <v>8040</v>
      </c>
      <c r="D3693" s="159">
        <f>VLOOKUP(A3693:A3949,Теплоизоляция!A:I,7,FALSE)</f>
        <v>465.79</v>
      </c>
      <c r="E3693" s="79">
        <f>VLOOKUP(A3693:A3949,Теплоизоляция!A:I,8,FALSE)</f>
        <v>0</v>
      </c>
      <c r="F3693" s="157">
        <f t="shared" si="69"/>
        <v>0</v>
      </c>
    </row>
    <row r="3694" spans="1:6" x14ac:dyDescent="0.25">
      <c r="A3694" s="9" t="s">
        <v>7760</v>
      </c>
      <c r="B3694" s="9" t="s">
        <v>7761</v>
      </c>
      <c r="C3694" s="9" t="s">
        <v>8041</v>
      </c>
      <c r="D3694" s="159">
        <f>VLOOKUP(A3694:A3950,Теплоизоляция!A:I,7,FALSE)</f>
        <v>567.20000000000005</v>
      </c>
      <c r="E3694" s="79">
        <f>VLOOKUP(A3694:A3950,Теплоизоляция!A:I,8,FALSE)</f>
        <v>0</v>
      </c>
      <c r="F3694" s="157">
        <f t="shared" si="69"/>
        <v>0</v>
      </c>
    </row>
    <row r="3695" spans="1:6" x14ac:dyDescent="0.25">
      <c r="A3695" s="9" t="s">
        <v>7762</v>
      </c>
      <c r="B3695" s="9" t="s">
        <v>7763</v>
      </c>
      <c r="C3695" s="9" t="s">
        <v>8042</v>
      </c>
      <c r="D3695" s="159">
        <f>VLOOKUP(A3695:A3951,Теплоизоляция!A:I,7,FALSE)</f>
        <v>641.54999999999995</v>
      </c>
      <c r="E3695" s="79">
        <f>VLOOKUP(A3695:A3951,Теплоизоляция!A:I,8,FALSE)</f>
        <v>0</v>
      </c>
      <c r="F3695" s="157">
        <f t="shared" si="69"/>
        <v>0</v>
      </c>
    </row>
    <row r="3696" spans="1:6" x14ac:dyDescent="0.25">
      <c r="A3696" s="9" t="s">
        <v>7764</v>
      </c>
      <c r="B3696" s="9" t="s">
        <v>7765</v>
      </c>
      <c r="C3696" s="9" t="s">
        <v>8043</v>
      </c>
      <c r="D3696" s="159">
        <f>VLOOKUP(A3696:A3952,Теплоизоляция!A:I,7,FALSE)</f>
        <v>717.95</v>
      </c>
      <c r="E3696" s="79">
        <f>VLOOKUP(A3696:A3952,Теплоизоляция!A:I,8,FALSE)</f>
        <v>0</v>
      </c>
      <c r="F3696" s="157">
        <f t="shared" si="69"/>
        <v>0</v>
      </c>
    </row>
    <row r="3697" spans="1:6" x14ac:dyDescent="0.25">
      <c r="A3697" s="9" t="s">
        <v>7766</v>
      </c>
      <c r="B3697" s="9" t="s">
        <v>7767</v>
      </c>
      <c r="C3697" s="9" t="s">
        <v>8044</v>
      </c>
      <c r="D3697" s="159">
        <f>VLOOKUP(A3697:A3953,Теплоизоляция!A:I,7,FALSE)</f>
        <v>884.25</v>
      </c>
      <c r="E3697" s="79">
        <f>VLOOKUP(A3697:A3953,Теплоизоляция!A:I,8,FALSE)</f>
        <v>0</v>
      </c>
      <c r="F3697" s="157">
        <f t="shared" si="69"/>
        <v>0</v>
      </c>
    </row>
    <row r="3698" spans="1:6" x14ac:dyDescent="0.25">
      <c r="A3698" s="9" t="s">
        <v>7768</v>
      </c>
      <c r="B3698" s="9" t="s">
        <v>7769</v>
      </c>
      <c r="C3698" s="9" t="s">
        <v>8045</v>
      </c>
      <c r="D3698" s="159">
        <f>VLOOKUP(A3698:A3954,Теплоизоляция!A:I,7,FALSE)</f>
        <v>975.51</v>
      </c>
      <c r="E3698" s="79">
        <f>VLOOKUP(A3698:A3954,Теплоизоляция!A:I,8,FALSE)</f>
        <v>0</v>
      </c>
      <c r="F3698" s="157">
        <f t="shared" si="69"/>
        <v>0</v>
      </c>
    </row>
    <row r="3699" spans="1:6" x14ac:dyDescent="0.25">
      <c r="A3699" s="9" t="s">
        <v>7770</v>
      </c>
      <c r="B3699" s="9" t="s">
        <v>7771</v>
      </c>
      <c r="C3699" s="9" t="s">
        <v>8046</v>
      </c>
      <c r="D3699" s="159">
        <f>VLOOKUP(A3699:A3955,Теплоизоляция!A:I,7,FALSE)</f>
        <v>1262.2</v>
      </c>
      <c r="E3699" s="79">
        <f>VLOOKUP(A3699:A3955,Теплоизоляция!A:I,8,FALSE)</f>
        <v>0</v>
      </c>
      <c r="F3699" s="157">
        <f t="shared" si="69"/>
        <v>0</v>
      </c>
    </row>
    <row r="3700" spans="1:6" x14ac:dyDescent="0.25">
      <c r="A3700" s="9" t="s">
        <v>7772</v>
      </c>
      <c r="B3700" s="9" t="s">
        <v>7773</v>
      </c>
      <c r="C3700" s="9" t="s">
        <v>8047</v>
      </c>
      <c r="D3700" s="159">
        <f>VLOOKUP(A3700:A3956,Теплоизоляция!A:I,7,FALSE)</f>
        <v>531.27</v>
      </c>
      <c r="E3700" s="79">
        <f>VLOOKUP(A3700:A3956,Теплоизоляция!A:I,8,FALSE)</f>
        <v>0</v>
      </c>
      <c r="F3700" s="157">
        <f t="shared" si="69"/>
        <v>0</v>
      </c>
    </row>
    <row r="3701" spans="1:6" x14ac:dyDescent="0.25">
      <c r="A3701" s="9" t="s">
        <v>7774</v>
      </c>
      <c r="B3701" s="9" t="s">
        <v>7775</v>
      </c>
      <c r="C3701" s="9" t="s">
        <v>8048</v>
      </c>
      <c r="D3701" s="159">
        <f>VLOOKUP(A3701:A3957,Теплоизоляция!A:I,7,FALSE)</f>
        <v>599.34</v>
      </c>
      <c r="E3701" s="79">
        <f>VLOOKUP(A3701:A3957,Теплоизоляция!A:I,8,FALSE)</f>
        <v>0</v>
      </c>
      <c r="F3701" s="157">
        <f t="shared" si="69"/>
        <v>0</v>
      </c>
    </row>
    <row r="3702" spans="1:6" x14ac:dyDescent="0.25">
      <c r="A3702" s="9" t="s">
        <v>7776</v>
      </c>
      <c r="B3702" s="9" t="s">
        <v>7777</v>
      </c>
      <c r="C3702" s="9" t="s">
        <v>8049</v>
      </c>
      <c r="D3702" s="159">
        <f>VLOOKUP(A3702:A3958,Теплоизоляция!A:I,7,FALSE)</f>
        <v>656.42</v>
      </c>
      <c r="E3702" s="79">
        <f>VLOOKUP(A3702:A3958,Теплоизоляция!A:I,8,FALSE)</f>
        <v>0</v>
      </c>
      <c r="F3702" s="157">
        <f t="shared" si="69"/>
        <v>0</v>
      </c>
    </row>
    <row r="3703" spans="1:6" x14ac:dyDescent="0.25">
      <c r="A3703" s="9" t="s">
        <v>7778</v>
      </c>
      <c r="B3703" s="9" t="s">
        <v>7779</v>
      </c>
      <c r="C3703" s="9" t="s">
        <v>8050</v>
      </c>
      <c r="D3703" s="159">
        <f>VLOOKUP(A3703:A3959,Теплоизоляция!A:I,7,FALSE)</f>
        <v>761.06</v>
      </c>
      <c r="E3703" s="79">
        <f>VLOOKUP(A3703:A3959,Теплоизоляция!A:I,8,FALSE)</f>
        <v>0</v>
      </c>
      <c r="F3703" s="157">
        <f t="shared" si="69"/>
        <v>0</v>
      </c>
    </row>
    <row r="3704" spans="1:6" x14ac:dyDescent="0.25">
      <c r="A3704" s="9" t="s">
        <v>7780</v>
      </c>
      <c r="B3704" s="9" t="s">
        <v>7779</v>
      </c>
      <c r="C3704" s="9" t="s">
        <v>8051</v>
      </c>
      <c r="D3704" s="159">
        <f>VLOOKUP(A3704:A3960,Теплоизоляция!A:I,7,FALSE)</f>
        <v>803.57</v>
      </c>
      <c r="E3704" s="79">
        <f>VLOOKUP(A3704:A3960,Теплоизоляция!A:I,8,FALSE)</f>
        <v>0</v>
      </c>
      <c r="F3704" s="157">
        <f t="shared" si="69"/>
        <v>0</v>
      </c>
    </row>
    <row r="3705" spans="1:6" x14ac:dyDescent="0.25">
      <c r="A3705" s="9" t="s">
        <v>7781</v>
      </c>
      <c r="B3705" s="9" t="s">
        <v>7782</v>
      </c>
      <c r="C3705" s="9" t="s">
        <v>8052</v>
      </c>
      <c r="D3705" s="159">
        <f>VLOOKUP(A3705:A3961,Теплоизоляция!A:I,7,FALSE)</f>
        <v>885.82</v>
      </c>
      <c r="E3705" s="79">
        <f>VLOOKUP(A3705:A3961,Теплоизоляция!A:I,8,FALSE)</f>
        <v>0</v>
      </c>
      <c r="F3705" s="157">
        <f t="shared" si="69"/>
        <v>0</v>
      </c>
    </row>
    <row r="3706" spans="1:6" x14ac:dyDescent="0.25">
      <c r="A3706" s="9" t="s">
        <v>7783</v>
      </c>
      <c r="B3706" s="9" t="s">
        <v>7784</v>
      </c>
      <c r="C3706" s="9" t="s">
        <v>8053</v>
      </c>
      <c r="D3706" s="159">
        <f>VLOOKUP(A3706:A3962,Теплоизоляция!A:I,7,FALSE)</f>
        <v>1055.17</v>
      </c>
      <c r="E3706" s="79">
        <f>VLOOKUP(A3706:A3962,Теплоизоляция!A:I,8,FALSE)</f>
        <v>0</v>
      </c>
      <c r="F3706" s="157">
        <f t="shared" si="69"/>
        <v>0</v>
      </c>
    </row>
    <row r="3707" spans="1:6" x14ac:dyDescent="0.25">
      <c r="A3707" s="9" t="s">
        <v>7785</v>
      </c>
      <c r="B3707" s="9" t="s">
        <v>7786</v>
      </c>
      <c r="C3707" s="9" t="s">
        <v>8054</v>
      </c>
      <c r="D3707" s="159">
        <f>VLOOKUP(A3707:A3963,Теплоизоляция!A:I,7,FALSE)</f>
        <v>1145.77</v>
      </c>
      <c r="E3707" s="79">
        <f>VLOOKUP(A3707:A3963,Теплоизоляция!A:I,8,FALSE)</f>
        <v>0</v>
      </c>
      <c r="F3707" s="157">
        <f t="shared" si="69"/>
        <v>0</v>
      </c>
    </row>
    <row r="3708" spans="1:6" x14ac:dyDescent="0.25">
      <c r="A3708" s="9" t="s">
        <v>7787</v>
      </c>
      <c r="B3708" s="9" t="s">
        <v>7788</v>
      </c>
      <c r="C3708" s="9" t="s">
        <v>8055</v>
      </c>
      <c r="D3708" s="159">
        <f>VLOOKUP(A3708:A3964,Теплоизоляция!A:I,7,FALSE)</f>
        <v>1440.35</v>
      </c>
      <c r="E3708" s="79">
        <f>VLOOKUP(A3708:A3964,Теплоизоляция!A:I,8,FALSE)</f>
        <v>0</v>
      </c>
      <c r="F3708" s="157">
        <f t="shared" si="69"/>
        <v>0</v>
      </c>
    </row>
    <row r="3709" spans="1:6" x14ac:dyDescent="0.25">
      <c r="A3709" s="9" t="s">
        <v>7791</v>
      </c>
      <c r="B3709" s="9" t="s">
        <v>7792</v>
      </c>
      <c r="C3709" s="9" t="s">
        <v>8056</v>
      </c>
      <c r="D3709" s="159">
        <f>VLOOKUP(A3709:A3965,Теплоизоляция!A:I,7,FALSE)</f>
        <v>390</v>
      </c>
      <c r="E3709" s="79">
        <f>VLOOKUP(A3709:A3965,Теплоизоляция!A:I,8,FALSE)</f>
        <v>0</v>
      </c>
      <c r="F3709" s="157">
        <f t="shared" si="69"/>
        <v>0</v>
      </c>
    </row>
    <row r="3710" spans="1:6" x14ac:dyDescent="0.25">
      <c r="A3710" s="9" t="s">
        <v>7793</v>
      </c>
      <c r="B3710" s="9" t="s">
        <v>7794</v>
      </c>
      <c r="C3710" s="9" t="s">
        <v>7975</v>
      </c>
      <c r="D3710" s="159">
        <f>VLOOKUP(A3710:A3966,Теплоизоляция!A:I,7,FALSE)</f>
        <v>876.82</v>
      </c>
      <c r="E3710" s="79">
        <f>VLOOKUP(A3710:A3966,Теплоизоляция!A:I,8,FALSE)</f>
        <v>0</v>
      </c>
      <c r="F3710" s="157">
        <f t="shared" si="69"/>
        <v>0</v>
      </c>
    </row>
    <row r="3711" spans="1:6" x14ac:dyDescent="0.25">
      <c r="A3711" s="9" t="s">
        <v>7795</v>
      </c>
      <c r="B3711" s="9" t="s">
        <v>7796</v>
      </c>
      <c r="C3711" s="9" t="s">
        <v>7974</v>
      </c>
      <c r="D3711" s="159">
        <f>VLOOKUP(A3711:A3967,Теплоизоляция!A:I,7,FALSE)</f>
        <v>441.93</v>
      </c>
      <c r="E3711" s="79">
        <f>VLOOKUP(A3711:A3967,Теплоизоляция!A:I,8,FALSE)</f>
        <v>0</v>
      </c>
      <c r="F3711" s="157">
        <f t="shared" si="69"/>
        <v>0</v>
      </c>
    </row>
    <row r="3712" spans="1:6" x14ac:dyDescent="0.25">
      <c r="A3712" s="9" t="s">
        <v>7797</v>
      </c>
      <c r="B3712" s="9" t="s">
        <v>7798</v>
      </c>
      <c r="C3712" s="9" t="s">
        <v>7968</v>
      </c>
      <c r="D3712" s="159">
        <f>VLOOKUP(A3712:A3968,Теплоизоляция!A:I,7,FALSE)</f>
        <v>337.63</v>
      </c>
      <c r="E3712" s="79">
        <f>VLOOKUP(A3712:A3968,Теплоизоляция!A:I,8,FALSE)</f>
        <v>0</v>
      </c>
      <c r="F3712" s="157">
        <f t="shared" si="69"/>
        <v>0</v>
      </c>
    </row>
    <row r="3713" spans="1:6" x14ac:dyDescent="0.25">
      <c r="A3713" s="9" t="s">
        <v>7799</v>
      </c>
      <c r="B3713" s="9" t="s">
        <v>7800</v>
      </c>
      <c r="C3713" s="9" t="s">
        <v>7969</v>
      </c>
      <c r="D3713" s="159">
        <f>VLOOKUP(A3713:A3969,Теплоизоляция!A:I,7,FALSE)</f>
        <v>141.06</v>
      </c>
      <c r="E3713" s="79">
        <f>VLOOKUP(A3713:A3969,Теплоизоляция!A:I,8,FALSE)</f>
        <v>0</v>
      </c>
      <c r="F3713" s="157">
        <f t="shared" si="69"/>
        <v>0</v>
      </c>
    </row>
    <row r="3714" spans="1:6" x14ac:dyDescent="0.25">
      <c r="A3714" s="9" t="s">
        <v>7801</v>
      </c>
      <c r="B3714" s="9" t="s">
        <v>7802</v>
      </c>
      <c r="C3714" s="9" t="s">
        <v>7970</v>
      </c>
      <c r="D3714" s="159">
        <f>VLOOKUP(A3714:A3970,Теплоизоляция!A:I,7,FALSE)</f>
        <v>288.05</v>
      </c>
      <c r="E3714" s="79">
        <f>VLOOKUP(A3714:A3970,Теплоизоляция!A:I,8,FALSE)</f>
        <v>0</v>
      </c>
      <c r="F3714" s="157">
        <f t="shared" si="69"/>
        <v>0</v>
      </c>
    </row>
    <row r="3715" spans="1:6" x14ac:dyDescent="0.25">
      <c r="A3715" s="9" t="s">
        <v>7803</v>
      </c>
      <c r="B3715" s="9" t="s">
        <v>7804</v>
      </c>
      <c r="C3715" s="9" t="s">
        <v>7971</v>
      </c>
      <c r="D3715" s="159">
        <f>VLOOKUP(A3715:A3971,Теплоизоляция!A:I,7,FALSE)</f>
        <v>272.29000000000002</v>
      </c>
      <c r="E3715" s="79">
        <f>VLOOKUP(A3715:A3971,Теплоизоляция!A:I,8,FALSE)</f>
        <v>0</v>
      </c>
      <c r="F3715" s="157">
        <f t="shared" si="69"/>
        <v>0</v>
      </c>
    </row>
    <row r="3716" spans="1:6" x14ac:dyDescent="0.25">
      <c r="A3716" s="9" t="s">
        <v>7805</v>
      </c>
      <c r="B3716" s="9" t="s">
        <v>7806</v>
      </c>
      <c r="C3716" s="9" t="s">
        <v>7972</v>
      </c>
      <c r="D3716" s="159">
        <f>VLOOKUP(A3716:A3972,Теплоизоляция!A:I,7,FALSE)</f>
        <v>288.05</v>
      </c>
      <c r="E3716" s="79">
        <f>VLOOKUP(A3716:A3972,Теплоизоляция!A:I,8,FALSE)</f>
        <v>0</v>
      </c>
      <c r="F3716" s="157">
        <f t="shared" si="69"/>
        <v>0</v>
      </c>
    </row>
    <row r="3717" spans="1:6" x14ac:dyDescent="0.25">
      <c r="A3717" s="9" t="s">
        <v>7807</v>
      </c>
      <c r="B3717" s="9" t="s">
        <v>7808</v>
      </c>
      <c r="C3717" s="9" t="s">
        <v>7973</v>
      </c>
      <c r="D3717" s="159">
        <f>VLOOKUP(A3717:A3973,Теплоизоляция!A:I,7,FALSE)</f>
        <v>272.29000000000002</v>
      </c>
      <c r="E3717" s="79">
        <f>VLOOKUP(A3717:A3973,Теплоизоляция!A:I,8,FALSE)</f>
        <v>0</v>
      </c>
      <c r="F3717" s="157">
        <f t="shared" si="69"/>
        <v>0</v>
      </c>
    </row>
    <row r="3718" spans="1:6" x14ac:dyDescent="0.25">
      <c r="A3718" s="9" t="s">
        <v>7809</v>
      </c>
      <c r="B3718" s="9" t="s">
        <v>7810</v>
      </c>
      <c r="C3718" s="9" t="s">
        <v>7811</v>
      </c>
      <c r="D3718" s="159">
        <f>VLOOKUP(A3718:A3974,Теплоизоляция!A:I,7,FALSE)</f>
        <v>532.03</v>
      </c>
      <c r="E3718" s="79">
        <f>VLOOKUP(A3718:A3974,Теплоизоляция!A:I,8,FALSE)</f>
        <v>0</v>
      </c>
      <c r="F3718" s="157">
        <f t="shared" si="69"/>
        <v>0</v>
      </c>
    </row>
    <row r="3719" spans="1:6" x14ac:dyDescent="0.25">
      <c r="A3719" s="9" t="s">
        <v>7812</v>
      </c>
      <c r="B3719" s="9" t="s">
        <v>7813</v>
      </c>
      <c r="C3719" s="9" t="s">
        <v>7814</v>
      </c>
      <c r="D3719" s="159">
        <f>VLOOKUP(A3719:A3975,Теплоизоляция!A:I,7,FALSE)</f>
        <v>532.03</v>
      </c>
      <c r="E3719" s="79">
        <f>VLOOKUP(A3719:A3975,Теплоизоляция!A:I,8,FALSE)</f>
        <v>0</v>
      </c>
      <c r="F3719" s="157">
        <f t="shared" si="69"/>
        <v>0</v>
      </c>
    </row>
    <row r="3720" spans="1:6" x14ac:dyDescent="0.25">
      <c r="A3720" s="9" t="s">
        <v>7815</v>
      </c>
      <c r="B3720" s="9" t="s">
        <v>7816</v>
      </c>
      <c r="C3720" s="9" t="s">
        <v>7817</v>
      </c>
      <c r="D3720" s="159">
        <f>VLOOKUP(A3720:A3976,Теплоизоляция!A:I,7,FALSE)</f>
        <v>470.46</v>
      </c>
      <c r="E3720" s="79">
        <f>VLOOKUP(A3720:A3976,Теплоизоляция!A:I,8,FALSE)</f>
        <v>0</v>
      </c>
      <c r="F3720" s="157">
        <f t="shared" si="69"/>
        <v>0</v>
      </c>
    </row>
    <row r="3721" spans="1:6" x14ac:dyDescent="0.25">
      <c r="A3721" s="9" t="s">
        <v>7818</v>
      </c>
      <c r="B3721" s="9" t="s">
        <v>7819</v>
      </c>
      <c r="C3721" s="9" t="s">
        <v>7820</v>
      </c>
      <c r="D3721" s="159">
        <f>VLOOKUP(A3721:A3977,Теплоизоляция!A:I,7,FALSE)</f>
        <v>846.85</v>
      </c>
      <c r="E3721" s="79">
        <f>VLOOKUP(A3721:A3977,Теплоизоляция!A:I,8,FALSE)</f>
        <v>0</v>
      </c>
      <c r="F3721" s="157">
        <f t="shared" si="69"/>
        <v>0</v>
      </c>
    </row>
    <row r="3722" spans="1:6" x14ac:dyDescent="0.25">
      <c r="A3722" s="9" t="s">
        <v>7821</v>
      </c>
      <c r="B3722" s="9" t="s">
        <v>7822</v>
      </c>
      <c r="C3722" s="9" t="s">
        <v>7967</v>
      </c>
      <c r="D3722" s="159">
        <f>VLOOKUP(A3722:A3978,Теплоизоляция!A:I,7,FALSE)</f>
        <v>1700.09</v>
      </c>
      <c r="E3722" s="79">
        <f>VLOOKUP(A3722:A3978,Теплоизоляция!A:I,8,FALSE)</f>
        <v>0</v>
      </c>
      <c r="F3722" s="157">
        <f t="shared" si="69"/>
        <v>0</v>
      </c>
    </row>
    <row r="3723" spans="1:6" x14ac:dyDescent="0.25">
      <c r="A3723" s="9" t="s">
        <v>7823</v>
      </c>
      <c r="B3723" s="9" t="s">
        <v>7824</v>
      </c>
      <c r="C3723" s="9" t="s">
        <v>7966</v>
      </c>
      <c r="D3723" s="159">
        <f>VLOOKUP(A3723:A3979,Теплоизоляция!A:I,7,FALSE)</f>
        <v>419.23</v>
      </c>
      <c r="E3723" s="79">
        <f>VLOOKUP(A3723:A3979,Теплоизоляция!A:I,8,FALSE)</f>
        <v>0</v>
      </c>
      <c r="F3723" s="157">
        <f t="shared" si="69"/>
        <v>0</v>
      </c>
    </row>
    <row r="3724" spans="1:6" x14ac:dyDescent="0.25">
      <c r="A3724" s="9" t="s">
        <v>7826</v>
      </c>
      <c r="B3724" s="9" t="s">
        <v>7827</v>
      </c>
      <c r="C3724" s="9" t="s">
        <v>7965</v>
      </c>
      <c r="D3724" s="159">
        <f>VLOOKUP(A3724:A3980,Теплоизоляция!A:I,7,FALSE)</f>
        <v>2217.21</v>
      </c>
      <c r="E3724" s="79">
        <f>VLOOKUP(A3724:A3980,Теплоизоляция!A:I,8,FALSE)</f>
        <v>0</v>
      </c>
      <c r="F3724" s="157">
        <f t="shared" si="69"/>
        <v>0</v>
      </c>
    </row>
    <row r="3725" spans="1:6" x14ac:dyDescent="0.25">
      <c r="A3725" s="9" t="s">
        <v>7828</v>
      </c>
      <c r="B3725" s="9" t="s">
        <v>7829</v>
      </c>
      <c r="C3725" s="9" t="s">
        <v>7830</v>
      </c>
      <c r="D3725" s="159">
        <f>VLOOKUP(A3725:A3981,Теплоизоляция!A:I,7,FALSE)</f>
        <v>480.89</v>
      </c>
      <c r="E3725" s="79">
        <f>VLOOKUP(A3725:A3981,Теплоизоляция!A:I,8,FALSE)</f>
        <v>0</v>
      </c>
      <c r="F3725" s="157">
        <f t="shared" si="69"/>
        <v>0</v>
      </c>
    </row>
    <row r="3726" spans="1:6" x14ac:dyDescent="0.25">
      <c r="A3726" s="9" t="s">
        <v>7831</v>
      </c>
      <c r="B3726" s="9" t="s">
        <v>7832</v>
      </c>
      <c r="C3726" s="9" t="s">
        <v>7833</v>
      </c>
      <c r="D3726" s="159">
        <f>VLOOKUP(A3726:A3982,Теплоизоляция!A:I,7,FALSE)</f>
        <v>719.3</v>
      </c>
      <c r="E3726" s="79">
        <f>VLOOKUP(A3726:A3982,Теплоизоляция!A:I,8,FALSE)</f>
        <v>0</v>
      </c>
      <c r="F3726" s="157">
        <f t="shared" si="69"/>
        <v>0</v>
      </c>
    </row>
    <row r="3727" spans="1:6" x14ac:dyDescent="0.25">
      <c r="A3727" s="9" t="s">
        <v>7834</v>
      </c>
      <c r="B3727" s="9" t="s">
        <v>7835</v>
      </c>
      <c r="C3727" s="9" t="s">
        <v>7836</v>
      </c>
      <c r="D3727" s="159">
        <f>VLOOKUP(A3727:A3983,Теплоизоляция!A:I,7,FALSE)</f>
        <v>2131.9299999999998</v>
      </c>
      <c r="E3727" s="79">
        <f>VLOOKUP(A3727:A3983,Теплоизоляция!A:I,8,FALSE)</f>
        <v>0</v>
      </c>
      <c r="F3727" s="157">
        <f t="shared" si="69"/>
        <v>0</v>
      </c>
    </row>
    <row r="3728" spans="1:6" x14ac:dyDescent="0.25">
      <c r="A3728" s="9" t="s">
        <v>7837</v>
      </c>
      <c r="B3728" s="9" t="s">
        <v>7838</v>
      </c>
      <c r="C3728" s="9" t="s">
        <v>7964</v>
      </c>
      <c r="D3728" s="159">
        <f>VLOOKUP(A3728:A3984,Теплоизоляция!A:I,7,FALSE)</f>
        <v>718.12</v>
      </c>
      <c r="E3728" s="79">
        <f>VLOOKUP(A3728:A3984,Теплоизоляция!A:I,8,FALSE)</f>
        <v>0</v>
      </c>
      <c r="F3728" s="157">
        <f t="shared" si="69"/>
        <v>0</v>
      </c>
    </row>
    <row r="3729" spans="1:6" x14ac:dyDescent="0.25">
      <c r="A3729" s="9" t="s">
        <v>7840</v>
      </c>
      <c r="B3729" s="9" t="s">
        <v>7841</v>
      </c>
      <c r="C3729" s="9" t="s">
        <v>7963</v>
      </c>
      <c r="D3729" s="159">
        <f>VLOOKUP(A3729:A3985,Теплоизоляция!A:I,7,FALSE)</f>
        <v>2490.0500000000002</v>
      </c>
      <c r="E3729" s="79">
        <f>VLOOKUP(A3729:A3985,Теплоизоляция!A:I,8,FALSE)</f>
        <v>0</v>
      </c>
      <c r="F3729" s="157">
        <f t="shared" si="69"/>
        <v>0</v>
      </c>
    </row>
    <row r="3730" spans="1:6" x14ac:dyDescent="0.25">
      <c r="A3730" s="9" t="s">
        <v>7842</v>
      </c>
      <c r="B3730" s="9" t="s">
        <v>7843</v>
      </c>
      <c r="C3730" s="9" t="s">
        <v>7962</v>
      </c>
      <c r="D3730" s="159">
        <f>VLOOKUP(A3730:A3986,Теплоизоляция!A:I,7,FALSE)</f>
        <v>250.71</v>
      </c>
      <c r="E3730" s="79">
        <f>VLOOKUP(A3730:A3986,Теплоизоляция!A:I,8,FALSE)</f>
        <v>0</v>
      </c>
      <c r="F3730" s="157">
        <f t="shared" si="69"/>
        <v>0</v>
      </c>
    </row>
    <row r="3731" spans="1:6" x14ac:dyDescent="0.25">
      <c r="A3731" s="9" t="s">
        <v>7844</v>
      </c>
      <c r="B3731" s="9" t="s">
        <v>7845</v>
      </c>
      <c r="C3731" s="9" t="s">
        <v>7961</v>
      </c>
      <c r="D3731" s="159">
        <f>VLOOKUP(A3731:A3987,Теплоизоляция!A:I,7,FALSE)</f>
        <v>654.52</v>
      </c>
      <c r="E3731" s="79">
        <f>VLOOKUP(A3731:A3987,Теплоизоляция!A:I,8,FALSE)</f>
        <v>0</v>
      </c>
      <c r="F3731" s="157">
        <f t="shared" si="69"/>
        <v>0</v>
      </c>
    </row>
    <row r="3732" spans="1:6" x14ac:dyDescent="0.25">
      <c r="A3732" s="9" t="s">
        <v>8060</v>
      </c>
      <c r="B3732" s="9" t="s">
        <v>8059</v>
      </c>
      <c r="C3732" s="9" t="s">
        <v>8058</v>
      </c>
      <c r="D3732" s="159">
        <f>VLOOKUP(A3732:A3988,Теплоизоляция!A:I,7,FALSE)</f>
        <v>1350</v>
      </c>
      <c r="E3732" s="79">
        <f>VLOOKUP(A3732:A3988,Теплоизоляция!A:I,8,FALSE)</f>
        <v>0</v>
      </c>
      <c r="F3732" s="157">
        <f t="shared" si="69"/>
        <v>0</v>
      </c>
    </row>
    <row r="3733" spans="1:6" x14ac:dyDescent="0.25">
      <c r="A3733" s="9" t="s">
        <v>8062</v>
      </c>
      <c r="B3733" s="9" t="s">
        <v>8063</v>
      </c>
      <c r="C3733" s="9" t="s">
        <v>8061</v>
      </c>
      <c r="D3733" s="159">
        <f>VLOOKUP(A3733:A3989,Теплоизоляция!A:I,7,FALSE)</f>
        <v>840</v>
      </c>
      <c r="E3733" s="79">
        <f>VLOOKUP(A3733:A3989,Теплоизоляция!A:I,8,FALSE)</f>
        <v>0</v>
      </c>
      <c r="F3733" s="157">
        <f t="shared" si="69"/>
        <v>0</v>
      </c>
    </row>
    <row r="3734" spans="1:6" x14ac:dyDescent="0.25">
      <c r="A3734" s="9" t="s">
        <v>8065</v>
      </c>
      <c r="B3734" s="9" t="s">
        <v>8066</v>
      </c>
      <c r="C3734" s="9" t="s">
        <v>8064</v>
      </c>
      <c r="D3734" s="159">
        <f>VLOOKUP(A3734:A3990,Теплоизоляция!A:I,7,FALSE)</f>
        <v>840</v>
      </c>
      <c r="E3734" s="79">
        <f>VLOOKUP(A3734:A3990,Теплоизоляция!A:I,8,FALSE)</f>
        <v>0</v>
      </c>
      <c r="F3734" s="157">
        <f t="shared" si="69"/>
        <v>0</v>
      </c>
    </row>
    <row r="3735" spans="1:6" x14ac:dyDescent="0.25">
      <c r="A3735" s="9" t="s">
        <v>8069</v>
      </c>
      <c r="B3735" s="9" t="s">
        <v>8068</v>
      </c>
      <c r="C3735" s="9" t="s">
        <v>8067</v>
      </c>
      <c r="D3735" s="159">
        <f>VLOOKUP(A3735:A3991,Теплоизоляция!A:I,7,FALSE)</f>
        <v>940</v>
      </c>
      <c r="E3735" s="79">
        <f>VLOOKUP(A3735:A3991,Теплоизоляция!A:I,8,FALSE)</f>
        <v>0</v>
      </c>
      <c r="F3735" s="157">
        <f t="shared" si="69"/>
        <v>0</v>
      </c>
    </row>
    <row r="3736" spans="1:6" x14ac:dyDescent="0.25">
      <c r="A3736" s="9" t="s">
        <v>8072</v>
      </c>
      <c r="B3736" s="9" t="s">
        <v>8071</v>
      </c>
      <c r="C3736" s="9" t="s">
        <v>8070</v>
      </c>
      <c r="D3736" s="159">
        <f>VLOOKUP(A3736:A3992,Теплоизоляция!A:I,7,FALSE)</f>
        <v>940</v>
      </c>
      <c r="E3736" s="79">
        <f>VLOOKUP(A3736:A3992,Теплоизоляция!A:I,8,FALSE)</f>
        <v>0</v>
      </c>
      <c r="F3736" s="157">
        <f t="shared" si="69"/>
        <v>0</v>
      </c>
    </row>
  </sheetData>
  <autoFilter ref="A6:F3736"/>
  <mergeCells count="1">
    <mergeCell ref="C1:F3"/>
  </mergeCells>
  <hyperlinks>
    <hyperlink ref="B5" location="Главная!R1C1" display="На главну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0"/>
  <sheetViews>
    <sheetView topLeftCell="B1" workbookViewId="0">
      <selection activeCell="F6" sqref="F6"/>
    </sheetView>
  </sheetViews>
  <sheetFormatPr defaultRowHeight="15" x14ac:dyDescent="0.25"/>
  <cols>
    <col min="1" max="1" width="10.28515625" hidden="1" customWidth="1"/>
    <col min="2" max="2" width="15.7109375" customWidth="1"/>
    <col min="3" max="3" width="44.85546875" customWidth="1"/>
    <col min="4" max="4" width="10.42578125" customWidth="1"/>
    <col min="5" max="5" width="8.28515625" hidden="1" customWidth="1"/>
    <col min="6" max="7" width="9.28515625" customWidth="1"/>
    <col min="8" max="8" width="9.85546875" customWidth="1"/>
  </cols>
  <sheetData>
    <row r="1" spans="1:10" ht="15" customHeight="1" x14ac:dyDescent="0.25">
      <c r="B1" s="240" t="s">
        <v>9779</v>
      </c>
      <c r="C1" s="241"/>
      <c r="D1" s="241"/>
      <c r="E1" s="241"/>
      <c r="F1" s="241"/>
      <c r="G1" s="241"/>
      <c r="H1" s="246" t="s">
        <v>9778</v>
      </c>
    </row>
    <row r="2" spans="1:10" ht="15" customHeight="1" x14ac:dyDescent="0.25">
      <c r="B2" s="242"/>
      <c r="C2" s="243"/>
      <c r="D2" s="243"/>
      <c r="E2" s="243"/>
      <c r="F2" s="243"/>
      <c r="G2" s="243"/>
      <c r="H2" s="247"/>
    </row>
    <row r="3" spans="1:10" ht="15" customHeight="1" x14ac:dyDescent="0.25">
      <c r="B3" s="242"/>
      <c r="C3" s="243"/>
      <c r="D3" s="243"/>
      <c r="E3" s="243"/>
      <c r="F3" s="243"/>
      <c r="G3" s="243"/>
      <c r="H3" s="186"/>
    </row>
    <row r="4" spans="1:10" ht="15" customHeight="1" thickBot="1" x14ac:dyDescent="0.3">
      <c r="B4" s="244"/>
      <c r="C4" s="245"/>
      <c r="D4" s="245"/>
      <c r="E4" s="245"/>
      <c r="F4" s="245"/>
      <c r="G4" s="245"/>
      <c r="H4" s="43"/>
    </row>
    <row r="5" spans="1:10" ht="25.5" customHeight="1" thickBot="1" x14ac:dyDescent="0.3">
      <c r="B5" s="27" t="s">
        <v>101</v>
      </c>
      <c r="C5" s="14"/>
      <c r="D5" s="14" t="s">
        <v>1</v>
      </c>
      <c r="E5" s="20"/>
      <c r="F5" s="117">
        <v>0</v>
      </c>
      <c r="G5" s="14" t="s">
        <v>102</v>
      </c>
      <c r="H5" s="18">
        <f>SUM(H8:H23)</f>
        <v>0</v>
      </c>
    </row>
    <row r="6" spans="1:10" x14ac:dyDescent="0.25">
      <c r="A6" s="5" t="s">
        <v>25</v>
      </c>
      <c r="B6" s="13" t="s">
        <v>2</v>
      </c>
      <c r="C6" s="13" t="s">
        <v>26</v>
      </c>
      <c r="D6" s="13" t="s">
        <v>103</v>
      </c>
      <c r="E6" s="10" t="s">
        <v>27</v>
      </c>
      <c r="F6" s="13" t="s">
        <v>28</v>
      </c>
      <c r="G6" s="13" t="s">
        <v>99</v>
      </c>
      <c r="H6" s="13" t="s">
        <v>100</v>
      </c>
    </row>
    <row r="7" spans="1:10" x14ac:dyDescent="0.25">
      <c r="A7" s="6"/>
      <c r="B7" s="11"/>
      <c r="C7" s="10" t="s">
        <v>117</v>
      </c>
      <c r="D7" s="10"/>
      <c r="E7" s="11"/>
      <c r="F7" s="11"/>
      <c r="G7" s="11"/>
      <c r="H7" s="11"/>
    </row>
    <row r="8" spans="1:10" x14ac:dyDescent="0.25">
      <c r="A8" s="7" t="s">
        <v>119</v>
      </c>
      <c r="B8" s="7" t="s">
        <v>120</v>
      </c>
      <c r="C8" s="7" t="s">
        <v>104</v>
      </c>
      <c r="D8" s="21">
        <v>50</v>
      </c>
      <c r="E8" s="24">
        <v>209.1</v>
      </c>
      <c r="F8" s="122">
        <f>E8-E8*$F$5</f>
        <v>209.1</v>
      </c>
      <c r="G8" s="120"/>
      <c r="H8" s="24">
        <f>G8*F8</f>
        <v>0</v>
      </c>
      <c r="J8" s="210"/>
    </row>
    <row r="9" spans="1:10" x14ac:dyDescent="0.25">
      <c r="A9" s="9" t="s">
        <v>121</v>
      </c>
      <c r="B9" s="9" t="s">
        <v>122</v>
      </c>
      <c r="C9" s="9" t="s">
        <v>105</v>
      </c>
      <c r="D9" s="22">
        <v>50</v>
      </c>
      <c r="E9" s="24">
        <v>255</v>
      </c>
      <c r="F9" s="122">
        <f t="shared" ref="F9:F30" si="0">E9-E9*$F$5</f>
        <v>255</v>
      </c>
      <c r="G9" s="120"/>
      <c r="H9" s="24">
        <f t="shared" ref="H9:H30" si="1">G9*F9</f>
        <v>0</v>
      </c>
      <c r="J9" s="210"/>
    </row>
    <row r="10" spans="1:10" x14ac:dyDescent="0.25">
      <c r="A10" s="9" t="s">
        <v>123</v>
      </c>
      <c r="B10" s="9" t="s">
        <v>124</v>
      </c>
      <c r="C10" s="9" t="s">
        <v>106</v>
      </c>
      <c r="D10" s="22">
        <v>40</v>
      </c>
      <c r="E10" s="24">
        <v>280.5</v>
      </c>
      <c r="F10" s="122">
        <f t="shared" si="0"/>
        <v>280.5</v>
      </c>
      <c r="G10" s="120"/>
      <c r="H10" s="24">
        <f t="shared" si="1"/>
        <v>0</v>
      </c>
      <c r="J10" s="210"/>
    </row>
    <row r="11" spans="1:10" x14ac:dyDescent="0.25">
      <c r="A11" s="9" t="s">
        <v>125</v>
      </c>
      <c r="B11" s="9" t="s">
        <v>126</v>
      </c>
      <c r="C11" s="9" t="s">
        <v>107</v>
      </c>
      <c r="D11" s="22">
        <v>50</v>
      </c>
      <c r="E11" s="24">
        <v>231.54</v>
      </c>
      <c r="F11" s="122">
        <f t="shared" si="0"/>
        <v>231.54</v>
      </c>
      <c r="G11" s="120"/>
      <c r="H11" s="24">
        <f t="shared" si="1"/>
        <v>0</v>
      </c>
      <c r="J11" s="210"/>
    </row>
    <row r="12" spans="1:10" x14ac:dyDescent="0.25">
      <c r="A12" s="9" t="s">
        <v>127</v>
      </c>
      <c r="B12" s="9" t="s">
        <v>128</v>
      </c>
      <c r="C12" s="9" t="s">
        <v>108</v>
      </c>
      <c r="D12" s="22">
        <v>40</v>
      </c>
      <c r="E12" s="24">
        <v>280.5</v>
      </c>
      <c r="F12" s="122">
        <f t="shared" si="0"/>
        <v>280.5</v>
      </c>
      <c r="G12" s="120"/>
      <c r="H12" s="24">
        <f t="shared" si="1"/>
        <v>0</v>
      </c>
      <c r="J12" s="210"/>
    </row>
    <row r="13" spans="1:10" x14ac:dyDescent="0.25">
      <c r="A13" s="9" t="s">
        <v>129</v>
      </c>
      <c r="B13" s="9" t="s">
        <v>130</v>
      </c>
      <c r="C13" s="9" t="s">
        <v>109</v>
      </c>
      <c r="D13" s="22">
        <v>40</v>
      </c>
      <c r="E13" s="24">
        <v>300.89999999999998</v>
      </c>
      <c r="F13" s="122">
        <f t="shared" si="0"/>
        <v>300.89999999999998</v>
      </c>
      <c r="G13" s="120"/>
      <c r="H13" s="24">
        <f t="shared" si="1"/>
        <v>0</v>
      </c>
      <c r="J13" s="210"/>
    </row>
    <row r="14" spans="1:10" x14ac:dyDescent="0.25">
      <c r="A14" s="6"/>
      <c r="B14" s="11"/>
      <c r="C14" s="10" t="s">
        <v>118</v>
      </c>
      <c r="D14" s="10"/>
      <c r="E14" s="26"/>
      <c r="F14" s="123"/>
      <c r="G14" s="121"/>
      <c r="H14" s="26"/>
      <c r="J14" s="210"/>
    </row>
    <row r="15" spans="1:10" x14ac:dyDescent="0.25">
      <c r="A15" s="9" t="s">
        <v>131</v>
      </c>
      <c r="B15" s="9" t="s">
        <v>132</v>
      </c>
      <c r="C15" s="9" t="s">
        <v>110</v>
      </c>
      <c r="D15" s="22">
        <v>1</v>
      </c>
      <c r="E15" s="24">
        <v>35.700000000000003</v>
      </c>
      <c r="F15" s="122">
        <f t="shared" si="0"/>
        <v>35.700000000000003</v>
      </c>
      <c r="G15" s="120"/>
      <c r="H15" s="24">
        <f t="shared" si="1"/>
        <v>0</v>
      </c>
      <c r="J15" s="210"/>
    </row>
    <row r="16" spans="1:10" x14ac:dyDescent="0.25">
      <c r="A16" s="9" t="s">
        <v>133</v>
      </c>
      <c r="B16" s="9" t="s">
        <v>134</v>
      </c>
      <c r="C16" s="9" t="s">
        <v>111</v>
      </c>
      <c r="D16" s="22">
        <v>1</v>
      </c>
      <c r="E16" s="24">
        <v>40.799999999999997</v>
      </c>
      <c r="F16" s="122">
        <f t="shared" si="0"/>
        <v>40.799999999999997</v>
      </c>
      <c r="G16" s="120"/>
      <c r="H16" s="24">
        <f t="shared" si="1"/>
        <v>0</v>
      </c>
      <c r="J16" s="210"/>
    </row>
    <row r="17" spans="1:10" x14ac:dyDescent="0.25">
      <c r="A17" s="9" t="s">
        <v>135</v>
      </c>
      <c r="B17" s="9" t="s">
        <v>136</v>
      </c>
      <c r="C17" s="9" t="s">
        <v>112</v>
      </c>
      <c r="D17" s="22">
        <v>1</v>
      </c>
      <c r="E17" s="24">
        <v>49.98</v>
      </c>
      <c r="F17" s="122">
        <f t="shared" si="0"/>
        <v>49.98</v>
      </c>
      <c r="G17" s="120"/>
      <c r="H17" s="24">
        <f t="shared" si="1"/>
        <v>0</v>
      </c>
      <c r="J17" s="210"/>
    </row>
    <row r="18" spans="1:10" x14ac:dyDescent="0.25">
      <c r="A18" s="9" t="s">
        <v>137</v>
      </c>
      <c r="B18" s="9" t="s">
        <v>138</v>
      </c>
      <c r="C18" s="9" t="s">
        <v>113</v>
      </c>
      <c r="D18" s="22">
        <v>1</v>
      </c>
      <c r="E18" s="24">
        <v>61.2</v>
      </c>
      <c r="F18" s="122">
        <f t="shared" si="0"/>
        <v>61.2</v>
      </c>
      <c r="G18" s="120"/>
      <c r="H18" s="24">
        <f t="shared" si="1"/>
        <v>0</v>
      </c>
      <c r="J18" s="210"/>
    </row>
    <row r="19" spans="1:10" x14ac:dyDescent="0.25">
      <c r="A19" s="9" t="s">
        <v>10228</v>
      </c>
      <c r="B19" s="9" t="s">
        <v>10213</v>
      </c>
      <c r="C19" s="9" t="s">
        <v>10212</v>
      </c>
      <c r="D19" s="204">
        <v>1</v>
      </c>
      <c r="E19" s="24">
        <v>326.39999999999998</v>
      </c>
      <c r="F19" s="122">
        <f t="shared" si="0"/>
        <v>326.39999999999998</v>
      </c>
      <c r="G19" s="120"/>
      <c r="H19" s="24">
        <f t="shared" si="1"/>
        <v>0</v>
      </c>
      <c r="J19" s="210"/>
    </row>
    <row r="20" spans="1:10" x14ac:dyDescent="0.25">
      <c r="A20" s="9" t="s">
        <v>10229</v>
      </c>
      <c r="B20" s="9" t="s">
        <v>10215</v>
      </c>
      <c r="C20" s="9" t="s">
        <v>10214</v>
      </c>
      <c r="D20" s="204">
        <v>1</v>
      </c>
      <c r="E20" s="24">
        <v>326.39999999999998</v>
      </c>
      <c r="F20" s="122">
        <f t="shared" si="0"/>
        <v>326.39999999999998</v>
      </c>
      <c r="G20" s="120"/>
      <c r="H20" s="24">
        <f t="shared" si="1"/>
        <v>0</v>
      </c>
      <c r="J20" s="210"/>
    </row>
    <row r="21" spans="1:10" x14ac:dyDescent="0.25">
      <c r="A21" s="9" t="s">
        <v>139</v>
      </c>
      <c r="B21" s="9" t="s">
        <v>140</v>
      </c>
      <c r="C21" s="9" t="s">
        <v>114</v>
      </c>
      <c r="D21" s="22">
        <v>1</v>
      </c>
      <c r="E21" s="24">
        <v>20.399999999999999</v>
      </c>
      <c r="F21" s="122">
        <f t="shared" si="0"/>
        <v>20.399999999999999</v>
      </c>
      <c r="G21" s="120"/>
      <c r="H21" s="24">
        <f t="shared" si="1"/>
        <v>0</v>
      </c>
      <c r="J21" s="210"/>
    </row>
    <row r="22" spans="1:10" x14ac:dyDescent="0.25">
      <c r="A22" s="9" t="s">
        <v>141</v>
      </c>
      <c r="B22" s="9" t="s">
        <v>142</v>
      </c>
      <c r="C22" s="9" t="s">
        <v>115</v>
      </c>
      <c r="D22" s="22">
        <v>1</v>
      </c>
      <c r="E22" s="24">
        <v>19.2882</v>
      </c>
      <c r="F22" s="122">
        <f t="shared" si="0"/>
        <v>19.2882</v>
      </c>
      <c r="G22" s="120"/>
      <c r="H22" s="24">
        <f t="shared" si="1"/>
        <v>0</v>
      </c>
      <c r="J22" s="210"/>
    </row>
    <row r="23" spans="1:10" x14ac:dyDescent="0.25">
      <c r="A23" s="9" t="s">
        <v>143</v>
      </c>
      <c r="B23" s="9" t="s">
        <v>144</v>
      </c>
      <c r="C23" s="9" t="s">
        <v>116</v>
      </c>
      <c r="D23" s="22">
        <v>1</v>
      </c>
      <c r="E23" s="24">
        <v>22.95</v>
      </c>
      <c r="F23" s="122">
        <f t="shared" si="0"/>
        <v>22.95</v>
      </c>
      <c r="G23" s="120"/>
      <c r="H23" s="24">
        <f t="shared" si="1"/>
        <v>0</v>
      </c>
      <c r="J23" s="210"/>
    </row>
    <row r="24" spans="1:10" x14ac:dyDescent="0.25">
      <c r="A24" s="4" t="s">
        <v>10190</v>
      </c>
      <c r="B24" s="9" t="s">
        <v>10183</v>
      </c>
      <c r="C24" s="9" t="s">
        <v>10180</v>
      </c>
      <c r="D24" s="203">
        <v>1</v>
      </c>
      <c r="E24" s="25">
        <v>32.64</v>
      </c>
      <c r="F24" s="24">
        <f t="shared" si="0"/>
        <v>32.64</v>
      </c>
      <c r="G24" s="9"/>
      <c r="H24" s="25">
        <f t="shared" si="1"/>
        <v>0</v>
      </c>
      <c r="J24" s="210"/>
    </row>
    <row r="25" spans="1:10" x14ac:dyDescent="0.25">
      <c r="A25" s="4" t="s">
        <v>10191</v>
      </c>
      <c r="B25" s="9" t="s">
        <v>10184</v>
      </c>
      <c r="C25" s="9" t="s">
        <v>10181</v>
      </c>
      <c r="D25" s="203">
        <v>1</v>
      </c>
      <c r="E25" s="25">
        <v>35.088000000000001</v>
      </c>
      <c r="F25" s="24">
        <f t="shared" si="0"/>
        <v>35.088000000000001</v>
      </c>
      <c r="G25" s="9"/>
      <c r="H25" s="25">
        <f t="shared" si="1"/>
        <v>0</v>
      </c>
      <c r="J25" s="210"/>
    </row>
    <row r="26" spans="1:10" x14ac:dyDescent="0.25">
      <c r="A26" s="4" t="s">
        <v>10192</v>
      </c>
      <c r="B26" s="9" t="s">
        <v>10185</v>
      </c>
      <c r="C26" s="9" t="s">
        <v>10182</v>
      </c>
      <c r="D26" s="203">
        <v>1</v>
      </c>
      <c r="E26" s="25">
        <v>316.2</v>
      </c>
      <c r="F26" s="24">
        <f t="shared" si="0"/>
        <v>316.2</v>
      </c>
      <c r="G26" s="9"/>
      <c r="H26" s="25">
        <f t="shared" si="1"/>
        <v>0</v>
      </c>
      <c r="J26" s="210"/>
    </row>
    <row r="27" spans="1:10" x14ac:dyDescent="0.25">
      <c r="A27" s="4" t="s">
        <v>10221</v>
      </c>
      <c r="B27" s="9" t="s">
        <v>10217</v>
      </c>
      <c r="C27" s="9" t="s">
        <v>10216</v>
      </c>
      <c r="D27" s="204">
        <v>1</v>
      </c>
      <c r="E27" s="25">
        <v>42.942</v>
      </c>
      <c r="F27" s="24">
        <f t="shared" si="0"/>
        <v>42.942</v>
      </c>
      <c r="G27" s="9"/>
      <c r="H27" s="25">
        <f t="shared" si="1"/>
        <v>0</v>
      </c>
      <c r="J27" s="210"/>
    </row>
    <row r="28" spans="1:10" x14ac:dyDescent="0.25">
      <c r="A28" s="4" t="s">
        <v>10220</v>
      </c>
      <c r="B28" s="9" t="s">
        <v>10219</v>
      </c>
      <c r="C28" s="9" t="s">
        <v>10218</v>
      </c>
      <c r="D28" s="204">
        <v>1</v>
      </c>
      <c r="E28" s="25">
        <v>42.942</v>
      </c>
      <c r="F28" s="24">
        <f t="shared" si="0"/>
        <v>42.942</v>
      </c>
      <c r="G28" s="9"/>
      <c r="H28" s="25">
        <f t="shared" si="1"/>
        <v>0</v>
      </c>
      <c r="J28" s="210"/>
    </row>
    <row r="29" spans="1:10" x14ac:dyDescent="0.25">
      <c r="A29" s="4" t="s">
        <v>10224</v>
      </c>
      <c r="B29" s="9" t="s">
        <v>10223</v>
      </c>
      <c r="C29" s="9" t="s">
        <v>10222</v>
      </c>
      <c r="D29" s="204">
        <v>1</v>
      </c>
      <c r="E29" s="25">
        <v>43.35</v>
      </c>
      <c r="F29" s="24">
        <f t="shared" si="0"/>
        <v>43.35</v>
      </c>
      <c r="G29" s="9"/>
      <c r="H29" s="25">
        <f t="shared" si="1"/>
        <v>0</v>
      </c>
      <c r="J29" s="210"/>
    </row>
    <row r="30" spans="1:10" x14ac:dyDescent="0.25">
      <c r="A30" t="s">
        <v>10226</v>
      </c>
      <c r="B30" s="9" t="s">
        <v>10227</v>
      </c>
      <c r="C30" s="9" t="s">
        <v>10225</v>
      </c>
      <c r="D30" s="204">
        <v>1</v>
      </c>
      <c r="E30" s="9">
        <v>43.35</v>
      </c>
      <c r="F30" s="24">
        <f t="shared" si="0"/>
        <v>43.35</v>
      </c>
      <c r="G30" s="9"/>
      <c r="H30" s="9">
        <f t="shared" si="1"/>
        <v>0</v>
      </c>
      <c r="J30" s="210"/>
    </row>
  </sheetData>
  <mergeCells count="2"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18"/>
  <sheetViews>
    <sheetView topLeftCell="B1" workbookViewId="0">
      <selection activeCell="F6" sqref="F6"/>
    </sheetView>
  </sheetViews>
  <sheetFormatPr defaultRowHeight="15" x14ac:dyDescent="0.25"/>
  <cols>
    <col min="1" max="1" width="16.42578125" hidden="1" customWidth="1"/>
    <col min="2" max="2" width="15.7109375" customWidth="1"/>
    <col min="3" max="3" width="44.85546875" customWidth="1"/>
    <col min="4" max="4" width="10.42578125" customWidth="1"/>
    <col min="5" max="5" width="9.28515625" hidden="1" customWidth="1"/>
    <col min="6" max="7" width="9.28515625" customWidth="1"/>
    <col min="8" max="8" width="9.85546875" customWidth="1"/>
  </cols>
  <sheetData>
    <row r="1" spans="1:8" ht="15" customHeight="1" x14ac:dyDescent="0.25">
      <c r="B1" s="240" t="s">
        <v>9780</v>
      </c>
      <c r="C1" s="241"/>
      <c r="D1" s="241"/>
      <c r="E1" s="241"/>
      <c r="F1" s="241"/>
      <c r="G1" s="241"/>
      <c r="H1" s="246" t="s">
        <v>9778</v>
      </c>
    </row>
    <row r="2" spans="1:8" ht="15" customHeight="1" x14ac:dyDescent="0.25">
      <c r="B2" s="242"/>
      <c r="C2" s="243"/>
      <c r="D2" s="243"/>
      <c r="E2" s="243"/>
      <c r="F2" s="243"/>
      <c r="G2" s="243"/>
      <c r="H2" s="247"/>
    </row>
    <row r="3" spans="1:8" ht="15" customHeight="1" x14ac:dyDescent="0.25">
      <c r="B3" s="242"/>
      <c r="C3" s="243"/>
      <c r="D3" s="243"/>
      <c r="E3" s="243"/>
      <c r="F3" s="243"/>
      <c r="G3" s="243"/>
      <c r="H3" s="186"/>
    </row>
    <row r="4" spans="1:8" ht="15" customHeight="1" thickBot="1" x14ac:dyDescent="0.3">
      <c r="B4" s="244"/>
      <c r="C4" s="245"/>
      <c r="D4" s="245"/>
      <c r="E4" s="245"/>
      <c r="F4" s="245"/>
      <c r="G4" s="245"/>
      <c r="H4" s="43"/>
    </row>
    <row r="5" spans="1:8" ht="25.5" customHeight="1" thickBot="1" x14ac:dyDescent="0.3">
      <c r="B5" s="27" t="s">
        <v>101</v>
      </c>
      <c r="C5" s="14"/>
      <c r="D5" s="14" t="s">
        <v>1</v>
      </c>
      <c r="E5" s="20"/>
      <c r="F5" s="117">
        <v>0</v>
      </c>
      <c r="G5" s="14" t="s">
        <v>102</v>
      </c>
      <c r="H5" s="18">
        <f>SUM(H8:H218)</f>
        <v>0</v>
      </c>
    </row>
    <row r="6" spans="1:8" x14ac:dyDescent="0.25">
      <c r="A6" s="5" t="s">
        <v>25</v>
      </c>
      <c r="B6" s="13" t="s">
        <v>2</v>
      </c>
      <c r="C6" s="13" t="s">
        <v>26</v>
      </c>
      <c r="D6" s="13" t="s">
        <v>103</v>
      </c>
      <c r="E6" s="10" t="s">
        <v>27</v>
      </c>
      <c r="F6" s="13" t="s">
        <v>28</v>
      </c>
      <c r="G6" s="13" t="s">
        <v>99</v>
      </c>
      <c r="H6" s="13" t="s">
        <v>100</v>
      </c>
    </row>
    <row r="7" spans="1:8" x14ac:dyDescent="0.25">
      <c r="A7" s="6"/>
      <c r="B7" s="11"/>
      <c r="C7" s="10" t="s">
        <v>147</v>
      </c>
      <c r="D7" s="10"/>
      <c r="E7" s="11"/>
      <c r="F7" s="11"/>
      <c r="G7" s="11"/>
      <c r="H7" s="11"/>
    </row>
    <row r="8" spans="1:8" x14ac:dyDescent="0.25">
      <c r="A8" s="7" t="s">
        <v>148</v>
      </c>
      <c r="B8" s="7" t="s">
        <v>149</v>
      </c>
      <c r="C8" s="7" t="s">
        <v>11448</v>
      </c>
      <c r="D8" s="21">
        <v>640</v>
      </c>
      <c r="E8" s="24">
        <v>26.093023255813954</v>
      </c>
      <c r="F8" s="144">
        <f>E8-E8*$F$5</f>
        <v>26.093023255813954</v>
      </c>
      <c r="G8" s="120"/>
      <c r="H8" s="24">
        <f>G8*F8</f>
        <v>0</v>
      </c>
    </row>
    <row r="9" spans="1:8" x14ac:dyDescent="0.25">
      <c r="A9" s="9" t="s">
        <v>150</v>
      </c>
      <c r="B9" s="9" t="s">
        <v>151</v>
      </c>
      <c r="C9" s="9" t="s">
        <v>11449</v>
      </c>
      <c r="D9" s="21">
        <v>390</v>
      </c>
      <c r="E9" s="24">
        <v>34.632558139534886</v>
      </c>
      <c r="F9" s="144">
        <f t="shared" ref="F9:F15" si="0">E9-E9*$F$5</f>
        <v>34.632558139534886</v>
      </c>
      <c r="G9" s="120"/>
      <c r="H9" s="24">
        <f t="shared" ref="H9:H15" si="1">G9*F9</f>
        <v>0</v>
      </c>
    </row>
    <row r="10" spans="1:8" x14ac:dyDescent="0.25">
      <c r="A10" s="9" t="s">
        <v>152</v>
      </c>
      <c r="B10" s="9" t="s">
        <v>153</v>
      </c>
      <c r="C10" s="9" t="s">
        <v>11450</v>
      </c>
      <c r="D10" s="21">
        <v>240</v>
      </c>
      <c r="E10" s="153">
        <v>51.474418604651163</v>
      </c>
      <c r="F10" s="144">
        <f t="shared" si="0"/>
        <v>51.474418604651163</v>
      </c>
      <c r="G10" s="120"/>
      <c r="H10" s="24">
        <f t="shared" si="1"/>
        <v>0</v>
      </c>
    </row>
    <row r="11" spans="1:8" x14ac:dyDescent="0.25">
      <c r="A11" s="9" t="s">
        <v>11433</v>
      </c>
      <c r="B11" s="9" t="s">
        <v>11434</v>
      </c>
      <c r="C11" s="9" t="s">
        <v>11435</v>
      </c>
      <c r="D11" s="21">
        <v>150</v>
      </c>
      <c r="E11" s="153">
        <v>85.158139534883716</v>
      </c>
      <c r="F11" s="144">
        <f t="shared" si="0"/>
        <v>85.158139534883716</v>
      </c>
      <c r="G11" s="120"/>
      <c r="H11" s="24">
        <f t="shared" si="1"/>
        <v>0</v>
      </c>
    </row>
    <row r="12" spans="1:8" x14ac:dyDescent="0.25">
      <c r="A12" s="9" t="s">
        <v>11436</v>
      </c>
      <c r="B12" s="9" t="s">
        <v>11437</v>
      </c>
      <c r="C12" s="9" t="s">
        <v>11438</v>
      </c>
      <c r="D12" s="21">
        <v>84</v>
      </c>
      <c r="E12" s="153">
        <v>142.32558139534885</v>
      </c>
      <c r="F12" s="144">
        <f t="shared" si="0"/>
        <v>142.32558139534885</v>
      </c>
      <c r="G12" s="120"/>
      <c r="H12" s="24">
        <f t="shared" si="1"/>
        <v>0</v>
      </c>
    </row>
    <row r="13" spans="1:8" x14ac:dyDescent="0.25">
      <c r="A13" s="9" t="s">
        <v>11439</v>
      </c>
      <c r="B13" s="9" t="s">
        <v>11440</v>
      </c>
      <c r="C13" s="9" t="s">
        <v>11441</v>
      </c>
      <c r="D13" s="21">
        <v>56</v>
      </c>
      <c r="E13" s="153">
        <v>230.09302325581396</v>
      </c>
      <c r="F13" s="144">
        <f t="shared" si="0"/>
        <v>230.09302325581396</v>
      </c>
      <c r="G13" s="120"/>
      <c r="H13" s="24">
        <f t="shared" si="1"/>
        <v>0</v>
      </c>
    </row>
    <row r="14" spans="1:8" x14ac:dyDescent="0.25">
      <c r="A14" s="9" t="s">
        <v>11442</v>
      </c>
      <c r="B14" s="9" t="s">
        <v>11443</v>
      </c>
      <c r="C14" s="9" t="s">
        <v>11444</v>
      </c>
      <c r="D14" s="21">
        <v>28</v>
      </c>
      <c r="E14" s="153">
        <v>403.25581395348837</v>
      </c>
      <c r="F14" s="144">
        <f t="shared" si="0"/>
        <v>403.25581395348837</v>
      </c>
      <c r="G14" s="120"/>
      <c r="H14" s="24">
        <f t="shared" si="1"/>
        <v>0</v>
      </c>
    </row>
    <row r="15" spans="1:8" x14ac:dyDescent="0.25">
      <c r="A15" s="9" t="s">
        <v>11445</v>
      </c>
      <c r="B15" s="9" t="s">
        <v>11446</v>
      </c>
      <c r="C15" s="9" t="s">
        <v>11447</v>
      </c>
      <c r="D15" s="21">
        <v>10</v>
      </c>
      <c r="E15" s="153">
        <v>877.67441860465112</v>
      </c>
      <c r="F15" s="144">
        <f t="shared" si="0"/>
        <v>877.67441860465112</v>
      </c>
      <c r="G15" s="120"/>
      <c r="H15" s="24">
        <f t="shared" si="1"/>
        <v>0</v>
      </c>
    </row>
    <row r="16" spans="1:8" x14ac:dyDescent="0.25">
      <c r="A16" s="6"/>
      <c r="B16" s="11"/>
      <c r="C16" s="10" t="s">
        <v>154</v>
      </c>
      <c r="D16" s="10"/>
      <c r="E16" s="154"/>
      <c r="F16" s="220"/>
      <c r="G16" s="116"/>
      <c r="H16" s="11"/>
    </row>
    <row r="17" spans="1:8" x14ac:dyDescent="0.25">
      <c r="A17" s="9" t="s">
        <v>155</v>
      </c>
      <c r="B17" s="9" t="s">
        <v>156</v>
      </c>
      <c r="C17" s="9" t="s">
        <v>164</v>
      </c>
      <c r="D17" s="22">
        <v>600</v>
      </c>
      <c r="E17" s="153">
        <v>27.279069767441861</v>
      </c>
      <c r="F17" s="144">
        <f t="shared" ref="F17:F33" si="2">E17-E17*$F$5</f>
        <v>27.279069767441861</v>
      </c>
      <c r="G17" s="120"/>
      <c r="H17" s="24">
        <f t="shared" ref="H17:H33" si="3">G17*F17</f>
        <v>0</v>
      </c>
    </row>
    <row r="18" spans="1:8" x14ac:dyDescent="0.25">
      <c r="A18" s="9" t="s">
        <v>157</v>
      </c>
      <c r="B18" s="9" t="s">
        <v>158</v>
      </c>
      <c r="C18" s="9" t="s">
        <v>165</v>
      </c>
      <c r="D18" s="215">
        <v>560</v>
      </c>
      <c r="E18" s="153">
        <v>27.279069767441861</v>
      </c>
      <c r="F18" s="144">
        <f t="shared" si="2"/>
        <v>27.279069767441861</v>
      </c>
      <c r="G18" s="120"/>
      <c r="H18" s="24">
        <f t="shared" si="3"/>
        <v>0</v>
      </c>
    </row>
    <row r="19" spans="1:8" x14ac:dyDescent="0.25">
      <c r="A19" s="9" t="s">
        <v>159</v>
      </c>
      <c r="B19" s="9" t="s">
        <v>160</v>
      </c>
      <c r="C19" s="9" t="s">
        <v>166</v>
      </c>
      <c r="D19" s="215">
        <v>360</v>
      </c>
      <c r="E19" s="153">
        <v>34.395348837209298</v>
      </c>
      <c r="F19" s="144">
        <f t="shared" si="2"/>
        <v>34.395348837209298</v>
      </c>
      <c r="G19" s="120"/>
      <c r="H19" s="24">
        <f t="shared" si="3"/>
        <v>0</v>
      </c>
    </row>
    <row r="20" spans="1:8" x14ac:dyDescent="0.25">
      <c r="A20" s="9" t="s">
        <v>161</v>
      </c>
      <c r="B20" s="9" t="s">
        <v>162</v>
      </c>
      <c r="C20" s="9" t="s">
        <v>167</v>
      </c>
      <c r="D20" s="215">
        <v>360</v>
      </c>
      <c r="E20" s="153">
        <v>34.395348837209298</v>
      </c>
      <c r="F20" s="144">
        <f t="shared" si="2"/>
        <v>34.395348837209298</v>
      </c>
      <c r="G20" s="120"/>
      <c r="H20" s="24">
        <f t="shared" si="3"/>
        <v>0</v>
      </c>
    </row>
    <row r="21" spans="1:8" x14ac:dyDescent="0.25">
      <c r="A21" s="9" t="s">
        <v>163</v>
      </c>
      <c r="B21" s="9" t="s">
        <v>11451</v>
      </c>
      <c r="C21" s="9" t="s">
        <v>168</v>
      </c>
      <c r="D21" s="215">
        <v>325</v>
      </c>
      <c r="E21" s="153">
        <v>35.581395348837212</v>
      </c>
      <c r="F21" s="144">
        <f t="shared" si="2"/>
        <v>35.581395348837212</v>
      </c>
      <c r="G21" s="120"/>
      <c r="H21" s="24">
        <f t="shared" si="3"/>
        <v>0</v>
      </c>
    </row>
    <row r="22" spans="1:8" x14ac:dyDescent="0.25">
      <c r="A22" s="9" t="s">
        <v>11452</v>
      </c>
      <c r="B22" s="9" t="s">
        <v>11453</v>
      </c>
      <c r="C22" s="9" t="s">
        <v>11454</v>
      </c>
      <c r="D22" s="215">
        <v>240</v>
      </c>
      <c r="E22" s="153">
        <v>54.558139534883722</v>
      </c>
      <c r="F22" s="144">
        <f t="shared" si="2"/>
        <v>54.558139534883722</v>
      </c>
      <c r="G22" s="120"/>
      <c r="H22" s="24">
        <f t="shared" si="3"/>
        <v>0</v>
      </c>
    </row>
    <row r="23" spans="1:8" x14ac:dyDescent="0.25">
      <c r="A23" s="9" t="s">
        <v>169</v>
      </c>
      <c r="B23" s="9" t="s">
        <v>170</v>
      </c>
      <c r="C23" s="9" t="s">
        <v>173</v>
      </c>
      <c r="D23" s="215">
        <v>210</v>
      </c>
      <c r="E23" s="153">
        <v>54.558139534883722</v>
      </c>
      <c r="F23" s="144">
        <f t="shared" si="2"/>
        <v>54.558139534883722</v>
      </c>
      <c r="G23" s="120"/>
      <c r="H23" s="24">
        <f t="shared" si="3"/>
        <v>0</v>
      </c>
    </row>
    <row r="24" spans="1:8" x14ac:dyDescent="0.25">
      <c r="A24" s="9" t="s">
        <v>171</v>
      </c>
      <c r="B24" s="9" t="s">
        <v>172</v>
      </c>
      <c r="C24" s="9" t="s">
        <v>174</v>
      </c>
      <c r="D24" s="215">
        <v>210</v>
      </c>
      <c r="E24" s="153">
        <v>54.558139534883722</v>
      </c>
      <c r="F24" s="144">
        <f t="shared" si="2"/>
        <v>54.558139534883722</v>
      </c>
      <c r="G24" s="120"/>
      <c r="H24" s="24">
        <f t="shared" si="3"/>
        <v>0</v>
      </c>
    </row>
    <row r="25" spans="1:8" x14ac:dyDescent="0.25">
      <c r="A25" s="9" t="s">
        <v>11455</v>
      </c>
      <c r="B25" s="9" t="s">
        <v>11456</v>
      </c>
      <c r="C25" s="9" t="s">
        <v>11457</v>
      </c>
      <c r="D25" s="215">
        <v>210</v>
      </c>
      <c r="E25" s="153">
        <v>66.418604651162795</v>
      </c>
      <c r="F25" s="144">
        <f t="shared" si="2"/>
        <v>66.418604651162795</v>
      </c>
      <c r="G25" s="120"/>
      <c r="H25" s="24">
        <f t="shared" si="3"/>
        <v>0</v>
      </c>
    </row>
    <row r="26" spans="1:8" x14ac:dyDescent="0.25">
      <c r="A26" s="9" t="s">
        <v>11458</v>
      </c>
      <c r="B26" s="9" t="s">
        <v>11459</v>
      </c>
      <c r="C26" s="9" t="s">
        <v>11460</v>
      </c>
      <c r="D26" s="215">
        <v>140</v>
      </c>
      <c r="E26" s="153">
        <v>75.906976744186053</v>
      </c>
      <c r="F26" s="144">
        <f t="shared" si="2"/>
        <v>75.906976744186053</v>
      </c>
      <c r="G26" s="120"/>
      <c r="H26" s="24">
        <f t="shared" si="3"/>
        <v>0</v>
      </c>
    </row>
    <row r="27" spans="1:8" x14ac:dyDescent="0.25">
      <c r="A27" s="9" t="s">
        <v>11461</v>
      </c>
      <c r="B27" s="9" t="s">
        <v>11462</v>
      </c>
      <c r="C27" s="9" t="s">
        <v>11463</v>
      </c>
      <c r="D27" s="215">
        <v>130</v>
      </c>
      <c r="E27" s="153">
        <v>75.906976744186053</v>
      </c>
      <c r="F27" s="144">
        <f t="shared" si="2"/>
        <v>75.906976744186053</v>
      </c>
      <c r="G27" s="120"/>
      <c r="H27" s="24">
        <f t="shared" si="3"/>
        <v>0</v>
      </c>
    </row>
    <row r="28" spans="1:8" x14ac:dyDescent="0.25">
      <c r="A28" s="9" t="s">
        <v>11464</v>
      </c>
      <c r="B28" s="9" t="s">
        <v>11465</v>
      </c>
      <c r="C28" s="9" t="s">
        <v>11466</v>
      </c>
      <c r="D28" s="215">
        <v>120</v>
      </c>
      <c r="E28" s="153">
        <v>83.023255813953497</v>
      </c>
      <c r="F28" s="144">
        <f t="shared" si="2"/>
        <v>83.023255813953497</v>
      </c>
      <c r="G28" s="120"/>
      <c r="H28" s="24">
        <f t="shared" si="3"/>
        <v>0</v>
      </c>
    </row>
    <row r="29" spans="1:8" x14ac:dyDescent="0.25">
      <c r="A29" s="9" t="s">
        <v>11467</v>
      </c>
      <c r="B29" s="9" t="s">
        <v>11468</v>
      </c>
      <c r="C29" s="9" t="s">
        <v>11469</v>
      </c>
      <c r="D29" s="215">
        <v>80</v>
      </c>
      <c r="E29" s="153">
        <v>128.09302325581396</v>
      </c>
      <c r="F29" s="144">
        <f t="shared" si="2"/>
        <v>128.09302325581396</v>
      </c>
      <c r="G29" s="120"/>
      <c r="H29" s="24">
        <f t="shared" si="3"/>
        <v>0</v>
      </c>
    </row>
    <row r="30" spans="1:8" x14ac:dyDescent="0.25">
      <c r="A30" s="9" t="s">
        <v>11470</v>
      </c>
      <c r="B30" s="9" t="s">
        <v>11471</v>
      </c>
      <c r="C30" s="9" t="s">
        <v>11472</v>
      </c>
      <c r="D30" s="215">
        <v>80</v>
      </c>
      <c r="E30" s="153">
        <v>128.09302325581396</v>
      </c>
      <c r="F30" s="144">
        <f t="shared" si="2"/>
        <v>128.09302325581396</v>
      </c>
      <c r="G30" s="120"/>
      <c r="H30" s="24">
        <f t="shared" si="3"/>
        <v>0</v>
      </c>
    </row>
    <row r="31" spans="1:8" x14ac:dyDescent="0.25">
      <c r="A31" s="9" t="s">
        <v>11473</v>
      </c>
      <c r="B31" s="9" t="s">
        <v>11474</v>
      </c>
      <c r="C31" s="9" t="s">
        <v>11475</v>
      </c>
      <c r="D31" s="215">
        <v>80</v>
      </c>
      <c r="E31" s="153">
        <v>142.32558139534885</v>
      </c>
      <c r="F31" s="144">
        <f t="shared" si="2"/>
        <v>142.32558139534885</v>
      </c>
      <c r="G31" s="120"/>
      <c r="H31" s="24">
        <f t="shared" si="3"/>
        <v>0</v>
      </c>
    </row>
    <row r="32" spans="1:8" x14ac:dyDescent="0.25">
      <c r="A32" s="9" t="s">
        <v>11476</v>
      </c>
      <c r="B32" s="9" t="s">
        <v>11477</v>
      </c>
      <c r="C32" s="9" t="s">
        <v>11478</v>
      </c>
      <c r="D32" s="215">
        <v>46</v>
      </c>
      <c r="E32" s="153">
        <v>218.23255813953489</v>
      </c>
      <c r="F32" s="144">
        <f t="shared" si="2"/>
        <v>218.23255813953489</v>
      </c>
      <c r="G32" s="120"/>
      <c r="H32" s="24">
        <f t="shared" si="3"/>
        <v>0</v>
      </c>
    </row>
    <row r="33" spans="1:8" x14ac:dyDescent="0.25">
      <c r="A33" s="9" t="s">
        <v>11479</v>
      </c>
      <c r="B33" s="9" t="s">
        <v>11480</v>
      </c>
      <c r="C33" s="9" t="s">
        <v>11481</v>
      </c>
      <c r="D33" s="215">
        <v>8</v>
      </c>
      <c r="E33" s="153">
        <v>880.6</v>
      </c>
      <c r="F33" s="144">
        <f t="shared" si="2"/>
        <v>880.6</v>
      </c>
      <c r="G33" s="120"/>
      <c r="H33" s="24">
        <f t="shared" si="3"/>
        <v>0</v>
      </c>
    </row>
    <row r="34" spans="1:8" x14ac:dyDescent="0.25">
      <c r="A34" s="6"/>
      <c r="B34" s="11"/>
      <c r="C34" s="10" t="s">
        <v>175</v>
      </c>
      <c r="D34" s="10"/>
      <c r="E34" s="154"/>
      <c r="F34" s="220"/>
      <c r="G34" s="116"/>
      <c r="H34" s="11"/>
    </row>
    <row r="35" spans="1:8" x14ac:dyDescent="0.25">
      <c r="A35" s="9" t="s">
        <v>176</v>
      </c>
      <c r="B35" s="9" t="s">
        <v>177</v>
      </c>
      <c r="C35" s="9" t="s">
        <v>189</v>
      </c>
      <c r="D35" s="22">
        <v>600</v>
      </c>
      <c r="E35" s="153">
        <v>23.720930232558139</v>
      </c>
      <c r="F35" s="144">
        <f t="shared" ref="F35:F50" si="4">E35-E35*$F$5</f>
        <v>23.720930232558139</v>
      </c>
      <c r="G35" s="120"/>
      <c r="H35" s="24">
        <f t="shared" ref="H35:H50" si="5">G35*F35</f>
        <v>0</v>
      </c>
    </row>
    <row r="36" spans="1:8" x14ac:dyDescent="0.25">
      <c r="A36" s="9" t="s">
        <v>178</v>
      </c>
      <c r="B36" s="9" t="s">
        <v>179</v>
      </c>
      <c r="C36" s="9" t="s">
        <v>190</v>
      </c>
      <c r="D36" s="215">
        <v>600</v>
      </c>
      <c r="E36" s="153">
        <v>23.720930232558139</v>
      </c>
      <c r="F36" s="144">
        <f t="shared" si="4"/>
        <v>23.720930232558139</v>
      </c>
      <c r="G36" s="120"/>
      <c r="H36" s="24">
        <f t="shared" si="5"/>
        <v>0</v>
      </c>
    </row>
    <row r="37" spans="1:8" x14ac:dyDescent="0.25">
      <c r="A37" s="9" t="s">
        <v>180</v>
      </c>
      <c r="B37" s="9" t="s">
        <v>181</v>
      </c>
      <c r="C37" s="9" t="s">
        <v>191</v>
      </c>
      <c r="D37" s="215">
        <v>360</v>
      </c>
      <c r="E37" s="153">
        <v>33.209302325581397</v>
      </c>
      <c r="F37" s="144">
        <f t="shared" si="4"/>
        <v>33.209302325581397</v>
      </c>
      <c r="G37" s="120"/>
      <c r="H37" s="24">
        <f t="shared" si="5"/>
        <v>0</v>
      </c>
    </row>
    <row r="38" spans="1:8" x14ac:dyDescent="0.25">
      <c r="A38" s="9" t="s">
        <v>182</v>
      </c>
      <c r="B38" s="9" t="s">
        <v>183</v>
      </c>
      <c r="C38" s="9" t="s">
        <v>192</v>
      </c>
      <c r="D38" s="215">
        <v>360</v>
      </c>
      <c r="E38" s="153">
        <v>33.209302325581397</v>
      </c>
      <c r="F38" s="144">
        <f t="shared" si="4"/>
        <v>33.209302325581397</v>
      </c>
      <c r="G38" s="120"/>
      <c r="H38" s="24">
        <f t="shared" si="5"/>
        <v>0</v>
      </c>
    </row>
    <row r="39" spans="1:8" x14ac:dyDescent="0.25">
      <c r="A39" s="9" t="s">
        <v>184</v>
      </c>
      <c r="B39" s="9" t="s">
        <v>11482</v>
      </c>
      <c r="C39" s="9" t="s">
        <v>193</v>
      </c>
      <c r="D39" s="215">
        <v>330</v>
      </c>
      <c r="E39" s="153">
        <v>33.209302325581397</v>
      </c>
      <c r="F39" s="144">
        <f t="shared" si="4"/>
        <v>33.209302325581397</v>
      </c>
      <c r="G39" s="120"/>
      <c r="H39" s="24">
        <f t="shared" si="5"/>
        <v>0</v>
      </c>
    </row>
    <row r="40" spans="1:8" x14ac:dyDescent="0.25">
      <c r="A40" s="9" t="s">
        <v>11483</v>
      </c>
      <c r="B40" s="9" t="s">
        <v>11484</v>
      </c>
      <c r="C40" s="9" t="s">
        <v>11485</v>
      </c>
      <c r="D40" s="215">
        <v>240</v>
      </c>
      <c r="E40" s="153">
        <v>49.8139534883721</v>
      </c>
      <c r="F40" s="144">
        <f t="shared" si="4"/>
        <v>49.8139534883721</v>
      </c>
      <c r="G40" s="120"/>
      <c r="H40" s="24">
        <f t="shared" si="5"/>
        <v>0</v>
      </c>
    </row>
    <row r="41" spans="1:8" x14ac:dyDescent="0.25">
      <c r="A41" s="9" t="s">
        <v>185</v>
      </c>
      <c r="B41" s="9" t="s">
        <v>186</v>
      </c>
      <c r="C41" s="9" t="s">
        <v>194</v>
      </c>
      <c r="D41" s="215">
        <v>240</v>
      </c>
      <c r="E41" s="153">
        <v>51</v>
      </c>
      <c r="F41" s="144">
        <f t="shared" si="4"/>
        <v>51</v>
      </c>
      <c r="G41" s="120"/>
      <c r="H41" s="24">
        <f t="shared" si="5"/>
        <v>0</v>
      </c>
    </row>
    <row r="42" spans="1:8" x14ac:dyDescent="0.25">
      <c r="A42" s="9" t="s">
        <v>187</v>
      </c>
      <c r="B42" s="9" t="s">
        <v>188</v>
      </c>
      <c r="C42" s="9" t="s">
        <v>195</v>
      </c>
      <c r="D42" s="215">
        <v>210</v>
      </c>
      <c r="E42" s="153">
        <v>52.186046511627907</v>
      </c>
      <c r="F42" s="144">
        <f t="shared" si="4"/>
        <v>52.186046511627907</v>
      </c>
      <c r="G42" s="120"/>
      <c r="H42" s="24">
        <f t="shared" si="5"/>
        <v>0</v>
      </c>
    </row>
    <row r="43" spans="1:8" x14ac:dyDescent="0.25">
      <c r="A43" s="9" t="s">
        <v>11486</v>
      </c>
      <c r="B43" s="9" t="s">
        <v>11487</v>
      </c>
      <c r="C43" s="9" t="s">
        <v>11488</v>
      </c>
      <c r="D43" s="215">
        <v>210</v>
      </c>
      <c r="E43" s="153">
        <v>64.04651162790698</v>
      </c>
      <c r="F43" s="144">
        <f t="shared" si="4"/>
        <v>64.04651162790698</v>
      </c>
      <c r="G43" s="120"/>
      <c r="H43" s="24">
        <f t="shared" si="5"/>
        <v>0</v>
      </c>
    </row>
    <row r="44" spans="1:8" x14ac:dyDescent="0.25">
      <c r="A44" s="9" t="s">
        <v>11489</v>
      </c>
      <c r="B44" s="9" t="s">
        <v>11490</v>
      </c>
      <c r="C44" s="9" t="s">
        <v>11491</v>
      </c>
      <c r="D44" s="215">
        <v>130</v>
      </c>
      <c r="E44" s="153">
        <v>71.162790697674424</v>
      </c>
      <c r="F44" s="144">
        <f t="shared" si="4"/>
        <v>71.162790697674424</v>
      </c>
      <c r="G44" s="120"/>
      <c r="H44" s="24">
        <f t="shared" si="5"/>
        <v>0</v>
      </c>
    </row>
    <row r="45" spans="1:8" x14ac:dyDescent="0.25">
      <c r="A45" s="9" t="s">
        <v>11492</v>
      </c>
      <c r="B45" s="9" t="s">
        <v>11493</v>
      </c>
      <c r="C45" s="9" t="s">
        <v>11494</v>
      </c>
      <c r="D45" s="215">
        <v>130</v>
      </c>
      <c r="E45" s="153">
        <v>71.162790697674424</v>
      </c>
      <c r="F45" s="144">
        <f t="shared" si="4"/>
        <v>71.162790697674424</v>
      </c>
      <c r="G45" s="120"/>
      <c r="H45" s="24">
        <f t="shared" si="5"/>
        <v>0</v>
      </c>
    </row>
    <row r="46" spans="1:8" x14ac:dyDescent="0.25">
      <c r="A46" s="9" t="s">
        <v>11495</v>
      </c>
      <c r="B46" s="9" t="s">
        <v>11496</v>
      </c>
      <c r="C46" s="9" t="s">
        <v>11497</v>
      </c>
      <c r="D46" s="215">
        <v>130</v>
      </c>
      <c r="E46" s="153">
        <v>83.023255813953497</v>
      </c>
      <c r="F46" s="144">
        <f t="shared" si="4"/>
        <v>83.023255813953497</v>
      </c>
      <c r="G46" s="120"/>
      <c r="H46" s="24">
        <f t="shared" si="5"/>
        <v>0</v>
      </c>
    </row>
    <row r="47" spans="1:8" x14ac:dyDescent="0.25">
      <c r="A47" s="9" t="s">
        <v>11498</v>
      </c>
      <c r="B47" s="9" t="s">
        <v>11499</v>
      </c>
      <c r="C47" s="9" t="s">
        <v>11500</v>
      </c>
      <c r="D47" s="215">
        <v>80</v>
      </c>
      <c r="E47" s="153">
        <v>123.34883720930233</v>
      </c>
      <c r="F47" s="144">
        <f t="shared" si="4"/>
        <v>123.34883720930233</v>
      </c>
      <c r="G47" s="120"/>
      <c r="H47" s="24">
        <f t="shared" si="5"/>
        <v>0</v>
      </c>
    </row>
    <row r="48" spans="1:8" x14ac:dyDescent="0.25">
      <c r="A48" s="9" t="s">
        <v>11501</v>
      </c>
      <c r="B48" s="9" t="s">
        <v>11502</v>
      </c>
      <c r="C48" s="9" t="s">
        <v>11503</v>
      </c>
      <c r="D48" s="215">
        <v>80</v>
      </c>
      <c r="E48" s="153">
        <v>123.34883720930233</v>
      </c>
      <c r="F48" s="144">
        <f t="shared" si="4"/>
        <v>123.34883720930233</v>
      </c>
      <c r="G48" s="120"/>
      <c r="H48" s="24">
        <f t="shared" si="5"/>
        <v>0</v>
      </c>
    </row>
    <row r="49" spans="1:8" x14ac:dyDescent="0.25">
      <c r="A49" s="9" t="s">
        <v>11504</v>
      </c>
      <c r="B49" s="9" t="s">
        <v>11505</v>
      </c>
      <c r="C49" s="9" t="s">
        <v>11506</v>
      </c>
      <c r="D49" s="215">
        <v>80</v>
      </c>
      <c r="E49" s="153">
        <v>130.46511627906978</v>
      </c>
      <c r="F49" s="144">
        <f t="shared" si="4"/>
        <v>130.46511627906978</v>
      </c>
      <c r="G49" s="120"/>
      <c r="H49" s="24">
        <f t="shared" si="5"/>
        <v>0</v>
      </c>
    </row>
    <row r="50" spans="1:8" x14ac:dyDescent="0.25">
      <c r="A50" s="9" t="s">
        <v>11507</v>
      </c>
      <c r="B50" s="9" t="s">
        <v>11508</v>
      </c>
      <c r="C50" s="9" t="s">
        <v>11509</v>
      </c>
      <c r="D50" s="215">
        <v>46</v>
      </c>
      <c r="E50" s="153">
        <v>213.48837209302326</v>
      </c>
      <c r="F50" s="144">
        <f t="shared" si="4"/>
        <v>213.48837209302326</v>
      </c>
      <c r="G50" s="120"/>
      <c r="H50" s="24">
        <f t="shared" si="5"/>
        <v>0</v>
      </c>
    </row>
    <row r="51" spans="1:8" x14ac:dyDescent="0.25">
      <c r="A51" s="6"/>
      <c r="B51" s="11"/>
      <c r="C51" s="10" t="s">
        <v>196</v>
      </c>
      <c r="D51" s="10"/>
      <c r="E51" s="154"/>
      <c r="F51" s="220"/>
      <c r="G51" s="116"/>
      <c r="H51" s="11"/>
    </row>
    <row r="52" spans="1:8" x14ac:dyDescent="0.25">
      <c r="A52" s="9" t="s">
        <v>197</v>
      </c>
      <c r="B52" s="9" t="s">
        <v>198</v>
      </c>
      <c r="C52" s="9" t="s">
        <v>203</v>
      </c>
      <c r="D52" s="22">
        <v>330</v>
      </c>
      <c r="E52" s="153">
        <v>40.325581395348834</v>
      </c>
      <c r="F52" s="144">
        <f t="shared" ref="F52:F60" si="6">E52-E52*$F$5</f>
        <v>40.325581395348834</v>
      </c>
      <c r="G52" s="124"/>
      <c r="H52" s="24">
        <f t="shared" ref="H52:H60" si="7">G52*F52</f>
        <v>0</v>
      </c>
    </row>
    <row r="53" spans="1:8" x14ac:dyDescent="0.25">
      <c r="A53" s="9" t="s">
        <v>199</v>
      </c>
      <c r="B53" s="9" t="s">
        <v>200</v>
      </c>
      <c r="C53" s="9" t="s">
        <v>204</v>
      </c>
      <c r="D53" s="215">
        <v>210</v>
      </c>
      <c r="E53" s="153">
        <v>56.930232558139537</v>
      </c>
      <c r="F53" s="144">
        <f t="shared" si="6"/>
        <v>56.930232558139537</v>
      </c>
      <c r="G53" s="124"/>
      <c r="H53" s="24">
        <f t="shared" si="7"/>
        <v>0</v>
      </c>
    </row>
    <row r="54" spans="1:8" x14ac:dyDescent="0.25">
      <c r="A54" s="9" t="s">
        <v>201</v>
      </c>
      <c r="B54" s="9" t="s">
        <v>202</v>
      </c>
      <c r="C54" s="9" t="s">
        <v>205</v>
      </c>
      <c r="D54" s="215">
        <v>120</v>
      </c>
      <c r="E54" s="153">
        <v>85.395348837209298</v>
      </c>
      <c r="F54" s="144">
        <f t="shared" si="6"/>
        <v>85.395348837209298</v>
      </c>
      <c r="G54" s="124"/>
      <c r="H54" s="24">
        <f t="shared" si="7"/>
        <v>0</v>
      </c>
    </row>
    <row r="55" spans="1:8" x14ac:dyDescent="0.25">
      <c r="A55" s="9" t="s">
        <v>11510</v>
      </c>
      <c r="B55" s="9" t="s">
        <v>11511</v>
      </c>
      <c r="C55" s="9" t="s">
        <v>11512</v>
      </c>
      <c r="D55" s="215">
        <v>84</v>
      </c>
      <c r="E55" s="153">
        <v>118.6046511627907</v>
      </c>
      <c r="F55" s="144">
        <f t="shared" si="6"/>
        <v>118.6046511627907</v>
      </c>
      <c r="G55" s="124"/>
      <c r="H55" s="24">
        <f t="shared" si="7"/>
        <v>0</v>
      </c>
    </row>
    <row r="56" spans="1:8" x14ac:dyDescent="0.25">
      <c r="A56" s="9" t="s">
        <v>11513</v>
      </c>
      <c r="B56" s="9" t="s">
        <v>11514</v>
      </c>
      <c r="C56" s="9" t="s">
        <v>11515</v>
      </c>
      <c r="D56" s="215">
        <v>50</v>
      </c>
      <c r="E56" s="153">
        <v>208.74418604651163</v>
      </c>
      <c r="F56" s="144">
        <f t="shared" si="6"/>
        <v>208.74418604651163</v>
      </c>
      <c r="G56" s="124"/>
      <c r="H56" s="24">
        <f t="shared" si="7"/>
        <v>0</v>
      </c>
    </row>
    <row r="57" spans="1:8" x14ac:dyDescent="0.25">
      <c r="A57" s="9" t="s">
        <v>11516</v>
      </c>
      <c r="B57" s="9" t="s">
        <v>11517</v>
      </c>
      <c r="C57" s="9" t="s">
        <v>11518</v>
      </c>
      <c r="D57" s="215">
        <v>28</v>
      </c>
      <c r="E57" s="153">
        <v>336.83720930232562</v>
      </c>
      <c r="F57" s="144">
        <f t="shared" si="6"/>
        <v>336.83720930232562</v>
      </c>
      <c r="G57" s="124"/>
      <c r="H57" s="24">
        <f t="shared" si="7"/>
        <v>0</v>
      </c>
    </row>
    <row r="58" spans="1:8" x14ac:dyDescent="0.25">
      <c r="A58" s="9" t="s">
        <v>11519</v>
      </c>
      <c r="B58" s="9" t="s">
        <v>11520</v>
      </c>
      <c r="C58" s="9" t="s">
        <v>11521</v>
      </c>
      <c r="D58" s="215">
        <v>16</v>
      </c>
      <c r="E58" s="153">
        <v>640.46511627906978</v>
      </c>
      <c r="F58" s="144">
        <f t="shared" si="6"/>
        <v>640.46511627906978</v>
      </c>
      <c r="G58" s="124"/>
      <c r="H58" s="24">
        <f t="shared" si="7"/>
        <v>0</v>
      </c>
    </row>
    <row r="59" spans="1:8" x14ac:dyDescent="0.25">
      <c r="A59" s="9" t="s">
        <v>11522</v>
      </c>
      <c r="B59" s="9" t="s">
        <v>11520</v>
      </c>
      <c r="C59" s="9" t="s">
        <v>11523</v>
      </c>
      <c r="D59" s="215">
        <v>8</v>
      </c>
      <c r="E59" s="153">
        <v>984.41860465116281</v>
      </c>
      <c r="F59" s="144">
        <f t="shared" si="6"/>
        <v>984.41860465116281</v>
      </c>
      <c r="G59" s="124"/>
      <c r="H59" s="24">
        <f t="shared" si="7"/>
        <v>0</v>
      </c>
    </row>
    <row r="60" spans="1:8" x14ac:dyDescent="0.25">
      <c r="A60" s="9" t="s">
        <v>11524</v>
      </c>
      <c r="B60" s="9" t="s">
        <v>11525</v>
      </c>
      <c r="C60" s="9" t="s">
        <v>11526</v>
      </c>
      <c r="D60" s="215">
        <v>5</v>
      </c>
      <c r="E60" s="153">
        <v>1494.4186046511629</v>
      </c>
      <c r="F60" s="144">
        <f t="shared" si="6"/>
        <v>1494.4186046511629</v>
      </c>
      <c r="G60" s="124"/>
      <c r="H60" s="24">
        <f t="shared" si="7"/>
        <v>0</v>
      </c>
    </row>
    <row r="61" spans="1:8" x14ac:dyDescent="0.25">
      <c r="A61" s="6"/>
      <c r="B61" s="11"/>
      <c r="C61" s="10" t="s">
        <v>206</v>
      </c>
      <c r="D61" s="10"/>
      <c r="E61" s="154"/>
      <c r="F61" s="221"/>
      <c r="G61" s="116"/>
      <c r="H61" s="29"/>
    </row>
    <row r="62" spans="1:8" x14ac:dyDescent="0.25">
      <c r="A62" s="9" t="s">
        <v>207</v>
      </c>
      <c r="B62" s="9" t="s">
        <v>208</v>
      </c>
      <c r="C62" s="9" t="s">
        <v>11560</v>
      </c>
      <c r="D62" s="22">
        <v>240</v>
      </c>
      <c r="E62" s="155">
        <v>56.930232558139537</v>
      </c>
      <c r="F62" s="144">
        <f t="shared" ref="F62:F75" si="8">E62-E62*$F$5</f>
        <v>56.930232558139537</v>
      </c>
      <c r="G62" s="124"/>
      <c r="H62" s="24">
        <f t="shared" ref="H62:H75" si="9">G62*F62</f>
        <v>0</v>
      </c>
    </row>
    <row r="63" spans="1:8" x14ac:dyDescent="0.25">
      <c r="A63" s="9" t="s">
        <v>209</v>
      </c>
      <c r="B63" s="9" t="s">
        <v>210</v>
      </c>
      <c r="C63" s="9" t="s">
        <v>11561</v>
      </c>
      <c r="D63" s="215">
        <v>180</v>
      </c>
      <c r="E63" s="155">
        <v>80.651162790697668</v>
      </c>
      <c r="F63" s="144">
        <f t="shared" si="8"/>
        <v>80.651162790697668</v>
      </c>
      <c r="G63" s="124"/>
      <c r="H63" s="24">
        <f t="shared" si="9"/>
        <v>0</v>
      </c>
    </row>
    <row r="64" spans="1:8" x14ac:dyDescent="0.25">
      <c r="A64" s="9" t="s">
        <v>211</v>
      </c>
      <c r="B64" s="9" t="s">
        <v>212</v>
      </c>
      <c r="C64" s="9" t="s">
        <v>11562</v>
      </c>
      <c r="D64" s="215">
        <v>160</v>
      </c>
      <c r="E64" s="155">
        <v>80.651162790697668</v>
      </c>
      <c r="F64" s="144">
        <f t="shared" si="8"/>
        <v>80.651162790697668</v>
      </c>
      <c r="G64" s="124"/>
      <c r="H64" s="24">
        <f t="shared" si="9"/>
        <v>0</v>
      </c>
    </row>
    <row r="65" spans="1:8" x14ac:dyDescent="0.25">
      <c r="A65" s="9" t="s">
        <v>11527</v>
      </c>
      <c r="B65" s="9" t="s">
        <v>11528</v>
      </c>
      <c r="C65" s="9" t="s">
        <v>11529</v>
      </c>
      <c r="D65" s="215">
        <v>110</v>
      </c>
      <c r="E65" s="155">
        <v>99.6279069767442</v>
      </c>
      <c r="F65" s="144">
        <f t="shared" si="8"/>
        <v>99.6279069767442</v>
      </c>
      <c r="G65" s="124"/>
      <c r="H65" s="24">
        <f t="shared" si="9"/>
        <v>0</v>
      </c>
    </row>
    <row r="66" spans="1:8" x14ac:dyDescent="0.25">
      <c r="A66" s="9" t="s">
        <v>11530</v>
      </c>
      <c r="B66" s="9" t="s">
        <v>11531</v>
      </c>
      <c r="C66" s="9" t="s">
        <v>11532</v>
      </c>
      <c r="D66" s="215">
        <v>88</v>
      </c>
      <c r="E66" s="155">
        <v>109.11627906976744</v>
      </c>
      <c r="F66" s="144">
        <f t="shared" si="8"/>
        <v>109.11627906976744</v>
      </c>
      <c r="G66" s="124"/>
      <c r="H66" s="24">
        <f t="shared" si="9"/>
        <v>0</v>
      </c>
    </row>
    <row r="67" spans="1:8" x14ac:dyDescent="0.25">
      <c r="A67" s="9" t="s">
        <v>11533</v>
      </c>
      <c r="B67" s="9" t="s">
        <v>11534</v>
      </c>
      <c r="C67" s="9" t="s">
        <v>11535</v>
      </c>
      <c r="D67" s="215">
        <v>70</v>
      </c>
      <c r="E67" s="155">
        <v>170.7906976744186</v>
      </c>
      <c r="F67" s="144">
        <f t="shared" si="8"/>
        <v>170.7906976744186</v>
      </c>
      <c r="G67" s="124"/>
      <c r="H67" s="24">
        <f t="shared" si="9"/>
        <v>0</v>
      </c>
    </row>
    <row r="68" spans="1:8" x14ac:dyDescent="0.25">
      <c r="A68" s="9" t="s">
        <v>11536</v>
      </c>
      <c r="B68" s="9" t="s">
        <v>11537</v>
      </c>
      <c r="C68" s="9" t="s">
        <v>11538</v>
      </c>
      <c r="D68" s="215">
        <v>60</v>
      </c>
      <c r="E68" s="155">
        <v>194.51162790697674</v>
      </c>
      <c r="F68" s="144">
        <f t="shared" si="8"/>
        <v>194.51162790697674</v>
      </c>
      <c r="G68" s="124"/>
      <c r="H68" s="24">
        <f t="shared" si="9"/>
        <v>0</v>
      </c>
    </row>
    <row r="69" spans="1:8" x14ac:dyDescent="0.25">
      <c r="A69" s="9" t="s">
        <v>11539</v>
      </c>
      <c r="B69" s="9" t="s">
        <v>11540</v>
      </c>
      <c r="C69" s="9" t="s">
        <v>11541</v>
      </c>
      <c r="D69" s="215">
        <v>40</v>
      </c>
      <c r="E69" s="155">
        <v>260.93023255813955</v>
      </c>
      <c r="F69" s="144">
        <f t="shared" si="8"/>
        <v>260.93023255813955</v>
      </c>
      <c r="G69" s="124"/>
      <c r="H69" s="24">
        <f t="shared" si="9"/>
        <v>0</v>
      </c>
    </row>
    <row r="70" spans="1:8" x14ac:dyDescent="0.25">
      <c r="A70" s="9" t="s">
        <v>11542</v>
      </c>
      <c r="B70" s="9" t="s">
        <v>11543</v>
      </c>
      <c r="C70" s="9" t="s">
        <v>11544</v>
      </c>
      <c r="D70" s="215">
        <v>40</v>
      </c>
      <c r="E70" s="155">
        <v>272.7906976744186</v>
      </c>
      <c r="F70" s="144">
        <f t="shared" si="8"/>
        <v>272.7906976744186</v>
      </c>
      <c r="G70" s="124"/>
      <c r="H70" s="24">
        <f t="shared" si="9"/>
        <v>0</v>
      </c>
    </row>
    <row r="71" spans="1:8" x14ac:dyDescent="0.25">
      <c r="A71" s="9" t="s">
        <v>11545</v>
      </c>
      <c r="B71" s="9" t="s">
        <v>11546</v>
      </c>
      <c r="C71" s="9" t="s">
        <v>11547</v>
      </c>
      <c r="D71" s="215">
        <v>30</v>
      </c>
      <c r="E71" s="155">
        <v>289.39534883720933</v>
      </c>
      <c r="F71" s="144">
        <f t="shared" si="8"/>
        <v>289.39534883720933</v>
      </c>
      <c r="G71" s="124"/>
      <c r="H71" s="24">
        <f t="shared" si="9"/>
        <v>0</v>
      </c>
    </row>
    <row r="72" spans="1:8" x14ac:dyDescent="0.25">
      <c r="A72" s="9" t="s">
        <v>11548</v>
      </c>
      <c r="B72" s="9" t="s">
        <v>11549</v>
      </c>
      <c r="C72" s="9" t="s">
        <v>11550</v>
      </c>
      <c r="D72" s="215">
        <v>18</v>
      </c>
      <c r="E72" s="155">
        <v>498.1395348837209</v>
      </c>
      <c r="F72" s="144">
        <f t="shared" si="8"/>
        <v>498.1395348837209</v>
      </c>
      <c r="G72" s="124"/>
      <c r="H72" s="24">
        <f t="shared" si="9"/>
        <v>0</v>
      </c>
    </row>
    <row r="73" spans="1:8" x14ac:dyDescent="0.25">
      <c r="A73" s="9" t="s">
        <v>11551</v>
      </c>
      <c r="B73" s="9" t="s">
        <v>11552</v>
      </c>
      <c r="C73" s="9" t="s">
        <v>11553</v>
      </c>
      <c r="D73" s="215">
        <v>18</v>
      </c>
      <c r="E73" s="155">
        <v>533.7209302325582</v>
      </c>
      <c r="F73" s="144">
        <f t="shared" si="8"/>
        <v>533.7209302325582</v>
      </c>
      <c r="G73" s="124"/>
      <c r="H73" s="24">
        <f t="shared" si="9"/>
        <v>0</v>
      </c>
    </row>
    <row r="74" spans="1:8" x14ac:dyDescent="0.25">
      <c r="A74" s="9" t="s">
        <v>11554</v>
      </c>
      <c r="B74" s="9" t="s">
        <v>11555</v>
      </c>
      <c r="C74" s="9" t="s">
        <v>11556</v>
      </c>
      <c r="D74" s="215">
        <v>10</v>
      </c>
      <c r="E74" s="155">
        <v>702.13953488372101</v>
      </c>
      <c r="F74" s="144">
        <f t="shared" si="8"/>
        <v>702.13953488372101</v>
      </c>
      <c r="G74" s="124"/>
      <c r="H74" s="24">
        <f t="shared" si="9"/>
        <v>0</v>
      </c>
    </row>
    <row r="75" spans="1:8" x14ac:dyDescent="0.25">
      <c r="A75" s="9" t="s">
        <v>11557</v>
      </c>
      <c r="B75" s="9" t="s">
        <v>11558</v>
      </c>
      <c r="C75" s="9" t="s">
        <v>11559</v>
      </c>
      <c r="D75" s="215">
        <v>6</v>
      </c>
      <c r="E75" s="155">
        <v>1257.2093023255816</v>
      </c>
      <c r="F75" s="144">
        <f t="shared" si="8"/>
        <v>1257.2093023255816</v>
      </c>
      <c r="G75" s="124"/>
      <c r="H75" s="24">
        <f t="shared" si="9"/>
        <v>0</v>
      </c>
    </row>
    <row r="76" spans="1:8" x14ac:dyDescent="0.25">
      <c r="A76" s="6"/>
      <c r="B76" s="11"/>
      <c r="C76" s="10" t="s">
        <v>219</v>
      </c>
      <c r="D76" s="10"/>
      <c r="E76" s="154"/>
      <c r="F76" s="221"/>
      <c r="G76" s="116"/>
      <c r="H76" s="29"/>
    </row>
    <row r="77" spans="1:8" x14ac:dyDescent="0.25">
      <c r="A77" s="9" t="s">
        <v>213</v>
      </c>
      <c r="B77" s="9" t="s">
        <v>214</v>
      </c>
      <c r="C77" s="9" t="s">
        <v>220</v>
      </c>
      <c r="D77" s="22">
        <v>325</v>
      </c>
      <c r="E77" s="50">
        <v>42.697674418604649</v>
      </c>
      <c r="F77" s="144">
        <f t="shared" ref="F77:F85" si="10">E77-E77*$F$5</f>
        <v>42.697674418604649</v>
      </c>
      <c r="G77" s="124"/>
      <c r="H77" s="24">
        <f t="shared" ref="H77:H85" si="11">G77*F77</f>
        <v>0</v>
      </c>
    </row>
    <row r="78" spans="1:8" x14ac:dyDescent="0.25">
      <c r="A78" s="9" t="s">
        <v>215</v>
      </c>
      <c r="B78" s="9" t="s">
        <v>216</v>
      </c>
      <c r="C78" s="9" t="s">
        <v>221</v>
      </c>
      <c r="D78" s="215">
        <v>180</v>
      </c>
      <c r="E78" s="50">
        <v>59.302325581395351</v>
      </c>
      <c r="F78" s="144">
        <f t="shared" si="10"/>
        <v>59.302325581395351</v>
      </c>
      <c r="G78" s="124"/>
      <c r="H78" s="24">
        <f t="shared" si="11"/>
        <v>0</v>
      </c>
    </row>
    <row r="79" spans="1:8" x14ac:dyDescent="0.25">
      <c r="A79" s="9" t="s">
        <v>217</v>
      </c>
      <c r="B79" s="9" t="s">
        <v>218</v>
      </c>
      <c r="C79" s="9" t="s">
        <v>222</v>
      </c>
      <c r="D79" s="215">
        <v>112</v>
      </c>
      <c r="E79" s="50">
        <v>94.883720930232556</v>
      </c>
      <c r="F79" s="144">
        <f t="shared" si="10"/>
        <v>94.883720930232556</v>
      </c>
      <c r="G79" s="124"/>
      <c r="H79" s="24">
        <f t="shared" si="11"/>
        <v>0</v>
      </c>
    </row>
    <row r="80" spans="1:8" x14ac:dyDescent="0.25">
      <c r="A80" s="9" t="s">
        <v>11563</v>
      </c>
      <c r="B80" s="9" t="s">
        <v>11564</v>
      </c>
      <c r="C80" s="9" t="s">
        <v>11565</v>
      </c>
      <c r="D80" s="215">
        <v>72</v>
      </c>
      <c r="E80" s="50">
        <v>142.32558139534885</v>
      </c>
      <c r="F80" s="144">
        <f t="shared" si="10"/>
        <v>142.32558139534885</v>
      </c>
      <c r="G80" s="124"/>
      <c r="H80" s="24">
        <f t="shared" si="11"/>
        <v>0</v>
      </c>
    </row>
    <row r="81" spans="1:8" x14ac:dyDescent="0.25">
      <c r="A81" s="9" t="s">
        <v>11566</v>
      </c>
      <c r="B81" s="9" t="s">
        <v>11567</v>
      </c>
      <c r="C81" s="9" t="s">
        <v>11568</v>
      </c>
      <c r="D81" s="215">
        <v>40</v>
      </c>
      <c r="E81" s="50">
        <v>249.06976744186045</v>
      </c>
      <c r="F81" s="144">
        <f t="shared" si="10"/>
        <v>249.06976744186045</v>
      </c>
      <c r="G81" s="124"/>
      <c r="H81" s="24">
        <f t="shared" si="11"/>
        <v>0</v>
      </c>
    </row>
    <row r="82" spans="1:8" x14ac:dyDescent="0.25">
      <c r="A82" s="9" t="s">
        <v>11569</v>
      </c>
      <c r="B82" s="9" t="s">
        <v>11570</v>
      </c>
      <c r="C82" s="9" t="s">
        <v>11571</v>
      </c>
      <c r="D82" s="215">
        <v>20</v>
      </c>
      <c r="E82" s="50">
        <v>379.53488372093022</v>
      </c>
      <c r="F82" s="144">
        <f t="shared" si="10"/>
        <v>379.53488372093022</v>
      </c>
      <c r="G82" s="124"/>
      <c r="H82" s="24">
        <f t="shared" si="11"/>
        <v>0</v>
      </c>
    </row>
    <row r="83" spans="1:8" x14ac:dyDescent="0.25">
      <c r="A83" s="9" t="s">
        <v>11572</v>
      </c>
      <c r="B83" s="9" t="s">
        <v>11573</v>
      </c>
      <c r="C83" s="9" t="s">
        <v>11574</v>
      </c>
      <c r="D83" s="215">
        <v>10</v>
      </c>
      <c r="E83" s="50">
        <v>759.06976744186045</v>
      </c>
      <c r="F83" s="144">
        <f t="shared" si="10"/>
        <v>759.06976744186045</v>
      </c>
      <c r="G83" s="124"/>
      <c r="H83" s="24">
        <f t="shared" si="11"/>
        <v>0</v>
      </c>
    </row>
    <row r="84" spans="1:8" x14ac:dyDescent="0.25">
      <c r="A84" s="9" t="s">
        <v>11575</v>
      </c>
      <c r="B84" s="9" t="s">
        <v>11576</v>
      </c>
      <c r="C84" s="9" t="s">
        <v>11577</v>
      </c>
      <c r="D84" s="215">
        <v>6</v>
      </c>
      <c r="E84" s="50">
        <v>1114.8837209302326</v>
      </c>
      <c r="F84" s="144">
        <f t="shared" si="10"/>
        <v>1114.8837209302326</v>
      </c>
      <c r="G84" s="124"/>
      <c r="H84" s="24">
        <f t="shared" si="11"/>
        <v>0</v>
      </c>
    </row>
    <row r="85" spans="1:8" x14ac:dyDescent="0.25">
      <c r="A85" s="9" t="s">
        <v>11578</v>
      </c>
      <c r="B85" s="9" t="s">
        <v>11576</v>
      </c>
      <c r="C85" s="9" t="s">
        <v>11579</v>
      </c>
      <c r="D85" s="215">
        <v>3</v>
      </c>
      <c r="E85" s="50">
        <v>1873.953488372093</v>
      </c>
      <c r="F85" s="144">
        <f t="shared" si="10"/>
        <v>1873.953488372093</v>
      </c>
      <c r="G85" s="124"/>
      <c r="H85" s="24">
        <f t="shared" si="11"/>
        <v>0</v>
      </c>
    </row>
    <row r="86" spans="1:8" x14ac:dyDescent="0.25">
      <c r="A86" s="6"/>
      <c r="B86" s="11"/>
      <c r="C86" s="10" t="s">
        <v>223</v>
      </c>
      <c r="D86" s="10"/>
      <c r="E86" s="154"/>
      <c r="F86" s="221"/>
      <c r="G86" s="116"/>
      <c r="H86" s="29"/>
    </row>
    <row r="87" spans="1:8" x14ac:dyDescent="0.25">
      <c r="A87" s="9" t="s">
        <v>224</v>
      </c>
      <c r="B87" s="9" t="s">
        <v>225</v>
      </c>
      <c r="C87" s="9" t="s">
        <v>236</v>
      </c>
      <c r="D87" s="22">
        <v>520</v>
      </c>
      <c r="E87" s="50">
        <v>33.209302325581397</v>
      </c>
      <c r="F87" s="144">
        <f t="shared" ref="F87:F98" si="12">E87-E87*$F$5</f>
        <v>33.209302325581397</v>
      </c>
      <c r="G87" s="124"/>
      <c r="H87" s="24">
        <f t="shared" ref="H87:H98" si="13">G87*F87</f>
        <v>0</v>
      </c>
    </row>
    <row r="88" spans="1:8" x14ac:dyDescent="0.25">
      <c r="A88" s="9" t="s">
        <v>226</v>
      </c>
      <c r="B88" s="9" t="s">
        <v>227</v>
      </c>
      <c r="C88" s="9" t="s">
        <v>237</v>
      </c>
      <c r="D88" s="215">
        <v>480</v>
      </c>
      <c r="E88" s="50">
        <v>33.209302325581397</v>
      </c>
      <c r="F88" s="144">
        <f t="shared" si="12"/>
        <v>33.209302325581397</v>
      </c>
      <c r="G88" s="124"/>
      <c r="H88" s="24">
        <f t="shared" si="13"/>
        <v>0</v>
      </c>
    </row>
    <row r="89" spans="1:8" x14ac:dyDescent="0.25">
      <c r="A89" s="9" t="s">
        <v>228</v>
      </c>
      <c r="B89" s="9" t="s">
        <v>229</v>
      </c>
      <c r="C89" s="9" t="s">
        <v>238</v>
      </c>
      <c r="D89" s="215">
        <v>325</v>
      </c>
      <c r="E89" s="50">
        <v>45.069767441860463</v>
      </c>
      <c r="F89" s="144">
        <f t="shared" si="12"/>
        <v>45.069767441860463</v>
      </c>
      <c r="G89" s="124"/>
      <c r="H89" s="24">
        <f t="shared" si="13"/>
        <v>0</v>
      </c>
    </row>
    <row r="90" spans="1:8" x14ac:dyDescent="0.25">
      <c r="A90" s="9" t="s">
        <v>230</v>
      </c>
      <c r="B90" s="9" t="s">
        <v>231</v>
      </c>
      <c r="C90" s="9" t="s">
        <v>239</v>
      </c>
      <c r="D90" s="215">
        <v>325</v>
      </c>
      <c r="E90" s="50">
        <v>45.069767441860463</v>
      </c>
      <c r="F90" s="144">
        <f t="shared" si="12"/>
        <v>45.069767441860463</v>
      </c>
      <c r="G90" s="124"/>
      <c r="H90" s="24">
        <f t="shared" si="13"/>
        <v>0</v>
      </c>
    </row>
    <row r="91" spans="1:8" x14ac:dyDescent="0.25">
      <c r="A91" s="9" t="s">
        <v>11580</v>
      </c>
      <c r="B91" s="9" t="s">
        <v>11581</v>
      </c>
      <c r="C91" s="9" t="s">
        <v>11582</v>
      </c>
      <c r="D91" s="215">
        <v>260</v>
      </c>
      <c r="E91" s="50">
        <v>45.069767441860463</v>
      </c>
      <c r="F91" s="144">
        <f t="shared" si="12"/>
        <v>45.069767441860463</v>
      </c>
      <c r="G91" s="124"/>
      <c r="H91" s="24">
        <f t="shared" si="13"/>
        <v>0</v>
      </c>
    </row>
    <row r="92" spans="1:8" x14ac:dyDescent="0.25">
      <c r="A92" s="9" t="s">
        <v>232</v>
      </c>
      <c r="B92" s="9" t="s">
        <v>233</v>
      </c>
      <c r="C92" s="9" t="s">
        <v>240</v>
      </c>
      <c r="D92" s="215">
        <v>180</v>
      </c>
      <c r="E92" s="50">
        <v>71.162790697674424</v>
      </c>
      <c r="F92" s="144">
        <f t="shared" si="12"/>
        <v>71.162790697674424</v>
      </c>
      <c r="G92" s="124"/>
      <c r="H92" s="24">
        <f t="shared" si="13"/>
        <v>0</v>
      </c>
    </row>
    <row r="93" spans="1:8" x14ac:dyDescent="0.25">
      <c r="A93" s="9" t="s">
        <v>234</v>
      </c>
      <c r="B93" s="9" t="s">
        <v>235</v>
      </c>
      <c r="C93" s="9" t="s">
        <v>241</v>
      </c>
      <c r="D93" s="215">
        <v>160</v>
      </c>
      <c r="E93" s="50">
        <v>75.906976744186053</v>
      </c>
      <c r="F93" s="144">
        <f t="shared" si="12"/>
        <v>75.906976744186053</v>
      </c>
      <c r="G93" s="124"/>
      <c r="H93" s="24">
        <f t="shared" si="13"/>
        <v>0</v>
      </c>
    </row>
    <row r="94" spans="1:8" x14ac:dyDescent="0.25">
      <c r="A94" s="9" t="s">
        <v>11583</v>
      </c>
      <c r="B94" s="9" t="s">
        <v>11584</v>
      </c>
      <c r="C94" s="9" t="s">
        <v>11585</v>
      </c>
      <c r="D94" s="215">
        <v>96</v>
      </c>
      <c r="E94" s="50">
        <v>106.74418604651163</v>
      </c>
      <c r="F94" s="144">
        <f t="shared" si="12"/>
        <v>106.74418604651163</v>
      </c>
      <c r="G94" s="124"/>
      <c r="H94" s="24">
        <f t="shared" si="13"/>
        <v>0</v>
      </c>
    </row>
    <row r="95" spans="1:8" x14ac:dyDescent="0.25">
      <c r="A95" s="9" t="s">
        <v>11586</v>
      </c>
      <c r="B95" s="9" t="s">
        <v>11587</v>
      </c>
      <c r="C95" s="9" t="s">
        <v>11588</v>
      </c>
      <c r="D95" s="215">
        <v>96</v>
      </c>
      <c r="E95" s="50">
        <v>106.74418604651163</v>
      </c>
      <c r="F95" s="144">
        <f t="shared" si="12"/>
        <v>106.74418604651163</v>
      </c>
      <c r="G95" s="124"/>
      <c r="H95" s="24">
        <f t="shared" si="13"/>
        <v>0</v>
      </c>
    </row>
    <row r="96" spans="1:8" x14ac:dyDescent="0.25">
      <c r="A96" s="9" t="s">
        <v>11589</v>
      </c>
      <c r="B96" s="9" t="s">
        <v>11590</v>
      </c>
      <c r="C96" s="9" t="s">
        <v>11591</v>
      </c>
      <c r="D96" s="215">
        <v>65</v>
      </c>
      <c r="E96" s="50">
        <v>166.04651162790699</v>
      </c>
      <c r="F96" s="144">
        <f t="shared" si="12"/>
        <v>166.04651162790699</v>
      </c>
      <c r="G96" s="124"/>
      <c r="H96" s="24">
        <f t="shared" si="13"/>
        <v>0</v>
      </c>
    </row>
    <row r="97" spans="1:8" x14ac:dyDescent="0.25">
      <c r="A97" s="9" t="s">
        <v>11592</v>
      </c>
      <c r="B97" s="9" t="s">
        <v>11593</v>
      </c>
      <c r="C97" s="9" t="s">
        <v>11594</v>
      </c>
      <c r="D97" s="215">
        <v>65</v>
      </c>
      <c r="E97" s="50">
        <v>166.04651162790699</v>
      </c>
      <c r="F97" s="144">
        <f t="shared" si="12"/>
        <v>166.04651162790699</v>
      </c>
      <c r="G97" s="124"/>
      <c r="H97" s="24">
        <f t="shared" si="13"/>
        <v>0</v>
      </c>
    </row>
    <row r="98" spans="1:8" x14ac:dyDescent="0.25">
      <c r="A98" s="9" t="s">
        <v>11595</v>
      </c>
      <c r="B98" s="9" t="s">
        <v>11596</v>
      </c>
      <c r="C98" s="9" t="s">
        <v>11597</v>
      </c>
      <c r="D98" s="215">
        <v>35</v>
      </c>
      <c r="E98" s="50">
        <v>279.90697674418607</v>
      </c>
      <c r="F98" s="144">
        <f t="shared" si="12"/>
        <v>279.90697674418607</v>
      </c>
      <c r="G98" s="124"/>
      <c r="H98" s="24">
        <f t="shared" si="13"/>
        <v>0</v>
      </c>
    </row>
    <row r="99" spans="1:8" x14ac:dyDescent="0.25">
      <c r="A99" s="6"/>
      <c r="B99" s="11"/>
      <c r="C99" s="10" t="s">
        <v>242</v>
      </c>
      <c r="D99" s="10"/>
      <c r="E99" s="154"/>
      <c r="F99" s="221"/>
      <c r="G99" s="116"/>
      <c r="H99" s="29"/>
    </row>
    <row r="100" spans="1:8" x14ac:dyDescent="0.25">
      <c r="A100" s="9" t="s">
        <v>243</v>
      </c>
      <c r="B100" s="9" t="s">
        <v>244</v>
      </c>
      <c r="C100" s="9" t="s">
        <v>255</v>
      </c>
      <c r="D100" s="22">
        <v>520</v>
      </c>
      <c r="E100" s="50">
        <v>28.465116279069768</v>
      </c>
      <c r="F100" s="144">
        <f t="shared" ref="F100:F114" si="14">E100-E100*$F$5</f>
        <v>28.465116279069768</v>
      </c>
      <c r="G100" s="124"/>
      <c r="H100" s="24">
        <f t="shared" ref="H100:H114" si="15">G100*F100</f>
        <v>0</v>
      </c>
    </row>
    <row r="101" spans="1:8" x14ac:dyDescent="0.25">
      <c r="A101" s="9" t="s">
        <v>245</v>
      </c>
      <c r="B101" s="9" t="s">
        <v>246</v>
      </c>
      <c r="C101" s="9" t="s">
        <v>256</v>
      </c>
      <c r="D101" s="215">
        <v>520</v>
      </c>
      <c r="E101" s="50">
        <v>30.837209302325583</v>
      </c>
      <c r="F101" s="144">
        <f t="shared" si="14"/>
        <v>30.837209302325583</v>
      </c>
      <c r="G101" s="124"/>
      <c r="H101" s="24">
        <f t="shared" si="15"/>
        <v>0</v>
      </c>
    </row>
    <row r="102" spans="1:8" x14ac:dyDescent="0.25">
      <c r="A102" s="9" t="s">
        <v>247</v>
      </c>
      <c r="B102" s="9" t="s">
        <v>248</v>
      </c>
      <c r="C102" s="9" t="s">
        <v>257</v>
      </c>
      <c r="D102" s="215">
        <v>325</v>
      </c>
      <c r="E102" s="50">
        <v>42.697674418604649</v>
      </c>
      <c r="F102" s="144">
        <f t="shared" si="14"/>
        <v>42.697674418604649</v>
      </c>
      <c r="G102" s="124"/>
      <c r="H102" s="24">
        <f t="shared" si="15"/>
        <v>0</v>
      </c>
    </row>
    <row r="103" spans="1:8" x14ac:dyDescent="0.25">
      <c r="A103" s="9" t="s">
        <v>249</v>
      </c>
      <c r="B103" s="9" t="s">
        <v>250</v>
      </c>
      <c r="C103" s="9" t="s">
        <v>258</v>
      </c>
      <c r="D103" s="215">
        <v>325</v>
      </c>
      <c r="E103" s="50">
        <v>42.697674418604649</v>
      </c>
      <c r="F103" s="144">
        <f t="shared" si="14"/>
        <v>42.697674418604649</v>
      </c>
      <c r="G103" s="124"/>
      <c r="H103" s="24">
        <f t="shared" si="15"/>
        <v>0</v>
      </c>
    </row>
    <row r="104" spans="1:8" x14ac:dyDescent="0.25">
      <c r="A104" s="9" t="s">
        <v>11598</v>
      </c>
      <c r="B104" s="9" t="s">
        <v>11599</v>
      </c>
      <c r="C104" s="9" t="s">
        <v>11600</v>
      </c>
      <c r="D104" s="215">
        <v>250</v>
      </c>
      <c r="E104" s="50">
        <v>42.697674418604649</v>
      </c>
      <c r="F104" s="144">
        <f t="shared" si="14"/>
        <v>42.697674418604649</v>
      </c>
      <c r="G104" s="124"/>
      <c r="H104" s="24">
        <f t="shared" si="15"/>
        <v>0</v>
      </c>
    </row>
    <row r="105" spans="1:8" x14ac:dyDescent="0.25">
      <c r="A105" s="9" t="s">
        <v>11601</v>
      </c>
      <c r="B105" s="9" t="s">
        <v>11602</v>
      </c>
      <c r="C105" s="9" t="s">
        <v>11603</v>
      </c>
      <c r="D105" s="215">
        <v>165</v>
      </c>
      <c r="E105" s="50">
        <v>68.790697674418595</v>
      </c>
      <c r="F105" s="144">
        <f t="shared" si="14"/>
        <v>68.790697674418595</v>
      </c>
      <c r="G105" s="124"/>
      <c r="H105" s="24">
        <f t="shared" si="15"/>
        <v>0</v>
      </c>
    </row>
    <row r="106" spans="1:8" x14ac:dyDescent="0.25">
      <c r="A106" s="9" t="s">
        <v>251</v>
      </c>
      <c r="B106" s="9" t="s">
        <v>252</v>
      </c>
      <c r="C106" s="9" t="s">
        <v>259</v>
      </c>
      <c r="D106" s="215">
        <v>210</v>
      </c>
      <c r="E106" s="50">
        <v>66.418604651162795</v>
      </c>
      <c r="F106" s="144">
        <f t="shared" si="14"/>
        <v>66.418604651162795</v>
      </c>
      <c r="G106" s="124"/>
      <c r="H106" s="24">
        <f t="shared" si="15"/>
        <v>0</v>
      </c>
    </row>
    <row r="107" spans="1:8" x14ac:dyDescent="0.25">
      <c r="A107" s="9" t="s">
        <v>253</v>
      </c>
      <c r="B107" s="9" t="s">
        <v>254</v>
      </c>
      <c r="C107" s="9" t="s">
        <v>260</v>
      </c>
      <c r="D107" s="215">
        <v>180</v>
      </c>
      <c r="E107" s="50">
        <v>66.418604651162795</v>
      </c>
      <c r="F107" s="144">
        <f t="shared" si="14"/>
        <v>66.418604651162795</v>
      </c>
      <c r="G107" s="124"/>
      <c r="H107" s="24">
        <f t="shared" si="15"/>
        <v>0</v>
      </c>
    </row>
    <row r="108" spans="1:8" x14ac:dyDescent="0.25">
      <c r="A108" s="9" t="s">
        <v>11604</v>
      </c>
      <c r="B108" s="9" t="s">
        <v>11605</v>
      </c>
      <c r="C108" s="9" t="s">
        <v>11606</v>
      </c>
      <c r="D108" s="215">
        <v>110</v>
      </c>
      <c r="E108" s="50">
        <v>94.883720930232556</v>
      </c>
      <c r="F108" s="144">
        <f t="shared" si="14"/>
        <v>94.883720930232556</v>
      </c>
      <c r="G108" s="124"/>
      <c r="H108" s="24">
        <f t="shared" si="15"/>
        <v>0</v>
      </c>
    </row>
    <row r="109" spans="1:8" x14ac:dyDescent="0.25">
      <c r="A109" s="9" t="s">
        <v>11607</v>
      </c>
      <c r="B109" s="9" t="s">
        <v>11608</v>
      </c>
      <c r="C109" s="9" t="s">
        <v>11609</v>
      </c>
      <c r="D109" s="215">
        <v>110</v>
      </c>
      <c r="E109" s="50">
        <v>94.883720930232556</v>
      </c>
      <c r="F109" s="144">
        <f t="shared" si="14"/>
        <v>94.883720930232556</v>
      </c>
      <c r="G109" s="124"/>
      <c r="H109" s="24">
        <f t="shared" si="15"/>
        <v>0</v>
      </c>
    </row>
    <row r="110" spans="1:8" x14ac:dyDescent="0.25">
      <c r="A110" s="9" t="s">
        <v>11610</v>
      </c>
      <c r="B110" s="9" t="s">
        <v>11608</v>
      </c>
      <c r="C110" s="9" t="s">
        <v>11611</v>
      </c>
      <c r="D110" s="215">
        <v>96</v>
      </c>
      <c r="E110" s="50">
        <v>94.883720930232556</v>
      </c>
      <c r="F110" s="144">
        <f t="shared" si="14"/>
        <v>94.883720930232556</v>
      </c>
      <c r="G110" s="124"/>
      <c r="H110" s="24">
        <f t="shared" si="15"/>
        <v>0</v>
      </c>
    </row>
    <row r="111" spans="1:8" x14ac:dyDescent="0.25">
      <c r="A111" s="9" t="s">
        <v>11612</v>
      </c>
      <c r="B111" s="9" t="s">
        <v>11613</v>
      </c>
      <c r="C111" s="9" t="s">
        <v>11614</v>
      </c>
      <c r="D111" s="215">
        <v>70</v>
      </c>
      <c r="E111" s="50">
        <v>154.18604651162789</v>
      </c>
      <c r="F111" s="144">
        <f t="shared" si="14"/>
        <v>154.18604651162789</v>
      </c>
      <c r="G111" s="124"/>
      <c r="H111" s="24">
        <f t="shared" si="15"/>
        <v>0</v>
      </c>
    </row>
    <row r="112" spans="1:8" x14ac:dyDescent="0.25">
      <c r="A112" s="9" t="s">
        <v>11615</v>
      </c>
      <c r="B112" s="9" t="s">
        <v>11616</v>
      </c>
      <c r="C112" s="9" t="s">
        <v>11617</v>
      </c>
      <c r="D112" s="215">
        <v>70</v>
      </c>
      <c r="E112" s="50">
        <v>154.18604651162789</v>
      </c>
      <c r="F112" s="144">
        <f t="shared" si="14"/>
        <v>154.18604651162789</v>
      </c>
      <c r="G112" s="124"/>
      <c r="H112" s="24">
        <f t="shared" si="15"/>
        <v>0</v>
      </c>
    </row>
    <row r="113" spans="1:8" x14ac:dyDescent="0.25">
      <c r="A113" s="9" t="s">
        <v>11618</v>
      </c>
      <c r="B113" s="9" t="s">
        <v>11619</v>
      </c>
      <c r="C113" s="9" t="s">
        <v>11620</v>
      </c>
      <c r="D113" s="215">
        <v>70</v>
      </c>
      <c r="E113" s="50">
        <v>154.18604651162789</v>
      </c>
      <c r="F113" s="144">
        <f t="shared" si="14"/>
        <v>154.18604651162789</v>
      </c>
      <c r="G113" s="124"/>
      <c r="H113" s="24">
        <f t="shared" si="15"/>
        <v>0</v>
      </c>
    </row>
    <row r="114" spans="1:8" x14ac:dyDescent="0.25">
      <c r="A114" s="9" t="s">
        <v>11621</v>
      </c>
      <c r="B114" s="9" t="s">
        <v>11622</v>
      </c>
      <c r="C114" s="9" t="s">
        <v>11623</v>
      </c>
      <c r="D114" s="215">
        <v>40</v>
      </c>
      <c r="E114" s="50">
        <v>260.93023255813955</v>
      </c>
      <c r="F114" s="144">
        <f t="shared" si="14"/>
        <v>260.93023255813955</v>
      </c>
      <c r="G114" s="124"/>
      <c r="H114" s="24">
        <f t="shared" si="15"/>
        <v>0</v>
      </c>
    </row>
    <row r="115" spans="1:8" x14ac:dyDescent="0.25">
      <c r="A115" s="6"/>
      <c r="B115" s="11"/>
      <c r="C115" s="10" t="s">
        <v>261</v>
      </c>
      <c r="D115" s="10"/>
      <c r="E115" s="154"/>
      <c r="F115" s="221"/>
      <c r="G115" s="116"/>
      <c r="H115" s="29"/>
    </row>
    <row r="116" spans="1:8" x14ac:dyDescent="0.25">
      <c r="A116" s="9" t="s">
        <v>262</v>
      </c>
      <c r="B116" s="9" t="s">
        <v>263</v>
      </c>
      <c r="C116" s="9" t="s">
        <v>268</v>
      </c>
      <c r="D116" s="22">
        <v>195</v>
      </c>
      <c r="E116" s="50">
        <v>64.04651162790698</v>
      </c>
      <c r="F116" s="144">
        <f t="shared" ref="F116:F124" si="16">E116-E116*$F$5</f>
        <v>64.04651162790698</v>
      </c>
      <c r="G116" s="124"/>
      <c r="H116" s="24">
        <f t="shared" ref="H116:H124" si="17">G116*F116</f>
        <v>0</v>
      </c>
    </row>
    <row r="117" spans="1:8" x14ac:dyDescent="0.25">
      <c r="A117" s="9" t="s">
        <v>264</v>
      </c>
      <c r="B117" s="9" t="s">
        <v>265</v>
      </c>
      <c r="C117" s="9" t="s">
        <v>269</v>
      </c>
      <c r="D117" s="215">
        <v>110</v>
      </c>
      <c r="E117" s="50">
        <v>83.023255813953497</v>
      </c>
      <c r="F117" s="144">
        <f t="shared" si="16"/>
        <v>83.023255813953497</v>
      </c>
      <c r="G117" s="124"/>
      <c r="H117" s="24">
        <f t="shared" si="17"/>
        <v>0</v>
      </c>
    </row>
    <row r="118" spans="1:8" x14ac:dyDescent="0.25">
      <c r="A118" s="9" t="s">
        <v>266</v>
      </c>
      <c r="B118" s="9" t="s">
        <v>267</v>
      </c>
      <c r="C118" s="9" t="s">
        <v>270</v>
      </c>
      <c r="D118" s="215">
        <v>76</v>
      </c>
      <c r="E118" s="50">
        <v>135.2093023255814</v>
      </c>
      <c r="F118" s="144">
        <f t="shared" si="16"/>
        <v>135.2093023255814</v>
      </c>
      <c r="G118" s="124"/>
      <c r="H118" s="24">
        <f t="shared" si="17"/>
        <v>0</v>
      </c>
    </row>
    <row r="119" spans="1:8" x14ac:dyDescent="0.25">
      <c r="A119" s="9" t="s">
        <v>11624</v>
      </c>
      <c r="B119" s="9" t="s">
        <v>11625</v>
      </c>
      <c r="C119" s="9" t="s">
        <v>11626</v>
      </c>
      <c r="D119" s="215">
        <v>44</v>
      </c>
      <c r="E119" s="50">
        <v>194.51162790697674</v>
      </c>
      <c r="F119" s="144">
        <f t="shared" si="16"/>
        <v>194.51162790697674</v>
      </c>
      <c r="G119" s="124"/>
      <c r="H119" s="24">
        <f t="shared" si="17"/>
        <v>0</v>
      </c>
    </row>
    <row r="120" spans="1:8" x14ac:dyDescent="0.25">
      <c r="A120" s="9" t="s">
        <v>11627</v>
      </c>
      <c r="B120" s="9" t="s">
        <v>11628</v>
      </c>
      <c r="C120" s="9" t="s">
        <v>11629</v>
      </c>
      <c r="D120" s="215">
        <v>27</v>
      </c>
      <c r="E120" s="50">
        <v>332.09302325581399</v>
      </c>
      <c r="F120" s="144">
        <f t="shared" si="16"/>
        <v>332.09302325581399</v>
      </c>
      <c r="G120" s="124"/>
      <c r="H120" s="24">
        <f t="shared" si="17"/>
        <v>0</v>
      </c>
    </row>
    <row r="121" spans="1:8" x14ac:dyDescent="0.25">
      <c r="A121" s="9" t="s">
        <v>11630</v>
      </c>
      <c r="B121" s="9" t="s">
        <v>11631</v>
      </c>
      <c r="C121" s="9" t="s">
        <v>11632</v>
      </c>
      <c r="D121" s="215">
        <v>17</v>
      </c>
      <c r="E121" s="50">
        <v>545.58139534883719</v>
      </c>
      <c r="F121" s="144">
        <f t="shared" si="16"/>
        <v>545.58139534883719</v>
      </c>
      <c r="G121" s="124"/>
      <c r="H121" s="24">
        <f t="shared" si="17"/>
        <v>0</v>
      </c>
    </row>
    <row r="122" spans="1:8" x14ac:dyDescent="0.25">
      <c r="A122" s="9" t="s">
        <v>11633</v>
      </c>
      <c r="B122" s="9" t="s">
        <v>11634</v>
      </c>
      <c r="C122" s="9" t="s">
        <v>11635</v>
      </c>
      <c r="D122" s="215">
        <v>7</v>
      </c>
      <c r="E122" s="50">
        <v>996.2790697674418</v>
      </c>
      <c r="F122" s="144">
        <f t="shared" si="16"/>
        <v>996.2790697674418</v>
      </c>
      <c r="G122" s="124"/>
      <c r="H122" s="24">
        <f t="shared" si="17"/>
        <v>0</v>
      </c>
    </row>
    <row r="123" spans="1:8" x14ac:dyDescent="0.25">
      <c r="A123" s="9" t="s">
        <v>11636</v>
      </c>
      <c r="B123" s="9" t="s">
        <v>11637</v>
      </c>
      <c r="C123" s="9" t="s">
        <v>11638</v>
      </c>
      <c r="D123" s="215">
        <v>5</v>
      </c>
      <c r="E123" s="50">
        <v>1613.0232558139535</v>
      </c>
      <c r="F123" s="144">
        <f t="shared" si="16"/>
        <v>1613.0232558139535</v>
      </c>
      <c r="G123" s="124"/>
      <c r="H123" s="24">
        <f t="shared" si="17"/>
        <v>0</v>
      </c>
    </row>
    <row r="124" spans="1:8" x14ac:dyDescent="0.25">
      <c r="A124" s="9" t="s">
        <v>11639</v>
      </c>
      <c r="B124" s="9" t="s">
        <v>11640</v>
      </c>
      <c r="C124" s="9" t="s">
        <v>11641</v>
      </c>
      <c r="D124" s="215">
        <v>2</v>
      </c>
      <c r="E124" s="50">
        <v>2609.3023255813955</v>
      </c>
      <c r="F124" s="144">
        <f t="shared" si="16"/>
        <v>2609.3023255813955</v>
      </c>
      <c r="G124" s="124"/>
      <c r="H124" s="24">
        <f t="shared" si="17"/>
        <v>0</v>
      </c>
    </row>
    <row r="125" spans="1:8" x14ac:dyDescent="0.25">
      <c r="A125" s="6"/>
      <c r="B125" s="11"/>
      <c r="C125" s="10" t="s">
        <v>271</v>
      </c>
      <c r="D125" s="10"/>
      <c r="E125" s="154"/>
      <c r="F125" s="221"/>
      <c r="G125" s="116"/>
      <c r="H125" s="29"/>
    </row>
    <row r="126" spans="1:8" x14ac:dyDescent="0.25">
      <c r="A126" s="9" t="s">
        <v>272</v>
      </c>
      <c r="B126" s="9" t="s">
        <v>273</v>
      </c>
      <c r="C126" s="9" t="s">
        <v>277</v>
      </c>
      <c r="D126" s="22">
        <v>280</v>
      </c>
      <c r="E126" s="50">
        <v>52.186046511627907</v>
      </c>
      <c r="F126" s="144">
        <f t="shared" ref="F126:F140" si="18">E126-E126*$F$5</f>
        <v>52.186046511627907</v>
      </c>
      <c r="G126" s="124"/>
      <c r="H126" s="24">
        <f t="shared" ref="H126:H140" si="19">G126*F126</f>
        <v>0</v>
      </c>
    </row>
    <row r="127" spans="1:8" x14ac:dyDescent="0.25">
      <c r="A127" s="9" t="s">
        <v>274</v>
      </c>
      <c r="B127" s="9" t="s">
        <v>11642</v>
      </c>
      <c r="C127" s="9" t="s">
        <v>278</v>
      </c>
      <c r="D127" s="215">
        <v>280</v>
      </c>
      <c r="E127" s="50">
        <v>52.186046511627907</v>
      </c>
      <c r="F127" s="144">
        <f t="shared" si="18"/>
        <v>52.186046511627907</v>
      </c>
      <c r="G127" s="124"/>
      <c r="H127" s="24">
        <f t="shared" si="19"/>
        <v>0</v>
      </c>
    </row>
    <row r="128" spans="1:8" x14ac:dyDescent="0.25">
      <c r="A128" s="9" t="s">
        <v>275</v>
      </c>
      <c r="B128" s="9" t="s">
        <v>276</v>
      </c>
      <c r="C128" s="9" t="s">
        <v>279</v>
      </c>
      <c r="D128" s="215">
        <v>180</v>
      </c>
      <c r="E128" s="50">
        <v>71.162790697674424</v>
      </c>
      <c r="F128" s="144">
        <f t="shared" si="18"/>
        <v>71.162790697674424</v>
      </c>
      <c r="G128" s="124"/>
      <c r="H128" s="24">
        <f t="shared" si="19"/>
        <v>0</v>
      </c>
    </row>
    <row r="129" spans="1:8" x14ac:dyDescent="0.25">
      <c r="A129" s="9" t="s">
        <v>11643</v>
      </c>
      <c r="B129" s="9" t="s">
        <v>11644</v>
      </c>
      <c r="C129" s="9" t="s">
        <v>11645</v>
      </c>
      <c r="D129" s="215">
        <v>160</v>
      </c>
      <c r="E129" s="50">
        <v>71.162790697674424</v>
      </c>
      <c r="F129" s="144">
        <f t="shared" si="18"/>
        <v>71.162790697674424</v>
      </c>
      <c r="G129" s="124"/>
      <c r="H129" s="24">
        <f t="shared" si="19"/>
        <v>0</v>
      </c>
    </row>
    <row r="130" spans="1:8" x14ac:dyDescent="0.25">
      <c r="A130" s="9" t="s">
        <v>280</v>
      </c>
      <c r="B130" s="9" t="s">
        <v>284</v>
      </c>
      <c r="C130" s="9" t="s">
        <v>288</v>
      </c>
      <c r="D130" s="215">
        <v>180</v>
      </c>
      <c r="E130" s="50">
        <v>71.162790697674424</v>
      </c>
      <c r="F130" s="144">
        <f t="shared" si="18"/>
        <v>71.162790697674424</v>
      </c>
      <c r="G130" s="124"/>
      <c r="H130" s="24">
        <f t="shared" si="19"/>
        <v>0</v>
      </c>
    </row>
    <row r="131" spans="1:8" x14ac:dyDescent="0.25">
      <c r="A131" s="9" t="s">
        <v>281</v>
      </c>
      <c r="B131" s="9" t="s">
        <v>285</v>
      </c>
      <c r="C131" s="9" t="s">
        <v>289</v>
      </c>
      <c r="D131" s="215">
        <v>96</v>
      </c>
      <c r="E131" s="50">
        <v>111.48837209302326</v>
      </c>
      <c r="F131" s="144">
        <f t="shared" si="18"/>
        <v>111.48837209302326</v>
      </c>
      <c r="G131" s="124"/>
      <c r="H131" s="24">
        <f t="shared" si="19"/>
        <v>0</v>
      </c>
    </row>
    <row r="132" spans="1:8" x14ac:dyDescent="0.25">
      <c r="A132" s="9" t="s">
        <v>282</v>
      </c>
      <c r="B132" s="9" t="s">
        <v>286</v>
      </c>
      <c r="C132" s="9" t="s">
        <v>290</v>
      </c>
      <c r="D132" s="215">
        <v>96</v>
      </c>
      <c r="E132" s="50">
        <v>111.48837209302326</v>
      </c>
      <c r="F132" s="144">
        <f t="shared" si="18"/>
        <v>111.48837209302326</v>
      </c>
      <c r="G132" s="124"/>
      <c r="H132" s="24">
        <f t="shared" si="19"/>
        <v>0</v>
      </c>
    </row>
    <row r="133" spans="1:8" x14ac:dyDescent="0.25">
      <c r="A133" s="9" t="s">
        <v>283</v>
      </c>
      <c r="B133" s="9" t="s">
        <v>287</v>
      </c>
      <c r="C133" s="9" t="s">
        <v>291</v>
      </c>
      <c r="D133" s="215">
        <v>88</v>
      </c>
      <c r="E133" s="50">
        <v>111.48837209302326</v>
      </c>
      <c r="F133" s="144">
        <f t="shared" si="18"/>
        <v>111.48837209302326</v>
      </c>
      <c r="G133" s="124"/>
      <c r="H133" s="24">
        <f t="shared" si="19"/>
        <v>0</v>
      </c>
    </row>
    <row r="134" spans="1:8" x14ac:dyDescent="0.25">
      <c r="A134" s="9" t="s">
        <v>11646</v>
      </c>
      <c r="B134" s="9" t="s">
        <v>11647</v>
      </c>
      <c r="C134" s="9" t="s">
        <v>11648</v>
      </c>
      <c r="D134" s="215">
        <v>60</v>
      </c>
      <c r="E134" s="50">
        <v>177.90697674418604</v>
      </c>
      <c r="F134" s="144">
        <f t="shared" si="18"/>
        <v>177.90697674418604</v>
      </c>
      <c r="G134" s="124"/>
      <c r="H134" s="24">
        <f t="shared" si="19"/>
        <v>0</v>
      </c>
    </row>
    <row r="135" spans="1:8" x14ac:dyDescent="0.25">
      <c r="A135" s="9" t="s">
        <v>11649</v>
      </c>
      <c r="B135" s="9" t="s">
        <v>11650</v>
      </c>
      <c r="C135" s="9" t="s">
        <v>11651</v>
      </c>
      <c r="D135" s="215">
        <v>60</v>
      </c>
      <c r="E135" s="50">
        <v>166.04651162790699</v>
      </c>
      <c r="F135" s="144">
        <f t="shared" si="18"/>
        <v>166.04651162790699</v>
      </c>
      <c r="G135" s="124"/>
      <c r="H135" s="24">
        <f t="shared" si="19"/>
        <v>0</v>
      </c>
    </row>
    <row r="136" spans="1:8" x14ac:dyDescent="0.25">
      <c r="A136" s="9" t="s">
        <v>11652</v>
      </c>
      <c r="B136" s="9" t="s">
        <v>11653</v>
      </c>
      <c r="C136" s="9" t="s">
        <v>11654</v>
      </c>
      <c r="D136" s="215">
        <v>35</v>
      </c>
      <c r="E136" s="50">
        <v>284.6511627906977</v>
      </c>
      <c r="F136" s="144">
        <f t="shared" si="18"/>
        <v>284.6511627906977</v>
      </c>
      <c r="G136" s="124"/>
      <c r="H136" s="24">
        <f t="shared" si="19"/>
        <v>0</v>
      </c>
    </row>
    <row r="137" spans="1:8" x14ac:dyDescent="0.25">
      <c r="A137" s="9" t="s">
        <v>11655</v>
      </c>
      <c r="B137" s="9" t="s">
        <v>11656</v>
      </c>
      <c r="C137" s="9" t="s">
        <v>11657</v>
      </c>
      <c r="D137" s="215">
        <v>35</v>
      </c>
      <c r="E137" s="50">
        <v>284.6511627906977</v>
      </c>
      <c r="F137" s="144">
        <f t="shared" si="18"/>
        <v>284.6511627906977</v>
      </c>
      <c r="G137" s="124"/>
      <c r="H137" s="24">
        <f t="shared" si="19"/>
        <v>0</v>
      </c>
    </row>
    <row r="138" spans="1:8" x14ac:dyDescent="0.25">
      <c r="A138" s="9" t="s">
        <v>11658</v>
      </c>
      <c r="B138" s="9" t="s">
        <v>11659</v>
      </c>
      <c r="C138" s="9" t="s">
        <v>11660</v>
      </c>
      <c r="D138" s="215">
        <v>35</v>
      </c>
      <c r="E138" s="50">
        <v>284.6511627906977</v>
      </c>
      <c r="F138" s="144">
        <f t="shared" si="18"/>
        <v>284.6511627906977</v>
      </c>
      <c r="G138" s="124"/>
      <c r="H138" s="24">
        <f t="shared" si="19"/>
        <v>0</v>
      </c>
    </row>
    <row r="139" spans="1:8" x14ac:dyDescent="0.25">
      <c r="A139" s="9" t="s">
        <v>11661</v>
      </c>
      <c r="B139" s="9" t="s">
        <v>11662</v>
      </c>
      <c r="C139" s="9" t="s">
        <v>11663</v>
      </c>
      <c r="D139" s="215">
        <v>18</v>
      </c>
      <c r="E139" s="50">
        <v>462.55813953488376</v>
      </c>
      <c r="F139" s="144">
        <f t="shared" si="18"/>
        <v>462.55813953488376</v>
      </c>
      <c r="G139" s="124"/>
      <c r="H139" s="24">
        <f t="shared" si="19"/>
        <v>0</v>
      </c>
    </row>
    <row r="140" spans="1:8" x14ac:dyDescent="0.25">
      <c r="A140" s="9" t="s">
        <v>11664</v>
      </c>
      <c r="B140" s="9" t="s">
        <v>11665</v>
      </c>
      <c r="C140" s="9" t="s">
        <v>11666</v>
      </c>
      <c r="D140" s="215">
        <v>18</v>
      </c>
      <c r="E140" s="50">
        <v>498.1395348837209</v>
      </c>
      <c r="F140" s="144">
        <f t="shared" si="18"/>
        <v>498.1395348837209</v>
      </c>
      <c r="G140" s="124"/>
      <c r="H140" s="24">
        <f t="shared" si="19"/>
        <v>0</v>
      </c>
    </row>
    <row r="141" spans="1:8" x14ac:dyDescent="0.25">
      <c r="A141" s="6"/>
      <c r="B141" s="11"/>
      <c r="C141" s="10" t="s">
        <v>292</v>
      </c>
      <c r="D141" s="10"/>
      <c r="E141" s="154"/>
      <c r="F141" s="221"/>
      <c r="G141" s="116"/>
      <c r="H141" s="29"/>
    </row>
    <row r="142" spans="1:8" x14ac:dyDescent="0.25">
      <c r="A142" s="9" t="s">
        <v>293</v>
      </c>
      <c r="B142" s="9" t="s">
        <v>294</v>
      </c>
      <c r="C142" s="9" t="s">
        <v>306</v>
      </c>
      <c r="D142" s="22">
        <v>280</v>
      </c>
      <c r="E142" s="50">
        <v>49.8139534883721</v>
      </c>
      <c r="F142" s="144">
        <f t="shared" ref="F142:F205" si="20">E142-E142*$F$5</f>
        <v>49.8139534883721</v>
      </c>
      <c r="G142" s="124"/>
      <c r="H142" s="24">
        <f t="shared" ref="H142:H170" si="21">G142*F142</f>
        <v>0</v>
      </c>
    </row>
    <row r="143" spans="1:8" x14ac:dyDescent="0.25">
      <c r="A143" s="9" t="s">
        <v>295</v>
      </c>
      <c r="B143" s="9" t="s">
        <v>296</v>
      </c>
      <c r="C143" s="9" t="s">
        <v>307</v>
      </c>
      <c r="D143" s="215">
        <v>260</v>
      </c>
      <c r="E143" s="50">
        <v>49.8139534883721</v>
      </c>
      <c r="F143" s="144">
        <f t="shared" si="20"/>
        <v>49.8139534883721</v>
      </c>
      <c r="G143" s="124"/>
      <c r="H143" s="24">
        <f t="shared" si="21"/>
        <v>0</v>
      </c>
    </row>
    <row r="144" spans="1:8" x14ac:dyDescent="0.25">
      <c r="A144" s="9" t="s">
        <v>297</v>
      </c>
      <c r="B144" s="9" t="s">
        <v>298</v>
      </c>
      <c r="C144" s="9" t="s">
        <v>308</v>
      </c>
      <c r="D144" s="215">
        <v>160</v>
      </c>
      <c r="E144" s="50">
        <v>66.418604651162795</v>
      </c>
      <c r="F144" s="144">
        <f t="shared" si="20"/>
        <v>66.418604651162795</v>
      </c>
      <c r="G144" s="124"/>
      <c r="H144" s="24">
        <f t="shared" si="21"/>
        <v>0</v>
      </c>
    </row>
    <row r="145" spans="1:8" x14ac:dyDescent="0.25">
      <c r="A145" s="9" t="s">
        <v>299</v>
      </c>
      <c r="B145" s="9" t="s">
        <v>11688</v>
      </c>
      <c r="C145" s="9" t="s">
        <v>309</v>
      </c>
      <c r="D145" s="215">
        <v>160</v>
      </c>
      <c r="E145" s="50">
        <v>66.418604651162795</v>
      </c>
      <c r="F145" s="144">
        <f t="shared" si="20"/>
        <v>66.418604651162795</v>
      </c>
      <c r="G145" s="124"/>
      <c r="H145" s="24">
        <f t="shared" si="21"/>
        <v>0</v>
      </c>
    </row>
    <row r="146" spans="1:8" x14ac:dyDescent="0.25">
      <c r="A146" s="9" t="s">
        <v>300</v>
      </c>
      <c r="B146" s="9" t="s">
        <v>301</v>
      </c>
      <c r="C146" s="9" t="s">
        <v>310</v>
      </c>
      <c r="D146" s="215">
        <v>160</v>
      </c>
      <c r="E146" s="50">
        <v>66.418604651162795</v>
      </c>
      <c r="F146" s="144">
        <f t="shared" si="20"/>
        <v>66.418604651162795</v>
      </c>
      <c r="G146" s="124"/>
      <c r="H146" s="24">
        <f t="shared" si="21"/>
        <v>0</v>
      </c>
    </row>
    <row r="147" spans="1:8" x14ac:dyDescent="0.25">
      <c r="A147" s="9" t="s">
        <v>11667</v>
      </c>
      <c r="B147" s="9" t="s">
        <v>11668</v>
      </c>
      <c r="C147" s="9" t="s">
        <v>11669</v>
      </c>
      <c r="D147" s="215">
        <v>88</v>
      </c>
      <c r="E147" s="50">
        <v>106.74418604651163</v>
      </c>
      <c r="F147" s="144">
        <f t="shared" si="20"/>
        <v>106.74418604651163</v>
      </c>
      <c r="G147" s="124"/>
      <c r="H147" s="24">
        <f t="shared" si="21"/>
        <v>0</v>
      </c>
    </row>
    <row r="148" spans="1:8" x14ac:dyDescent="0.25">
      <c r="A148" s="9" t="s">
        <v>302</v>
      </c>
      <c r="B148" s="9" t="s">
        <v>303</v>
      </c>
      <c r="C148" s="9" t="s">
        <v>311</v>
      </c>
      <c r="D148" s="215">
        <v>88</v>
      </c>
      <c r="E148" s="50">
        <v>106.74418604651163</v>
      </c>
      <c r="F148" s="144">
        <f t="shared" si="20"/>
        <v>106.74418604651163</v>
      </c>
      <c r="G148" s="124"/>
      <c r="H148" s="24">
        <f t="shared" si="21"/>
        <v>0</v>
      </c>
    </row>
    <row r="149" spans="1:8" x14ac:dyDescent="0.25">
      <c r="A149" s="9" t="s">
        <v>304</v>
      </c>
      <c r="B149" s="9" t="s">
        <v>305</v>
      </c>
      <c r="C149" s="9" t="s">
        <v>312</v>
      </c>
      <c r="D149" s="215">
        <v>88</v>
      </c>
      <c r="E149" s="50">
        <v>106.74418604651163</v>
      </c>
      <c r="F149" s="144">
        <f t="shared" si="20"/>
        <v>106.74418604651163</v>
      </c>
      <c r="G149" s="124"/>
      <c r="H149" s="24">
        <f t="shared" si="21"/>
        <v>0</v>
      </c>
    </row>
    <row r="150" spans="1:8" x14ac:dyDescent="0.25">
      <c r="A150" s="9" t="s">
        <v>11670</v>
      </c>
      <c r="B150" s="9" t="s">
        <v>11671</v>
      </c>
      <c r="C150" s="9" t="s">
        <v>11672</v>
      </c>
      <c r="D150" s="215">
        <v>64</v>
      </c>
      <c r="E150" s="50">
        <v>161.30232558139534</v>
      </c>
      <c r="F150" s="144">
        <f t="shared" si="20"/>
        <v>161.30232558139534</v>
      </c>
      <c r="G150" s="124"/>
      <c r="H150" s="24">
        <f t="shared" si="21"/>
        <v>0</v>
      </c>
    </row>
    <row r="151" spans="1:8" x14ac:dyDescent="0.25">
      <c r="A151" s="9" t="s">
        <v>11673</v>
      </c>
      <c r="B151" s="9" t="s">
        <v>11674</v>
      </c>
      <c r="C151" s="9" t="s">
        <v>11675</v>
      </c>
      <c r="D151" s="215">
        <v>64</v>
      </c>
      <c r="E151" s="50">
        <v>161.30232558139534</v>
      </c>
      <c r="F151" s="144">
        <f t="shared" si="20"/>
        <v>161.30232558139534</v>
      </c>
      <c r="G151" s="124"/>
      <c r="H151" s="24">
        <f t="shared" si="21"/>
        <v>0</v>
      </c>
    </row>
    <row r="152" spans="1:8" x14ac:dyDescent="0.25">
      <c r="A152" s="9" t="s">
        <v>11676</v>
      </c>
      <c r="B152" s="9" t="s">
        <v>11677</v>
      </c>
      <c r="C152" s="9" t="s">
        <v>11678</v>
      </c>
      <c r="D152" s="215">
        <v>35</v>
      </c>
      <c r="E152" s="50">
        <v>260.93023255813955</v>
      </c>
      <c r="F152" s="144">
        <f t="shared" si="20"/>
        <v>260.93023255813955</v>
      </c>
      <c r="G152" s="124"/>
      <c r="H152" s="24">
        <f t="shared" si="21"/>
        <v>0</v>
      </c>
    </row>
    <row r="153" spans="1:8" x14ac:dyDescent="0.25">
      <c r="A153" s="9" t="s">
        <v>11679</v>
      </c>
      <c r="B153" s="9" t="s">
        <v>11680</v>
      </c>
      <c r="C153" s="9" t="s">
        <v>11681</v>
      </c>
      <c r="D153" s="215">
        <v>35</v>
      </c>
      <c r="E153" s="50">
        <v>260.93023255813955</v>
      </c>
      <c r="F153" s="144">
        <f t="shared" si="20"/>
        <v>260.93023255813955</v>
      </c>
      <c r="G153" s="124"/>
      <c r="H153" s="24">
        <f t="shared" si="21"/>
        <v>0</v>
      </c>
    </row>
    <row r="154" spans="1:8" x14ac:dyDescent="0.25">
      <c r="A154" s="9" t="s">
        <v>11682</v>
      </c>
      <c r="B154" s="9" t="s">
        <v>11683</v>
      </c>
      <c r="C154" s="9" t="s">
        <v>11684</v>
      </c>
      <c r="D154" s="215">
        <v>35</v>
      </c>
      <c r="E154" s="50">
        <v>260.93023255813955</v>
      </c>
      <c r="F154" s="144">
        <f t="shared" si="20"/>
        <v>260.93023255813955</v>
      </c>
      <c r="G154" s="124"/>
      <c r="H154" s="24">
        <f t="shared" si="21"/>
        <v>0</v>
      </c>
    </row>
    <row r="155" spans="1:8" x14ac:dyDescent="0.25">
      <c r="A155" s="9" t="s">
        <v>11685</v>
      </c>
      <c r="B155" s="9" t="s">
        <v>11686</v>
      </c>
      <c r="C155" s="9" t="s">
        <v>11687</v>
      </c>
      <c r="D155" s="215">
        <v>18</v>
      </c>
      <c r="E155" s="50">
        <v>438.83720930232556</v>
      </c>
      <c r="F155" s="144">
        <f t="shared" si="20"/>
        <v>438.83720930232556</v>
      </c>
      <c r="G155" s="124"/>
      <c r="H155" s="24">
        <f t="shared" si="21"/>
        <v>0</v>
      </c>
    </row>
    <row r="156" spans="1:8" x14ac:dyDescent="0.25">
      <c r="A156" s="6"/>
      <c r="B156" s="11"/>
      <c r="C156" s="10" t="s">
        <v>313</v>
      </c>
      <c r="D156" s="10"/>
      <c r="E156" s="154"/>
      <c r="F156" s="221"/>
      <c r="G156" s="116"/>
      <c r="H156" s="29"/>
    </row>
    <row r="157" spans="1:8" x14ac:dyDescent="0.25">
      <c r="A157" s="9" t="s">
        <v>314</v>
      </c>
      <c r="B157" s="9" t="s">
        <v>315</v>
      </c>
      <c r="C157" s="9" t="s">
        <v>11689</v>
      </c>
      <c r="D157" s="215">
        <v>140</v>
      </c>
      <c r="E157" s="50">
        <v>83.023255813953497</v>
      </c>
      <c r="F157" s="144">
        <f t="shared" si="20"/>
        <v>83.023255813953497</v>
      </c>
      <c r="G157" s="115"/>
      <c r="H157" s="24">
        <f t="shared" si="21"/>
        <v>0</v>
      </c>
    </row>
    <row r="158" spans="1:8" x14ac:dyDescent="0.25">
      <c r="A158" s="9" t="s">
        <v>316</v>
      </c>
      <c r="B158" s="9" t="s">
        <v>317</v>
      </c>
      <c r="C158" s="9" t="s">
        <v>11690</v>
      </c>
      <c r="D158" s="215">
        <v>90</v>
      </c>
      <c r="E158" s="50">
        <v>118.6046511627907</v>
      </c>
      <c r="F158" s="144">
        <f t="shared" si="20"/>
        <v>118.6046511627907</v>
      </c>
      <c r="G158" s="115"/>
      <c r="H158" s="24">
        <f t="shared" si="21"/>
        <v>0</v>
      </c>
    </row>
    <row r="159" spans="1:8" x14ac:dyDescent="0.25">
      <c r="A159" s="9" t="s">
        <v>318</v>
      </c>
      <c r="B159" s="9" t="s">
        <v>319</v>
      </c>
      <c r="C159" s="9" t="s">
        <v>11691</v>
      </c>
      <c r="D159" s="215">
        <v>84</v>
      </c>
      <c r="E159" s="50">
        <v>123.34883720930233</v>
      </c>
      <c r="F159" s="144">
        <f t="shared" si="20"/>
        <v>123.34883720930233</v>
      </c>
      <c r="G159" s="115"/>
      <c r="H159" s="24">
        <f t="shared" si="21"/>
        <v>0</v>
      </c>
    </row>
    <row r="160" spans="1:8" x14ac:dyDescent="0.25">
      <c r="A160" s="9" t="s">
        <v>11692</v>
      </c>
      <c r="B160" s="9" t="s">
        <v>11693</v>
      </c>
      <c r="C160" s="9" t="s">
        <v>11694</v>
      </c>
      <c r="D160" s="215">
        <v>52</v>
      </c>
      <c r="E160" s="50">
        <v>189.76744186046511</v>
      </c>
      <c r="F160" s="144">
        <f t="shared" si="20"/>
        <v>189.76744186046511</v>
      </c>
      <c r="G160" s="115"/>
      <c r="H160" s="24">
        <f t="shared" si="21"/>
        <v>0</v>
      </c>
    </row>
    <row r="161" spans="1:8" x14ac:dyDescent="0.25">
      <c r="A161" s="9" t="s">
        <v>11695</v>
      </c>
      <c r="B161" s="9" t="s">
        <v>11696</v>
      </c>
      <c r="C161" s="9" t="s">
        <v>11697</v>
      </c>
      <c r="D161" s="215">
        <v>48</v>
      </c>
      <c r="E161" s="50">
        <v>204</v>
      </c>
      <c r="F161" s="144">
        <f t="shared" si="20"/>
        <v>204</v>
      </c>
      <c r="G161" s="115"/>
      <c r="H161" s="24">
        <f t="shared" si="21"/>
        <v>0</v>
      </c>
    </row>
    <row r="162" spans="1:8" x14ac:dyDescent="0.25">
      <c r="A162" s="9" t="s">
        <v>11698</v>
      </c>
      <c r="B162" s="9" t="s">
        <v>11699</v>
      </c>
      <c r="C162" s="9" t="s">
        <v>11700</v>
      </c>
      <c r="D162" s="215">
        <v>30</v>
      </c>
      <c r="E162" s="50">
        <v>308.37209302325579</v>
      </c>
      <c r="F162" s="144">
        <f t="shared" si="20"/>
        <v>308.37209302325579</v>
      </c>
      <c r="G162" s="115"/>
      <c r="H162" s="24">
        <f t="shared" si="21"/>
        <v>0</v>
      </c>
    </row>
    <row r="163" spans="1:8" x14ac:dyDescent="0.25">
      <c r="A163" s="9" t="s">
        <v>11701</v>
      </c>
      <c r="B163" s="9" t="s">
        <v>11702</v>
      </c>
      <c r="C163" s="9" t="s">
        <v>11703</v>
      </c>
      <c r="D163" s="215">
        <v>27</v>
      </c>
      <c r="E163" s="50">
        <v>308.37209302325579</v>
      </c>
      <c r="F163" s="144">
        <f t="shared" si="20"/>
        <v>308.37209302325579</v>
      </c>
      <c r="G163" s="115"/>
      <c r="H163" s="24">
        <f t="shared" si="21"/>
        <v>0</v>
      </c>
    </row>
    <row r="164" spans="1:8" x14ac:dyDescent="0.25">
      <c r="A164" s="9" t="s">
        <v>11704</v>
      </c>
      <c r="B164" s="9" t="s">
        <v>11705</v>
      </c>
      <c r="C164" s="9" t="s">
        <v>11706</v>
      </c>
      <c r="D164" s="215">
        <v>17</v>
      </c>
      <c r="E164" s="50">
        <v>479.16279069767438</v>
      </c>
      <c r="F164" s="144">
        <f t="shared" si="20"/>
        <v>479.16279069767438</v>
      </c>
      <c r="G164" s="115"/>
      <c r="H164" s="24">
        <f t="shared" si="21"/>
        <v>0</v>
      </c>
    </row>
    <row r="165" spans="1:8" x14ac:dyDescent="0.25">
      <c r="A165" s="9" t="s">
        <v>11707</v>
      </c>
      <c r="B165" s="9" t="s">
        <v>11708</v>
      </c>
      <c r="C165" s="9" t="s">
        <v>11709</v>
      </c>
      <c r="D165" s="215">
        <v>17</v>
      </c>
      <c r="E165" s="50">
        <v>498.1395348837209</v>
      </c>
      <c r="F165" s="144">
        <f t="shared" si="20"/>
        <v>498.1395348837209</v>
      </c>
      <c r="G165" s="115"/>
      <c r="H165" s="24">
        <f t="shared" si="21"/>
        <v>0</v>
      </c>
    </row>
    <row r="166" spans="1:8" x14ac:dyDescent="0.25">
      <c r="A166" s="9" t="s">
        <v>11710</v>
      </c>
      <c r="B166" s="9" t="s">
        <v>11711</v>
      </c>
      <c r="C166" s="9" t="s">
        <v>11712</v>
      </c>
      <c r="D166" s="215">
        <v>17</v>
      </c>
      <c r="E166" s="50">
        <v>521.8604651162791</v>
      </c>
      <c r="F166" s="144">
        <f t="shared" si="20"/>
        <v>521.8604651162791</v>
      </c>
      <c r="G166" s="115"/>
      <c r="H166" s="24">
        <f t="shared" si="21"/>
        <v>0</v>
      </c>
    </row>
    <row r="167" spans="1:8" x14ac:dyDescent="0.25">
      <c r="A167" s="9" t="s">
        <v>11713</v>
      </c>
      <c r="B167" s="9" t="s">
        <v>11714</v>
      </c>
      <c r="C167" s="9" t="s">
        <v>11715</v>
      </c>
      <c r="D167" s="215">
        <v>9</v>
      </c>
      <c r="E167" s="50">
        <v>818.37209302325573</v>
      </c>
      <c r="F167" s="144">
        <f t="shared" si="20"/>
        <v>818.37209302325573</v>
      </c>
      <c r="G167" s="115"/>
      <c r="H167" s="24">
        <f t="shared" si="21"/>
        <v>0</v>
      </c>
    </row>
    <row r="168" spans="1:8" x14ac:dyDescent="0.25">
      <c r="A168" s="9" t="s">
        <v>11716</v>
      </c>
      <c r="B168" s="9" t="s">
        <v>11717</v>
      </c>
      <c r="C168" s="9" t="s">
        <v>11718</v>
      </c>
      <c r="D168" s="215">
        <v>9</v>
      </c>
      <c r="E168" s="50">
        <v>842.09302325581405</v>
      </c>
      <c r="F168" s="144">
        <f t="shared" si="20"/>
        <v>842.09302325581405</v>
      </c>
      <c r="G168" s="115"/>
      <c r="H168" s="24">
        <f t="shared" si="21"/>
        <v>0</v>
      </c>
    </row>
    <row r="169" spans="1:8" x14ac:dyDescent="0.25">
      <c r="A169" s="9" t="s">
        <v>11719</v>
      </c>
      <c r="B169" s="9" t="s">
        <v>11720</v>
      </c>
      <c r="C169" s="9" t="s">
        <v>11721</v>
      </c>
      <c r="D169" s="215">
        <v>4</v>
      </c>
      <c r="E169" s="50">
        <v>1304.6511627906978</v>
      </c>
      <c r="F169" s="144">
        <f t="shared" si="20"/>
        <v>1304.6511627906978</v>
      </c>
      <c r="G169" s="115"/>
      <c r="H169" s="24">
        <f t="shared" si="21"/>
        <v>0</v>
      </c>
    </row>
    <row r="170" spans="1:8" x14ac:dyDescent="0.25">
      <c r="A170" s="9" t="s">
        <v>11722</v>
      </c>
      <c r="B170" s="9" t="s">
        <v>11723</v>
      </c>
      <c r="C170" s="9" t="s">
        <v>11724</v>
      </c>
      <c r="D170" s="215">
        <v>3</v>
      </c>
      <c r="E170" s="50">
        <v>2253.4883720930234</v>
      </c>
      <c r="F170" s="144">
        <f t="shared" si="20"/>
        <v>2253.4883720930234</v>
      </c>
      <c r="G170" s="115"/>
      <c r="H170" s="24">
        <f t="shared" si="21"/>
        <v>0</v>
      </c>
    </row>
    <row r="171" spans="1:8" x14ac:dyDescent="0.25">
      <c r="A171" s="6"/>
      <c r="B171" s="11"/>
      <c r="C171" s="10" t="s">
        <v>320</v>
      </c>
      <c r="D171" s="10"/>
      <c r="E171" s="154"/>
      <c r="F171" s="221"/>
      <c r="G171" s="116"/>
      <c r="H171" s="29"/>
    </row>
    <row r="172" spans="1:8" x14ac:dyDescent="0.25">
      <c r="A172" s="9" t="s">
        <v>11725</v>
      </c>
      <c r="B172" s="9" t="s">
        <v>11726</v>
      </c>
      <c r="C172" s="9" t="s">
        <v>11727</v>
      </c>
      <c r="D172" s="22">
        <v>320</v>
      </c>
      <c r="E172" s="50">
        <v>52.186046511627907</v>
      </c>
      <c r="F172" s="144">
        <f t="shared" si="20"/>
        <v>52.186046511627907</v>
      </c>
      <c r="G172" s="115"/>
      <c r="H172" s="24">
        <f t="shared" ref="H172:H200" si="22">G172*F172</f>
        <v>0</v>
      </c>
    </row>
    <row r="173" spans="1:8" x14ac:dyDescent="0.25">
      <c r="A173" s="9" t="s">
        <v>11728</v>
      </c>
      <c r="B173" s="9" t="s">
        <v>11729</v>
      </c>
      <c r="C173" s="9" t="s">
        <v>11730</v>
      </c>
      <c r="D173" s="215">
        <v>300</v>
      </c>
      <c r="E173" s="50">
        <v>54.558139534883722</v>
      </c>
      <c r="F173" s="144">
        <f t="shared" si="20"/>
        <v>54.558139534883722</v>
      </c>
      <c r="G173" s="115"/>
      <c r="H173" s="24">
        <f t="shared" si="22"/>
        <v>0</v>
      </c>
    </row>
    <row r="174" spans="1:8" x14ac:dyDescent="0.25">
      <c r="A174" s="9" t="s">
        <v>11731</v>
      </c>
      <c r="B174" s="9" t="s">
        <v>11732</v>
      </c>
      <c r="C174" s="9" t="s">
        <v>11733</v>
      </c>
      <c r="D174" s="215">
        <v>240</v>
      </c>
      <c r="E174" s="50">
        <v>59.302325581395351</v>
      </c>
      <c r="F174" s="144">
        <f t="shared" si="20"/>
        <v>59.302325581395351</v>
      </c>
      <c r="G174" s="115"/>
      <c r="H174" s="24">
        <f t="shared" si="22"/>
        <v>0</v>
      </c>
    </row>
    <row r="175" spans="1:8" x14ac:dyDescent="0.25">
      <c r="A175" s="9" t="s">
        <v>321</v>
      </c>
      <c r="B175" s="9" t="s">
        <v>322</v>
      </c>
      <c r="C175" s="9" t="s">
        <v>325</v>
      </c>
      <c r="D175" s="215">
        <v>300</v>
      </c>
      <c r="E175" s="50">
        <v>59.302325581395351</v>
      </c>
      <c r="F175" s="144">
        <f t="shared" si="20"/>
        <v>59.302325581395351</v>
      </c>
      <c r="G175" s="115"/>
      <c r="H175" s="24">
        <f t="shared" si="22"/>
        <v>0</v>
      </c>
    </row>
    <row r="176" spans="1:8" x14ac:dyDescent="0.25">
      <c r="A176" s="9" t="s">
        <v>323</v>
      </c>
      <c r="B176" s="9" t="s">
        <v>324</v>
      </c>
      <c r="C176" s="9" t="s">
        <v>326</v>
      </c>
      <c r="D176" s="215">
        <v>300</v>
      </c>
      <c r="E176" s="50">
        <v>59.302325581395351</v>
      </c>
      <c r="F176" s="144">
        <f t="shared" si="20"/>
        <v>59.302325581395351</v>
      </c>
      <c r="G176" s="115"/>
      <c r="H176" s="24">
        <f t="shared" si="22"/>
        <v>0</v>
      </c>
    </row>
    <row r="177" spans="1:8" x14ac:dyDescent="0.25">
      <c r="A177" s="9" t="s">
        <v>11734</v>
      </c>
      <c r="B177" s="9" t="s">
        <v>11735</v>
      </c>
      <c r="C177" s="9" t="s">
        <v>11736</v>
      </c>
      <c r="D177" s="215">
        <v>180</v>
      </c>
      <c r="E177" s="50">
        <v>85.4</v>
      </c>
      <c r="F177" s="144">
        <f t="shared" si="20"/>
        <v>85.4</v>
      </c>
      <c r="G177" s="115"/>
      <c r="H177" s="24">
        <f t="shared" si="22"/>
        <v>0</v>
      </c>
    </row>
    <row r="178" spans="1:8" x14ac:dyDescent="0.25">
      <c r="A178" s="9" t="s">
        <v>11737</v>
      </c>
      <c r="B178" s="9" t="s">
        <v>11738</v>
      </c>
      <c r="C178" s="9" t="s">
        <v>11739</v>
      </c>
      <c r="D178" s="215">
        <v>180</v>
      </c>
      <c r="E178" s="50">
        <v>85.395348837209298</v>
      </c>
      <c r="F178" s="144">
        <f t="shared" si="20"/>
        <v>85.395348837209298</v>
      </c>
      <c r="G178" s="115"/>
      <c r="H178" s="24">
        <f t="shared" si="22"/>
        <v>0</v>
      </c>
    </row>
    <row r="179" spans="1:8" x14ac:dyDescent="0.25">
      <c r="A179" s="9" t="s">
        <v>11740</v>
      </c>
      <c r="B179" s="9" t="s">
        <v>11741</v>
      </c>
      <c r="C179" s="9" t="s">
        <v>11742</v>
      </c>
      <c r="D179" s="215">
        <v>180</v>
      </c>
      <c r="E179" s="50">
        <v>85.395348837209298</v>
      </c>
      <c r="F179" s="144">
        <f t="shared" si="20"/>
        <v>85.395348837209298</v>
      </c>
      <c r="G179" s="115"/>
      <c r="H179" s="24">
        <f t="shared" si="22"/>
        <v>0</v>
      </c>
    </row>
    <row r="180" spans="1:8" x14ac:dyDescent="0.25">
      <c r="A180" s="9" t="s">
        <v>11743</v>
      </c>
      <c r="B180" s="9" t="s">
        <v>11744</v>
      </c>
      <c r="C180" s="9" t="s">
        <v>11745</v>
      </c>
      <c r="D180" s="215">
        <v>140</v>
      </c>
      <c r="E180" s="50">
        <v>99.6279069767442</v>
      </c>
      <c r="F180" s="144">
        <f t="shared" si="20"/>
        <v>99.6279069767442</v>
      </c>
      <c r="G180" s="115"/>
      <c r="H180" s="24">
        <f t="shared" si="22"/>
        <v>0</v>
      </c>
    </row>
    <row r="181" spans="1:8" x14ac:dyDescent="0.25">
      <c r="A181" s="9" t="s">
        <v>11746</v>
      </c>
      <c r="B181" s="9" t="s">
        <v>11747</v>
      </c>
      <c r="C181" s="9" t="s">
        <v>11748</v>
      </c>
      <c r="D181" s="215">
        <v>140</v>
      </c>
      <c r="E181" s="50">
        <v>99.6279069767442</v>
      </c>
      <c r="F181" s="144">
        <f t="shared" si="20"/>
        <v>99.6279069767442</v>
      </c>
      <c r="G181" s="115"/>
      <c r="H181" s="24">
        <f t="shared" si="22"/>
        <v>0</v>
      </c>
    </row>
    <row r="182" spans="1:8" x14ac:dyDescent="0.25">
      <c r="A182" s="9" t="s">
        <v>11749</v>
      </c>
      <c r="B182" s="9" t="s">
        <v>11750</v>
      </c>
      <c r="C182" s="9" t="s">
        <v>11751</v>
      </c>
      <c r="D182" s="215">
        <v>140</v>
      </c>
      <c r="E182" s="50">
        <v>99.6279069767442</v>
      </c>
      <c r="F182" s="144">
        <f t="shared" si="20"/>
        <v>99.6279069767442</v>
      </c>
      <c r="G182" s="115"/>
      <c r="H182" s="24">
        <f t="shared" si="22"/>
        <v>0</v>
      </c>
    </row>
    <row r="183" spans="1:8" x14ac:dyDescent="0.25">
      <c r="A183" s="9" t="s">
        <v>327</v>
      </c>
      <c r="B183" s="9" t="s">
        <v>328</v>
      </c>
      <c r="C183" s="9" t="s">
        <v>333</v>
      </c>
      <c r="D183" s="215">
        <v>120</v>
      </c>
      <c r="E183" s="50">
        <v>130.46511627906978</v>
      </c>
      <c r="F183" s="144">
        <f t="shared" si="20"/>
        <v>130.46511627906978</v>
      </c>
      <c r="G183" s="115"/>
      <c r="H183" s="24">
        <f t="shared" si="22"/>
        <v>0</v>
      </c>
    </row>
    <row r="184" spans="1:8" x14ac:dyDescent="0.25">
      <c r="A184" s="9" t="s">
        <v>329</v>
      </c>
      <c r="B184" s="9" t="s">
        <v>330</v>
      </c>
      <c r="C184" s="9" t="s">
        <v>334</v>
      </c>
      <c r="D184" s="215">
        <v>120</v>
      </c>
      <c r="E184" s="50">
        <v>130.46511627906978</v>
      </c>
      <c r="F184" s="144">
        <f t="shared" si="20"/>
        <v>130.46511627906978</v>
      </c>
      <c r="G184" s="115"/>
      <c r="H184" s="24">
        <f t="shared" si="22"/>
        <v>0</v>
      </c>
    </row>
    <row r="185" spans="1:8" x14ac:dyDescent="0.25">
      <c r="A185" s="9" t="s">
        <v>331</v>
      </c>
      <c r="B185" s="9" t="s">
        <v>332</v>
      </c>
      <c r="C185" s="9" t="s">
        <v>335</v>
      </c>
      <c r="D185" s="215">
        <v>120</v>
      </c>
      <c r="E185" s="50">
        <v>130.46511627906978</v>
      </c>
      <c r="F185" s="144">
        <f t="shared" si="20"/>
        <v>130.46511627906978</v>
      </c>
      <c r="G185" s="115"/>
      <c r="H185" s="24">
        <f t="shared" si="22"/>
        <v>0</v>
      </c>
    </row>
    <row r="186" spans="1:8" x14ac:dyDescent="0.25">
      <c r="A186" s="9" t="s">
        <v>11752</v>
      </c>
      <c r="B186" s="9" t="s">
        <v>11753</v>
      </c>
      <c r="C186" s="9" t="s">
        <v>11754</v>
      </c>
      <c r="D186" s="215">
        <v>90</v>
      </c>
      <c r="E186" s="50">
        <v>166.04651162790699</v>
      </c>
      <c r="F186" s="144">
        <f t="shared" si="20"/>
        <v>166.04651162790699</v>
      </c>
      <c r="G186" s="115"/>
      <c r="H186" s="24">
        <f t="shared" si="22"/>
        <v>0</v>
      </c>
    </row>
    <row r="187" spans="1:8" x14ac:dyDescent="0.25">
      <c r="A187" s="9" t="s">
        <v>11755</v>
      </c>
      <c r="B187" s="9" t="s">
        <v>11756</v>
      </c>
      <c r="C187" s="9" t="s">
        <v>11757</v>
      </c>
      <c r="D187" s="215">
        <v>90</v>
      </c>
      <c r="E187" s="50">
        <v>166.05</v>
      </c>
      <c r="F187" s="144">
        <f t="shared" si="20"/>
        <v>166.05</v>
      </c>
      <c r="G187" s="115"/>
      <c r="H187" s="24">
        <f t="shared" si="22"/>
        <v>0</v>
      </c>
    </row>
    <row r="188" spans="1:8" x14ac:dyDescent="0.25">
      <c r="A188" s="9" t="s">
        <v>11758</v>
      </c>
      <c r="B188" s="9" t="s">
        <v>11759</v>
      </c>
      <c r="C188" s="9" t="s">
        <v>11760</v>
      </c>
      <c r="D188" s="215">
        <v>80</v>
      </c>
      <c r="E188" s="50">
        <v>166.04651162790699</v>
      </c>
      <c r="F188" s="144">
        <f t="shared" si="20"/>
        <v>166.04651162790699</v>
      </c>
      <c r="G188" s="115"/>
      <c r="H188" s="24">
        <f t="shared" si="22"/>
        <v>0</v>
      </c>
    </row>
    <row r="189" spans="1:8" x14ac:dyDescent="0.25">
      <c r="A189" s="9" t="s">
        <v>11761</v>
      </c>
      <c r="B189" s="9" t="s">
        <v>11762</v>
      </c>
      <c r="C189" s="9" t="s">
        <v>11763</v>
      </c>
      <c r="D189" s="215">
        <v>70</v>
      </c>
      <c r="E189" s="50">
        <v>166.05</v>
      </c>
      <c r="F189" s="144">
        <f t="shared" si="20"/>
        <v>166.05</v>
      </c>
      <c r="G189" s="115"/>
      <c r="H189" s="24">
        <f t="shared" si="22"/>
        <v>0</v>
      </c>
    </row>
    <row r="190" spans="1:8" x14ac:dyDescent="0.25">
      <c r="A190" s="9" t="s">
        <v>11764</v>
      </c>
      <c r="B190" s="9" t="s">
        <v>11765</v>
      </c>
      <c r="C190" s="9" t="s">
        <v>11766</v>
      </c>
      <c r="D190" s="215">
        <v>70</v>
      </c>
      <c r="E190" s="50">
        <v>166.04651162790699</v>
      </c>
      <c r="F190" s="144">
        <f t="shared" si="20"/>
        <v>166.04651162790699</v>
      </c>
      <c r="G190" s="115"/>
      <c r="H190" s="24">
        <f t="shared" si="22"/>
        <v>0</v>
      </c>
    </row>
    <row r="191" spans="1:8" x14ac:dyDescent="0.25">
      <c r="A191" s="9" t="s">
        <v>11767</v>
      </c>
      <c r="B191" s="9" t="s">
        <v>11768</v>
      </c>
      <c r="C191" s="9" t="s">
        <v>11769</v>
      </c>
      <c r="D191" s="215">
        <v>70</v>
      </c>
      <c r="E191" s="50">
        <v>170.7906976744186</v>
      </c>
      <c r="F191" s="144">
        <f t="shared" si="20"/>
        <v>170.7906976744186</v>
      </c>
      <c r="G191" s="115"/>
      <c r="H191" s="24">
        <f t="shared" si="22"/>
        <v>0</v>
      </c>
    </row>
    <row r="192" spans="1:8" x14ac:dyDescent="0.25">
      <c r="A192" s="9" t="s">
        <v>11770</v>
      </c>
      <c r="B192" s="9" t="s">
        <v>11771</v>
      </c>
      <c r="C192" s="9" t="s">
        <v>11772</v>
      </c>
      <c r="D192" s="215">
        <v>45</v>
      </c>
      <c r="E192" s="50">
        <v>170.79</v>
      </c>
      <c r="F192" s="144">
        <f t="shared" si="20"/>
        <v>170.79</v>
      </c>
      <c r="G192" s="115"/>
      <c r="H192" s="24">
        <f t="shared" si="22"/>
        <v>0</v>
      </c>
    </row>
    <row r="193" spans="1:8" x14ac:dyDescent="0.25">
      <c r="A193" s="9" t="s">
        <v>11773</v>
      </c>
      <c r="B193" s="9" t="s">
        <v>11774</v>
      </c>
      <c r="C193" s="9" t="s">
        <v>11775</v>
      </c>
      <c r="D193" s="215">
        <v>45</v>
      </c>
      <c r="E193" s="50">
        <v>170.79</v>
      </c>
      <c r="F193" s="144">
        <f t="shared" si="20"/>
        <v>170.79</v>
      </c>
      <c r="G193" s="115"/>
      <c r="H193" s="24">
        <f t="shared" si="22"/>
        <v>0</v>
      </c>
    </row>
    <row r="194" spans="1:8" x14ac:dyDescent="0.25">
      <c r="A194" s="9" t="s">
        <v>11776</v>
      </c>
      <c r="B194" s="9" t="s">
        <v>11777</v>
      </c>
      <c r="C194" s="9" t="s">
        <v>11778</v>
      </c>
      <c r="D194" s="215">
        <v>45</v>
      </c>
      <c r="E194" s="50">
        <v>213.49</v>
      </c>
      <c r="F194" s="144">
        <f t="shared" si="20"/>
        <v>213.49</v>
      </c>
      <c r="G194" s="115"/>
      <c r="H194" s="24">
        <f t="shared" si="22"/>
        <v>0</v>
      </c>
    </row>
    <row r="195" spans="1:8" x14ac:dyDescent="0.25">
      <c r="A195" s="9" t="s">
        <v>11779</v>
      </c>
      <c r="B195" s="9" t="s">
        <v>11780</v>
      </c>
      <c r="C195" s="9" t="s">
        <v>11781</v>
      </c>
      <c r="D195" s="215">
        <v>54</v>
      </c>
      <c r="E195" s="50">
        <v>213.49</v>
      </c>
      <c r="F195" s="144">
        <f t="shared" si="20"/>
        <v>213.49</v>
      </c>
      <c r="G195" s="115"/>
      <c r="H195" s="24">
        <f t="shared" si="22"/>
        <v>0</v>
      </c>
    </row>
    <row r="196" spans="1:8" x14ac:dyDescent="0.25">
      <c r="A196" s="9" t="s">
        <v>11782</v>
      </c>
      <c r="B196" s="9" t="s">
        <v>11783</v>
      </c>
      <c r="C196" s="9" t="s">
        <v>11784</v>
      </c>
      <c r="D196" s="215">
        <v>54</v>
      </c>
      <c r="E196" s="50">
        <v>213.48837209302326</v>
      </c>
      <c r="F196" s="144">
        <f t="shared" si="20"/>
        <v>213.48837209302326</v>
      </c>
      <c r="G196" s="115"/>
      <c r="H196" s="24">
        <f t="shared" si="22"/>
        <v>0</v>
      </c>
    </row>
    <row r="197" spans="1:8" x14ac:dyDescent="0.25">
      <c r="A197" s="9" t="s">
        <v>11785</v>
      </c>
      <c r="B197" s="9" t="s">
        <v>11786</v>
      </c>
      <c r="C197" s="9" t="s">
        <v>11787</v>
      </c>
      <c r="D197" s="215">
        <v>54</v>
      </c>
      <c r="E197" s="50">
        <v>213.48837209302326</v>
      </c>
      <c r="F197" s="144">
        <f t="shared" si="20"/>
        <v>213.48837209302326</v>
      </c>
      <c r="G197" s="115"/>
      <c r="H197" s="24">
        <f t="shared" si="22"/>
        <v>0</v>
      </c>
    </row>
    <row r="198" spans="1:8" x14ac:dyDescent="0.25">
      <c r="A198" s="9" t="s">
        <v>11788</v>
      </c>
      <c r="B198" s="9" t="s">
        <v>11789</v>
      </c>
      <c r="C198" s="9" t="s">
        <v>11790</v>
      </c>
      <c r="D198" s="215">
        <v>36</v>
      </c>
      <c r="E198" s="50">
        <v>308.37209302325579</v>
      </c>
      <c r="F198" s="144">
        <f t="shared" si="20"/>
        <v>308.37209302325579</v>
      </c>
      <c r="G198" s="115"/>
      <c r="H198" s="24">
        <f t="shared" si="22"/>
        <v>0</v>
      </c>
    </row>
    <row r="199" spans="1:8" x14ac:dyDescent="0.25">
      <c r="A199" s="9" t="s">
        <v>11791</v>
      </c>
      <c r="B199" s="9" t="s">
        <v>11792</v>
      </c>
      <c r="C199" s="9" t="s">
        <v>11793</v>
      </c>
      <c r="D199" s="215">
        <v>36</v>
      </c>
      <c r="E199" s="50">
        <v>308.37</v>
      </c>
      <c r="F199" s="144">
        <f t="shared" si="20"/>
        <v>308.37</v>
      </c>
      <c r="G199" s="115"/>
      <c r="H199" s="24">
        <f t="shared" si="22"/>
        <v>0</v>
      </c>
    </row>
    <row r="200" spans="1:8" x14ac:dyDescent="0.25">
      <c r="A200" s="9" t="s">
        <v>11794</v>
      </c>
      <c r="B200" s="9" t="s">
        <v>11795</v>
      </c>
      <c r="C200" s="9" t="s">
        <v>11796</v>
      </c>
      <c r="D200" s="215">
        <v>36</v>
      </c>
      <c r="E200" s="50">
        <v>323.89999999999998</v>
      </c>
      <c r="F200" s="144">
        <f t="shared" si="20"/>
        <v>323.89999999999998</v>
      </c>
      <c r="G200" s="115"/>
      <c r="H200" s="24">
        <f t="shared" si="22"/>
        <v>0</v>
      </c>
    </row>
    <row r="201" spans="1:8" x14ac:dyDescent="0.25">
      <c r="A201" s="6"/>
      <c r="B201" s="11"/>
      <c r="C201" s="10" t="s">
        <v>336</v>
      </c>
      <c r="D201" s="10"/>
      <c r="E201" s="154"/>
      <c r="F201" s="221"/>
      <c r="G201" s="116"/>
      <c r="H201" s="29"/>
    </row>
    <row r="202" spans="1:8" x14ac:dyDescent="0.25">
      <c r="A202" s="9" t="s">
        <v>337</v>
      </c>
      <c r="B202" s="9" t="s">
        <v>338</v>
      </c>
      <c r="C202" s="9" t="s">
        <v>343</v>
      </c>
      <c r="D202" s="22">
        <v>96</v>
      </c>
      <c r="E202" s="50">
        <v>133.5</v>
      </c>
      <c r="F202" s="144">
        <f t="shared" si="20"/>
        <v>133.5</v>
      </c>
      <c r="G202" s="124"/>
      <c r="H202" s="24">
        <f t="shared" ref="H202:H218" si="23">G202*F202</f>
        <v>0</v>
      </c>
    </row>
    <row r="203" spans="1:8" x14ac:dyDescent="0.25">
      <c r="A203" s="9" t="s">
        <v>339</v>
      </c>
      <c r="B203" s="9" t="s">
        <v>340</v>
      </c>
      <c r="C203" s="9" t="s">
        <v>344</v>
      </c>
      <c r="D203" s="215">
        <v>70</v>
      </c>
      <c r="E203" s="50">
        <v>193.8</v>
      </c>
      <c r="F203" s="144">
        <f t="shared" si="20"/>
        <v>193.8</v>
      </c>
      <c r="G203" s="124"/>
      <c r="H203" s="24">
        <f t="shared" si="23"/>
        <v>0</v>
      </c>
    </row>
    <row r="204" spans="1:8" x14ac:dyDescent="0.25">
      <c r="A204" s="9" t="s">
        <v>341</v>
      </c>
      <c r="B204" s="9" t="s">
        <v>342</v>
      </c>
      <c r="C204" s="9" t="s">
        <v>345</v>
      </c>
      <c r="D204" s="215">
        <v>48</v>
      </c>
      <c r="E204" s="50">
        <v>289.25</v>
      </c>
      <c r="F204" s="144">
        <f t="shared" si="20"/>
        <v>289.25</v>
      </c>
      <c r="G204" s="124"/>
      <c r="H204" s="24">
        <f t="shared" si="23"/>
        <v>0</v>
      </c>
    </row>
    <row r="205" spans="1:8" x14ac:dyDescent="0.25">
      <c r="A205" s="9" t="s">
        <v>11797</v>
      </c>
      <c r="B205" s="9" t="s">
        <v>11798</v>
      </c>
      <c r="C205" s="9" t="s">
        <v>11799</v>
      </c>
      <c r="D205" s="215">
        <v>28</v>
      </c>
      <c r="E205" s="50">
        <v>664.18604651162798</v>
      </c>
      <c r="F205" s="144">
        <f t="shared" si="20"/>
        <v>664.18604651162798</v>
      </c>
      <c r="G205" s="124"/>
      <c r="H205" s="24">
        <f t="shared" si="23"/>
        <v>0</v>
      </c>
    </row>
    <row r="206" spans="1:8" x14ac:dyDescent="0.25">
      <c r="A206" s="9" t="s">
        <v>11800</v>
      </c>
      <c r="B206" s="9" t="s">
        <v>11801</v>
      </c>
      <c r="C206" s="9" t="s">
        <v>11802</v>
      </c>
      <c r="D206" s="215">
        <v>15</v>
      </c>
      <c r="E206" s="50">
        <v>996.2790697674418</v>
      </c>
      <c r="F206" s="144">
        <f t="shared" ref="F206:F218" si="24">E206-E206*$F$5</f>
        <v>996.2790697674418</v>
      </c>
      <c r="G206" s="124"/>
      <c r="H206" s="24">
        <f t="shared" si="23"/>
        <v>0</v>
      </c>
    </row>
    <row r="207" spans="1:8" x14ac:dyDescent="0.25">
      <c r="A207" s="9" t="s">
        <v>346</v>
      </c>
      <c r="B207" s="9" t="s">
        <v>347</v>
      </c>
      <c r="C207" s="9" t="s">
        <v>350</v>
      </c>
      <c r="D207" s="215">
        <v>200</v>
      </c>
      <c r="E207" s="50">
        <v>106.74418604651163</v>
      </c>
      <c r="F207" s="144">
        <f t="shared" si="24"/>
        <v>106.74418604651163</v>
      </c>
      <c r="G207" s="124"/>
      <c r="H207" s="24">
        <f t="shared" si="23"/>
        <v>0</v>
      </c>
    </row>
    <row r="208" spans="1:8" x14ac:dyDescent="0.25">
      <c r="A208" s="9" t="s">
        <v>348</v>
      </c>
      <c r="B208" s="9" t="s">
        <v>349</v>
      </c>
      <c r="C208" s="9" t="s">
        <v>351</v>
      </c>
      <c r="D208" s="215">
        <v>120</v>
      </c>
      <c r="E208" s="50">
        <v>154.18604651162789</v>
      </c>
      <c r="F208" s="144">
        <f t="shared" si="24"/>
        <v>154.18604651162789</v>
      </c>
      <c r="G208" s="124"/>
      <c r="H208" s="24">
        <f t="shared" si="23"/>
        <v>0</v>
      </c>
    </row>
    <row r="209" spans="1:8" x14ac:dyDescent="0.25">
      <c r="A209" s="9" t="s">
        <v>352</v>
      </c>
      <c r="B209" s="9" t="s">
        <v>353</v>
      </c>
      <c r="C209" s="9" t="s">
        <v>354</v>
      </c>
      <c r="D209" s="215">
        <v>80</v>
      </c>
      <c r="E209" s="50">
        <v>241.95348837209303</v>
      </c>
      <c r="F209" s="144">
        <f t="shared" si="24"/>
        <v>241.95348837209303</v>
      </c>
      <c r="G209" s="124"/>
      <c r="H209" s="24">
        <f t="shared" si="23"/>
        <v>0</v>
      </c>
    </row>
    <row r="210" spans="1:8" x14ac:dyDescent="0.25">
      <c r="A210" s="9" t="s">
        <v>355</v>
      </c>
      <c r="B210" s="9" t="s">
        <v>356</v>
      </c>
      <c r="C210" s="9" t="s">
        <v>361</v>
      </c>
      <c r="D210" s="215">
        <v>180</v>
      </c>
      <c r="E210" s="50">
        <v>113.86046511627907</v>
      </c>
      <c r="F210" s="144">
        <f t="shared" si="24"/>
        <v>113.86046511627907</v>
      </c>
      <c r="G210" s="124"/>
      <c r="H210" s="24">
        <f t="shared" si="23"/>
        <v>0</v>
      </c>
    </row>
    <row r="211" spans="1:8" x14ac:dyDescent="0.25">
      <c r="A211" s="9" t="s">
        <v>357</v>
      </c>
      <c r="B211" s="9" t="s">
        <v>358</v>
      </c>
      <c r="C211" s="9" t="s">
        <v>362</v>
      </c>
      <c r="D211" s="215">
        <v>120</v>
      </c>
      <c r="E211" s="50">
        <v>166.04651162790699</v>
      </c>
      <c r="F211" s="144">
        <f t="shared" si="24"/>
        <v>166.04651162790699</v>
      </c>
      <c r="G211" s="124"/>
      <c r="H211" s="24">
        <f t="shared" si="23"/>
        <v>0</v>
      </c>
    </row>
    <row r="212" spans="1:8" x14ac:dyDescent="0.25">
      <c r="A212" s="9" t="s">
        <v>359</v>
      </c>
      <c r="B212" s="9" t="s">
        <v>360</v>
      </c>
      <c r="C212" s="9" t="s">
        <v>363</v>
      </c>
      <c r="D212" s="215">
        <v>80</v>
      </c>
      <c r="E212" s="50">
        <v>246.69767441860466</v>
      </c>
      <c r="F212" s="144">
        <f t="shared" si="24"/>
        <v>246.69767441860466</v>
      </c>
      <c r="G212" s="124"/>
      <c r="H212" s="24">
        <f t="shared" si="23"/>
        <v>0</v>
      </c>
    </row>
    <row r="213" spans="1:8" x14ac:dyDescent="0.25">
      <c r="A213" s="9" t="s">
        <v>11803</v>
      </c>
      <c r="B213" s="9" t="s">
        <v>11804</v>
      </c>
      <c r="C213" s="9" t="s">
        <v>11805</v>
      </c>
      <c r="D213" s="215">
        <v>280</v>
      </c>
      <c r="E213" s="50">
        <v>94.883720930232556</v>
      </c>
      <c r="F213" s="144">
        <f t="shared" si="24"/>
        <v>94.883720930232556</v>
      </c>
      <c r="G213" s="124"/>
      <c r="H213" s="24">
        <f t="shared" si="23"/>
        <v>0</v>
      </c>
    </row>
    <row r="214" spans="1:8" x14ac:dyDescent="0.25">
      <c r="A214" s="9" t="s">
        <v>11806</v>
      </c>
      <c r="B214" s="9" t="s">
        <v>11807</v>
      </c>
      <c r="C214" s="9" t="s">
        <v>11808</v>
      </c>
      <c r="D214" s="215">
        <v>180</v>
      </c>
      <c r="E214" s="79">
        <v>137.58139534883719</v>
      </c>
      <c r="F214" s="144">
        <f t="shared" si="24"/>
        <v>137.58139534883719</v>
      </c>
      <c r="G214" s="9"/>
      <c r="H214" s="24">
        <f t="shared" si="23"/>
        <v>0</v>
      </c>
    </row>
    <row r="215" spans="1:8" x14ac:dyDescent="0.25">
      <c r="A215" s="9" t="s">
        <v>11809</v>
      </c>
      <c r="B215" s="9" t="s">
        <v>11810</v>
      </c>
      <c r="C215" s="9" t="s">
        <v>11811</v>
      </c>
      <c r="D215" s="215">
        <v>120</v>
      </c>
      <c r="E215" s="79">
        <v>177.90697674418604</v>
      </c>
      <c r="F215" s="144">
        <f t="shared" si="24"/>
        <v>177.90697674418604</v>
      </c>
      <c r="G215" s="9"/>
      <c r="H215" s="24">
        <f t="shared" si="23"/>
        <v>0</v>
      </c>
    </row>
    <row r="216" spans="1:8" x14ac:dyDescent="0.25">
      <c r="A216" s="9" t="s">
        <v>11812</v>
      </c>
      <c r="B216" s="9" t="s">
        <v>11813</v>
      </c>
      <c r="C216" s="9" t="s">
        <v>11814</v>
      </c>
      <c r="D216" s="215">
        <v>280</v>
      </c>
      <c r="E216" s="79">
        <v>94.883720930232556</v>
      </c>
      <c r="F216" s="144">
        <f t="shared" si="24"/>
        <v>94.883720930232556</v>
      </c>
      <c r="G216" s="9"/>
      <c r="H216" s="24">
        <f t="shared" si="23"/>
        <v>0</v>
      </c>
    </row>
    <row r="217" spans="1:8" x14ac:dyDescent="0.25">
      <c r="A217" s="9" t="s">
        <v>11815</v>
      </c>
      <c r="B217" s="9" t="s">
        <v>11816</v>
      </c>
      <c r="C217" s="9" t="s">
        <v>11817</v>
      </c>
      <c r="D217" s="215">
        <v>120</v>
      </c>
      <c r="E217" s="79">
        <v>147.06976744186048</v>
      </c>
      <c r="F217" s="144">
        <f t="shared" si="24"/>
        <v>147.06976744186048</v>
      </c>
      <c r="G217" s="9"/>
      <c r="H217" s="24">
        <f t="shared" si="23"/>
        <v>0</v>
      </c>
    </row>
    <row r="218" spans="1:8" x14ac:dyDescent="0.25">
      <c r="A218" s="9" t="s">
        <v>11818</v>
      </c>
      <c r="B218" s="9" t="s">
        <v>11819</v>
      </c>
      <c r="C218" s="9" t="s">
        <v>11820</v>
      </c>
      <c r="D218" s="215">
        <v>180</v>
      </c>
      <c r="E218" s="79">
        <v>177.90697674418604</v>
      </c>
      <c r="F218" s="144">
        <f t="shared" si="24"/>
        <v>177.90697674418604</v>
      </c>
      <c r="G218" s="9"/>
      <c r="H218" s="24">
        <f t="shared" si="23"/>
        <v>0</v>
      </c>
    </row>
  </sheetData>
  <mergeCells count="2"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2"/>
  <sheetViews>
    <sheetView topLeftCell="B1" workbookViewId="0">
      <selection activeCell="J13" sqref="J13"/>
    </sheetView>
  </sheetViews>
  <sheetFormatPr defaultColWidth="18.7109375" defaultRowHeight="15" x14ac:dyDescent="0.25"/>
  <cols>
    <col min="1" max="1" width="13" hidden="1" customWidth="1"/>
    <col min="3" max="3" width="50.140625" bestFit="1" customWidth="1"/>
    <col min="4" max="4" width="15" bestFit="1" customWidth="1"/>
    <col min="5" max="5" width="11.7109375" hidden="1" customWidth="1"/>
    <col min="6" max="6" width="9.28515625" bestFit="1" customWidth="1"/>
    <col min="7" max="7" width="8.85546875" customWidth="1"/>
    <col min="8" max="8" width="10" bestFit="1" customWidth="1"/>
  </cols>
  <sheetData>
    <row r="1" spans="1:9" ht="15" customHeight="1" x14ac:dyDescent="0.25">
      <c r="B1" s="240" t="s">
        <v>9781</v>
      </c>
      <c r="C1" s="241"/>
      <c r="D1" s="241"/>
      <c r="E1" s="241"/>
      <c r="F1" s="241"/>
      <c r="G1" s="241"/>
      <c r="H1" s="246" t="s">
        <v>9778</v>
      </c>
    </row>
    <row r="2" spans="1:9" ht="15" customHeight="1" x14ac:dyDescent="0.25">
      <c r="B2" s="242"/>
      <c r="C2" s="243"/>
      <c r="D2" s="243"/>
      <c r="E2" s="243"/>
      <c r="F2" s="243"/>
      <c r="G2" s="243"/>
      <c r="H2" s="247"/>
    </row>
    <row r="3" spans="1:9" ht="15" customHeight="1" x14ac:dyDescent="0.25">
      <c r="B3" s="242"/>
      <c r="C3" s="243"/>
      <c r="D3" s="243"/>
      <c r="E3" s="243"/>
      <c r="F3" s="243"/>
      <c r="G3" s="243"/>
      <c r="H3" s="247"/>
    </row>
    <row r="4" spans="1:9" ht="15" customHeight="1" thickBot="1" x14ac:dyDescent="0.3">
      <c r="B4" s="244"/>
      <c r="C4" s="245"/>
      <c r="D4" s="245"/>
      <c r="E4" s="245"/>
      <c r="F4" s="245"/>
      <c r="G4" s="245"/>
      <c r="H4" s="43"/>
    </row>
    <row r="5" spans="1:9" ht="15.75" customHeight="1" thickBot="1" x14ac:dyDescent="0.3">
      <c r="B5" s="248" t="s">
        <v>101</v>
      </c>
      <c r="C5" s="251"/>
      <c r="D5" s="59" t="s">
        <v>10230</v>
      </c>
      <c r="E5" s="19"/>
      <c r="F5" s="127">
        <v>0</v>
      </c>
      <c r="G5" s="254" t="s">
        <v>102</v>
      </c>
      <c r="H5" s="257">
        <f>SUM(H10:H22)</f>
        <v>0</v>
      </c>
    </row>
    <row r="6" spans="1:9" ht="16.5" customHeight="1" thickBot="1" x14ac:dyDescent="0.3">
      <c r="B6" s="249"/>
      <c r="C6" s="252"/>
      <c r="D6" s="59" t="s">
        <v>3156</v>
      </c>
      <c r="E6" s="36"/>
      <c r="F6" s="127">
        <v>0</v>
      </c>
      <c r="G6" s="255"/>
      <c r="H6" s="258"/>
    </row>
    <row r="7" spans="1:9" ht="13.5" customHeight="1" thickBot="1" x14ac:dyDescent="0.3">
      <c r="B7" s="250"/>
      <c r="C7" s="253"/>
      <c r="D7" s="60" t="s">
        <v>3155</v>
      </c>
      <c r="E7" s="20"/>
      <c r="F7" s="117">
        <v>0</v>
      </c>
      <c r="G7" s="256"/>
      <c r="H7" s="259"/>
    </row>
    <row r="8" spans="1:9" x14ac:dyDescent="0.25">
      <c r="A8" s="5" t="s">
        <v>25</v>
      </c>
      <c r="B8" s="13" t="s">
        <v>2</v>
      </c>
      <c r="C8" s="13" t="s">
        <v>26</v>
      </c>
      <c r="D8" s="13" t="s">
        <v>103</v>
      </c>
      <c r="E8" s="10" t="s">
        <v>27</v>
      </c>
      <c r="F8" s="13" t="s">
        <v>28</v>
      </c>
      <c r="G8" s="13" t="s">
        <v>99</v>
      </c>
      <c r="H8" s="13" t="s">
        <v>100</v>
      </c>
    </row>
    <row r="9" spans="1:9" x14ac:dyDescent="0.25">
      <c r="A9" s="6"/>
      <c r="B9" s="11"/>
      <c r="C9" s="10" t="s">
        <v>366</v>
      </c>
      <c r="D9" s="10"/>
      <c r="E9" s="11"/>
      <c r="F9" s="11"/>
      <c r="G9" s="11"/>
      <c r="H9" s="11"/>
    </row>
    <row r="10" spans="1:9" x14ac:dyDescent="0.25">
      <c r="A10" s="35" t="s">
        <v>10233</v>
      </c>
      <c r="B10" s="7" t="s">
        <v>10232</v>
      </c>
      <c r="C10" s="207" t="s">
        <v>10231</v>
      </c>
      <c r="D10" s="21">
        <v>1</v>
      </c>
      <c r="E10" s="206">
        <v>2193</v>
      </c>
      <c r="F10" s="122">
        <f>E10-'Дозаторы и дымоходы'!E10*'Дозаторы и дымоходы'!$F$5</f>
        <v>2193</v>
      </c>
      <c r="G10" s="120"/>
      <c r="H10" s="24">
        <f>F10*G10</f>
        <v>0</v>
      </c>
      <c r="I10" s="211"/>
    </row>
    <row r="11" spans="1:9" x14ac:dyDescent="0.25">
      <c r="A11" s="9" t="s">
        <v>369</v>
      </c>
      <c r="B11" s="9" t="s">
        <v>364</v>
      </c>
      <c r="C11" s="9" t="s">
        <v>365</v>
      </c>
      <c r="D11" s="22">
        <v>12</v>
      </c>
      <c r="E11" s="32">
        <v>9.282</v>
      </c>
      <c r="F11" s="122">
        <f>(E11-'Дозаторы и дымоходы'!E11*'Дозаторы и дымоходы'!$F$5)*Главная!$F$8</f>
        <v>738.56873999999993</v>
      </c>
      <c r="G11" s="120"/>
      <c r="H11" s="24">
        <f t="shared" ref="H11:H22" si="0">F11*G11</f>
        <v>0</v>
      </c>
      <c r="I11" s="211"/>
    </row>
    <row r="12" spans="1:9" x14ac:dyDescent="0.25">
      <c r="A12" s="9" t="s">
        <v>371</v>
      </c>
      <c r="B12" s="9" t="s">
        <v>372</v>
      </c>
      <c r="C12" s="9" t="s">
        <v>373</v>
      </c>
      <c r="D12" s="22">
        <v>12</v>
      </c>
      <c r="E12" s="32">
        <v>39.78</v>
      </c>
      <c r="F12" s="122">
        <f>(E12-'Дозаторы и дымоходы'!E12*$F$7)*Главная!$F$8</f>
        <v>3165.2945999999997</v>
      </c>
      <c r="G12" s="120"/>
      <c r="H12" s="24">
        <f t="shared" si="0"/>
        <v>0</v>
      </c>
      <c r="I12" s="211"/>
    </row>
    <row r="13" spans="1:9" ht="24.75" x14ac:dyDescent="0.25">
      <c r="A13" s="9" t="s">
        <v>370</v>
      </c>
      <c r="B13" s="30" t="s">
        <v>367</v>
      </c>
      <c r="C13" s="31" t="s">
        <v>368</v>
      </c>
      <c r="D13" s="23">
        <v>12</v>
      </c>
      <c r="E13" s="33">
        <v>12.75</v>
      </c>
      <c r="F13" s="122">
        <f>(E13-'Дозаторы и дымоходы'!E13*$F$7)*Главная!$F$8</f>
        <v>1014.5174999999999</v>
      </c>
      <c r="G13" s="128"/>
      <c r="H13" s="24">
        <f t="shared" si="0"/>
        <v>0</v>
      </c>
      <c r="I13" s="211"/>
    </row>
    <row r="14" spans="1:9" ht="24.75" x14ac:dyDescent="0.25">
      <c r="A14" s="9" t="s">
        <v>375</v>
      </c>
      <c r="B14" s="35">
        <v>10452030</v>
      </c>
      <c r="C14" s="34" t="s">
        <v>374</v>
      </c>
      <c r="D14" s="22">
        <v>3</v>
      </c>
      <c r="E14" s="32">
        <v>45.879599999999996</v>
      </c>
      <c r="F14" s="122">
        <f>(E14-'Дозаторы и дымоходы'!E14*$F$7)*Главная!$F$8</f>
        <v>3650.6397719999995</v>
      </c>
      <c r="G14" s="120"/>
      <c r="H14" s="24">
        <f t="shared" si="0"/>
        <v>0</v>
      </c>
      <c r="I14" s="211"/>
    </row>
    <row r="15" spans="1:9" x14ac:dyDescent="0.25">
      <c r="A15" s="6"/>
      <c r="B15" s="11"/>
      <c r="C15" s="10" t="s">
        <v>376</v>
      </c>
      <c r="D15" s="10"/>
      <c r="E15" s="11"/>
      <c r="F15" s="125"/>
      <c r="G15" s="116"/>
      <c r="H15" s="11"/>
      <c r="I15" s="211"/>
    </row>
    <row r="16" spans="1:9" x14ac:dyDescent="0.25">
      <c r="A16" s="9" t="s">
        <v>389</v>
      </c>
      <c r="B16" s="9" t="s">
        <v>393</v>
      </c>
      <c r="C16" s="9" t="s">
        <v>377</v>
      </c>
      <c r="D16" s="22">
        <v>1</v>
      </c>
      <c r="E16" s="24">
        <v>1376.55</v>
      </c>
      <c r="F16" s="122">
        <f>E16-E16*$F$6</f>
        <v>1376.55</v>
      </c>
      <c r="G16" s="120"/>
      <c r="H16" s="24">
        <f t="shared" si="0"/>
        <v>0</v>
      </c>
      <c r="I16" s="211"/>
    </row>
    <row r="17" spans="1:9" x14ac:dyDescent="0.25">
      <c r="A17" s="9" t="s">
        <v>386</v>
      </c>
      <c r="B17" s="9" t="s">
        <v>394</v>
      </c>
      <c r="C17" s="9" t="s">
        <v>378</v>
      </c>
      <c r="D17" s="22">
        <v>1</v>
      </c>
      <c r="E17" s="24">
        <v>833.17499999999995</v>
      </c>
      <c r="F17" s="122">
        <f t="shared" ref="F17:F22" si="1">E17-E17*$F$6</f>
        <v>833.17499999999995</v>
      </c>
      <c r="G17" s="115"/>
      <c r="H17" s="24">
        <f t="shared" si="0"/>
        <v>0</v>
      </c>
      <c r="I17" s="211"/>
    </row>
    <row r="18" spans="1:9" x14ac:dyDescent="0.25">
      <c r="A18" s="9" t="s">
        <v>387</v>
      </c>
      <c r="B18" s="9" t="s">
        <v>395</v>
      </c>
      <c r="C18" s="9" t="s">
        <v>379</v>
      </c>
      <c r="D18" s="22">
        <v>1</v>
      </c>
      <c r="E18" s="24">
        <v>636.52499999999998</v>
      </c>
      <c r="F18" s="122">
        <f t="shared" si="1"/>
        <v>636.52499999999998</v>
      </c>
      <c r="G18" s="115"/>
      <c r="H18" s="24">
        <f t="shared" si="0"/>
        <v>0</v>
      </c>
      <c r="I18" s="211"/>
    </row>
    <row r="19" spans="1:9" x14ac:dyDescent="0.25">
      <c r="A19" s="9" t="s">
        <v>388</v>
      </c>
      <c r="B19" s="9" t="s">
        <v>396</v>
      </c>
      <c r="C19" s="9" t="s">
        <v>380</v>
      </c>
      <c r="D19" s="22">
        <v>1</v>
      </c>
      <c r="E19" s="24">
        <v>636.52499999999998</v>
      </c>
      <c r="F19" s="122">
        <f t="shared" si="1"/>
        <v>636.52499999999998</v>
      </c>
      <c r="G19" s="115"/>
      <c r="H19" s="24">
        <f t="shared" si="0"/>
        <v>0</v>
      </c>
      <c r="I19" s="211"/>
    </row>
    <row r="20" spans="1:9" x14ac:dyDescent="0.25">
      <c r="A20" s="9" t="s">
        <v>390</v>
      </c>
      <c r="B20" s="9" t="s">
        <v>397</v>
      </c>
      <c r="C20" s="9" t="s">
        <v>381</v>
      </c>
      <c r="D20" s="22">
        <v>1</v>
      </c>
      <c r="E20" s="24">
        <v>200</v>
      </c>
      <c r="F20" s="122">
        <f t="shared" si="1"/>
        <v>200</v>
      </c>
      <c r="G20" s="115"/>
      <c r="H20" s="24">
        <f t="shared" si="0"/>
        <v>0</v>
      </c>
      <c r="I20" s="211"/>
    </row>
    <row r="21" spans="1:9" x14ac:dyDescent="0.25">
      <c r="A21" s="9" t="s">
        <v>391</v>
      </c>
      <c r="B21" s="9" t="s">
        <v>398</v>
      </c>
      <c r="C21" s="9" t="s">
        <v>382</v>
      </c>
      <c r="D21" s="22">
        <v>1</v>
      </c>
      <c r="E21" s="24">
        <v>8280</v>
      </c>
      <c r="F21" s="122">
        <f t="shared" si="1"/>
        <v>8280</v>
      </c>
      <c r="G21" s="115"/>
      <c r="H21" s="24">
        <f t="shared" si="0"/>
        <v>0</v>
      </c>
      <c r="I21" s="211"/>
    </row>
    <row r="22" spans="1:9" x14ac:dyDescent="0.25">
      <c r="A22" s="9" t="s">
        <v>385</v>
      </c>
      <c r="B22" s="9" t="s">
        <v>384</v>
      </c>
      <c r="C22" s="9" t="s">
        <v>383</v>
      </c>
      <c r="D22" s="22">
        <v>1</v>
      </c>
      <c r="E22" s="24">
        <v>2070</v>
      </c>
      <c r="F22" s="122">
        <f t="shared" si="1"/>
        <v>2070</v>
      </c>
      <c r="G22" s="115"/>
      <c r="H22" s="24">
        <f t="shared" si="0"/>
        <v>0</v>
      </c>
      <c r="I22" s="211"/>
    </row>
  </sheetData>
  <mergeCells count="6">
    <mergeCell ref="B5:B7"/>
    <mergeCell ref="C5:C7"/>
    <mergeCell ref="G5:G7"/>
    <mergeCell ref="H5:H7"/>
    <mergeCell ref="B1:G4"/>
    <mergeCell ref="H1:H3"/>
  </mergeCells>
  <hyperlinks>
    <hyperlink ref="B5" location="Главная!R1C1" display="На главную"/>
    <hyperlink ref="H1" location="Главная!R1C1" display="На главную"/>
    <hyperlink ref="H1:H3" location="'Сводный заказ'!R1C1" display="Заказ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37"/>
  <sheetViews>
    <sheetView topLeftCell="B1" workbookViewId="0">
      <selection activeCell="M17" sqref="M17"/>
    </sheetView>
  </sheetViews>
  <sheetFormatPr defaultRowHeight="15" x14ac:dyDescent="0.25"/>
  <cols>
    <col min="1" max="1" width="13.7109375" hidden="1" customWidth="1"/>
    <col min="2" max="2" width="15.7109375" customWidth="1"/>
    <col min="3" max="3" width="49.85546875" bestFit="1" customWidth="1"/>
    <col min="4" max="4" width="11.28515625" bestFit="1" customWidth="1"/>
    <col min="5" max="5" width="10.7109375" bestFit="1" customWidth="1"/>
    <col min="6" max="6" width="10.140625" hidden="1" customWidth="1"/>
    <col min="7" max="8" width="9.28515625" customWidth="1"/>
    <col min="9" max="9" width="9.85546875" customWidth="1"/>
  </cols>
  <sheetData>
    <row r="1" spans="1:9" ht="15" customHeight="1" x14ac:dyDescent="0.25">
      <c r="B1" s="38" t="s">
        <v>1599</v>
      </c>
      <c r="C1" s="241" t="s">
        <v>1600</v>
      </c>
      <c r="D1" s="241"/>
      <c r="E1" s="241"/>
      <c r="F1" s="241"/>
      <c r="G1" s="241"/>
      <c r="H1" s="241"/>
      <c r="I1" s="246" t="s">
        <v>9778</v>
      </c>
    </row>
    <row r="2" spans="1:9" ht="15" customHeight="1" x14ac:dyDescent="0.25">
      <c r="B2" s="39"/>
      <c r="C2" s="243"/>
      <c r="D2" s="243"/>
      <c r="E2" s="243"/>
      <c r="F2" s="243"/>
      <c r="G2" s="243"/>
      <c r="H2" s="243"/>
      <c r="I2" s="247"/>
    </row>
    <row r="3" spans="1:9" ht="15" customHeight="1" x14ac:dyDescent="0.25">
      <c r="B3" s="39"/>
      <c r="C3" s="243"/>
      <c r="D3" s="243"/>
      <c r="E3" s="243"/>
      <c r="F3" s="243"/>
      <c r="G3" s="243"/>
      <c r="H3" s="243"/>
      <c r="I3" s="186"/>
    </row>
    <row r="4" spans="1:9" ht="15" customHeight="1" thickBot="1" x14ac:dyDescent="0.3">
      <c r="B4" s="41"/>
      <c r="C4" s="245"/>
      <c r="D4" s="245"/>
      <c r="E4" s="245"/>
      <c r="F4" s="245"/>
      <c r="G4" s="245"/>
      <c r="H4" s="245"/>
      <c r="I4" s="43"/>
    </row>
    <row r="5" spans="1:9" ht="25.5" customHeight="1" thickBot="1" x14ac:dyDescent="0.3">
      <c r="B5" s="27" t="s">
        <v>101</v>
      </c>
      <c r="C5" s="14"/>
      <c r="D5" s="260" t="s">
        <v>1</v>
      </c>
      <c r="E5" s="261"/>
      <c r="F5" s="20"/>
      <c r="G5" s="117">
        <v>0</v>
      </c>
      <c r="H5" s="14" t="s">
        <v>102</v>
      </c>
      <c r="I5" s="18">
        <f>SUM(I9:I447)</f>
        <v>0</v>
      </c>
    </row>
    <row r="6" spans="1:9" x14ac:dyDescent="0.25">
      <c r="A6" s="5" t="s">
        <v>25</v>
      </c>
      <c r="B6" s="13" t="s">
        <v>2</v>
      </c>
      <c r="C6" s="13" t="s">
        <v>26</v>
      </c>
      <c r="D6" s="13" t="s">
        <v>3102</v>
      </c>
      <c r="E6" s="13" t="s">
        <v>103</v>
      </c>
      <c r="F6" s="10" t="s">
        <v>27</v>
      </c>
      <c r="G6" s="13" t="s">
        <v>28</v>
      </c>
      <c r="H6" s="13" t="s">
        <v>99</v>
      </c>
      <c r="I6" s="13" t="s">
        <v>100</v>
      </c>
    </row>
    <row r="7" spans="1:9" x14ac:dyDescent="0.25">
      <c r="A7" s="21" t="s">
        <v>9786</v>
      </c>
      <c r="B7" s="197" t="s">
        <v>9785</v>
      </c>
      <c r="C7" s="197" t="s">
        <v>9784</v>
      </c>
      <c r="D7" s="198">
        <v>2</v>
      </c>
      <c r="E7" s="198">
        <v>100</v>
      </c>
      <c r="F7" s="196">
        <v>25.5</v>
      </c>
      <c r="G7" s="200">
        <f>F7-F7*$G$5</f>
        <v>25.5</v>
      </c>
      <c r="H7" s="195"/>
      <c r="I7" s="195"/>
    </row>
    <row r="8" spans="1:9" x14ac:dyDescent="0.25">
      <c r="A8" s="6"/>
      <c r="B8" s="11"/>
      <c r="C8" s="10" t="s">
        <v>427</v>
      </c>
      <c r="D8" s="109"/>
      <c r="E8" s="10"/>
      <c r="F8" s="11"/>
      <c r="G8" s="11"/>
      <c r="H8" s="11"/>
      <c r="I8" s="11"/>
    </row>
    <row r="9" spans="1:9" x14ac:dyDescent="0.25">
      <c r="A9" s="7" t="s">
        <v>1305</v>
      </c>
      <c r="B9" s="7" t="s">
        <v>399</v>
      </c>
      <c r="C9" s="7" t="s">
        <v>400</v>
      </c>
      <c r="D9" s="21" t="s">
        <v>11821</v>
      </c>
      <c r="E9" s="21" t="s">
        <v>11822</v>
      </c>
      <c r="F9" s="24">
        <v>86.29</v>
      </c>
      <c r="G9" s="122">
        <f>F9-F9*$G$5</f>
        <v>86.29</v>
      </c>
      <c r="H9" s="120"/>
      <c r="I9" s="24">
        <f>G9*H9</f>
        <v>0</v>
      </c>
    </row>
    <row r="10" spans="1:9" x14ac:dyDescent="0.25">
      <c r="A10" s="9" t="s">
        <v>1306</v>
      </c>
      <c r="B10" s="9" t="s">
        <v>401</v>
      </c>
      <c r="C10" s="9" t="s">
        <v>402</v>
      </c>
      <c r="D10" s="21" t="s">
        <v>11821</v>
      </c>
      <c r="E10" s="21" t="s">
        <v>11823</v>
      </c>
      <c r="F10" s="24">
        <v>97.15</v>
      </c>
      <c r="G10" s="122">
        <f t="shared" ref="G10:G73" si="0">F10-F10*$G$5</f>
        <v>97.15</v>
      </c>
      <c r="H10" s="120"/>
      <c r="I10" s="24">
        <f t="shared" ref="I10:I73" si="1">G10*H10</f>
        <v>0</v>
      </c>
    </row>
    <row r="11" spans="1:9" x14ac:dyDescent="0.25">
      <c r="A11" s="9" t="s">
        <v>1307</v>
      </c>
      <c r="B11" s="9" t="s">
        <v>403</v>
      </c>
      <c r="C11" s="9" t="s">
        <v>404</v>
      </c>
      <c r="D11" s="21" t="s">
        <v>11821</v>
      </c>
      <c r="E11" s="21" t="s">
        <v>11824</v>
      </c>
      <c r="F11" s="24">
        <v>114.55999999999999</v>
      </c>
      <c r="G11" s="122">
        <f t="shared" si="0"/>
        <v>114.55999999999999</v>
      </c>
      <c r="H11" s="120"/>
      <c r="I11" s="24">
        <f t="shared" si="1"/>
        <v>0</v>
      </c>
    </row>
    <row r="12" spans="1:9" x14ac:dyDescent="0.25">
      <c r="A12" s="9" t="s">
        <v>1308</v>
      </c>
      <c r="B12" s="9" t="s">
        <v>1594</v>
      </c>
      <c r="C12" s="9" t="s">
        <v>405</v>
      </c>
      <c r="D12" s="21" t="s">
        <v>11821</v>
      </c>
      <c r="E12" s="21" t="s">
        <v>11825</v>
      </c>
      <c r="F12" s="24">
        <v>114.67</v>
      </c>
      <c r="G12" s="122">
        <f t="shared" si="0"/>
        <v>114.67</v>
      </c>
      <c r="H12" s="120"/>
      <c r="I12" s="24">
        <f t="shared" si="1"/>
        <v>0</v>
      </c>
    </row>
    <row r="13" spans="1:9" x14ac:dyDescent="0.25">
      <c r="A13" s="9" t="s">
        <v>1309</v>
      </c>
      <c r="B13" s="9" t="s">
        <v>1595</v>
      </c>
      <c r="C13" s="9" t="s">
        <v>406</v>
      </c>
      <c r="D13" s="21" t="s">
        <v>11821</v>
      </c>
      <c r="E13" s="21" t="s">
        <v>11826</v>
      </c>
      <c r="F13" s="24">
        <v>114.67</v>
      </c>
      <c r="G13" s="122">
        <f t="shared" si="0"/>
        <v>114.67</v>
      </c>
      <c r="H13" s="120"/>
      <c r="I13" s="24">
        <f t="shared" si="1"/>
        <v>0</v>
      </c>
    </row>
    <row r="14" spans="1:9" x14ac:dyDescent="0.25">
      <c r="A14" s="9" t="s">
        <v>1310</v>
      </c>
      <c r="B14" s="9" t="s">
        <v>407</v>
      </c>
      <c r="C14" s="9" t="s">
        <v>408</v>
      </c>
      <c r="D14" s="21" t="s">
        <v>11821</v>
      </c>
      <c r="E14" s="21" t="s">
        <v>11827</v>
      </c>
      <c r="F14" s="24">
        <v>114.67</v>
      </c>
      <c r="G14" s="122">
        <f t="shared" si="0"/>
        <v>114.67</v>
      </c>
      <c r="H14" s="120"/>
      <c r="I14" s="24">
        <f t="shared" si="1"/>
        <v>0</v>
      </c>
    </row>
    <row r="15" spans="1:9" x14ac:dyDescent="0.25">
      <c r="A15" s="9" t="s">
        <v>1311</v>
      </c>
      <c r="B15" s="9" t="s">
        <v>409</v>
      </c>
      <c r="C15" s="9" t="s">
        <v>410</v>
      </c>
      <c r="D15" s="21" t="s">
        <v>11821</v>
      </c>
      <c r="E15" s="21" t="s">
        <v>11828</v>
      </c>
      <c r="F15" s="24">
        <v>133.57999999999998</v>
      </c>
      <c r="G15" s="122">
        <f t="shared" si="0"/>
        <v>133.57999999999998</v>
      </c>
      <c r="H15" s="120"/>
      <c r="I15" s="24">
        <f t="shared" si="1"/>
        <v>0</v>
      </c>
    </row>
    <row r="16" spans="1:9" x14ac:dyDescent="0.25">
      <c r="A16" s="9" t="s">
        <v>1312</v>
      </c>
      <c r="B16" s="9" t="s">
        <v>411</v>
      </c>
      <c r="C16" s="9" t="s">
        <v>412</v>
      </c>
      <c r="D16" s="21" t="s">
        <v>11821</v>
      </c>
      <c r="E16" s="21" t="s">
        <v>11829</v>
      </c>
      <c r="F16" s="24">
        <v>241.74</v>
      </c>
      <c r="G16" s="122">
        <f t="shared" si="0"/>
        <v>241.74</v>
      </c>
      <c r="H16" s="120"/>
      <c r="I16" s="24">
        <f t="shared" si="1"/>
        <v>0</v>
      </c>
    </row>
    <row r="17" spans="1:9" x14ac:dyDescent="0.25">
      <c r="A17" s="9" t="s">
        <v>1313</v>
      </c>
      <c r="B17" s="9" t="s">
        <v>413</v>
      </c>
      <c r="C17" s="9" t="s">
        <v>414</v>
      </c>
      <c r="D17" s="21" t="s">
        <v>11821</v>
      </c>
      <c r="E17" s="21" t="s">
        <v>11830</v>
      </c>
      <c r="F17" s="24">
        <v>299.06</v>
      </c>
      <c r="G17" s="122">
        <f t="shared" si="0"/>
        <v>299.06</v>
      </c>
      <c r="H17" s="120"/>
      <c r="I17" s="24">
        <f t="shared" si="1"/>
        <v>0</v>
      </c>
    </row>
    <row r="18" spans="1:9" x14ac:dyDescent="0.25">
      <c r="A18" s="9"/>
      <c r="B18" s="11"/>
      <c r="C18" s="10" t="s">
        <v>428</v>
      </c>
      <c r="D18" s="109"/>
      <c r="E18" s="44"/>
      <c r="F18" s="11"/>
      <c r="G18" s="126"/>
      <c r="H18" s="116"/>
      <c r="I18" s="29"/>
    </row>
    <row r="19" spans="1:9" x14ac:dyDescent="0.25">
      <c r="A19" s="9" t="s">
        <v>1314</v>
      </c>
      <c r="B19" s="9" t="s">
        <v>415</v>
      </c>
      <c r="C19" s="9" t="s">
        <v>416</v>
      </c>
      <c r="D19" s="219" t="s">
        <v>11821</v>
      </c>
      <c r="E19" s="21" t="s">
        <v>11827</v>
      </c>
      <c r="F19" s="24">
        <v>371.56</v>
      </c>
      <c r="G19" s="122">
        <f t="shared" si="0"/>
        <v>371.56</v>
      </c>
      <c r="H19" s="120"/>
      <c r="I19" s="24">
        <f t="shared" si="1"/>
        <v>0</v>
      </c>
    </row>
    <row r="20" spans="1:9" x14ac:dyDescent="0.25">
      <c r="A20" s="9" t="s">
        <v>1315</v>
      </c>
      <c r="B20" s="9" t="s">
        <v>417</v>
      </c>
      <c r="C20" s="9" t="s">
        <v>418</v>
      </c>
      <c r="D20" s="219" t="s">
        <v>11821</v>
      </c>
      <c r="E20" s="21" t="s">
        <v>11827</v>
      </c>
      <c r="F20" s="24">
        <v>287.78000000000003</v>
      </c>
      <c r="G20" s="122">
        <f t="shared" si="0"/>
        <v>287.78000000000003</v>
      </c>
      <c r="H20" s="115"/>
      <c r="I20" s="24">
        <f t="shared" si="1"/>
        <v>0</v>
      </c>
    </row>
    <row r="21" spans="1:9" x14ac:dyDescent="0.25">
      <c r="A21" s="9" t="s">
        <v>1316</v>
      </c>
      <c r="B21" s="9" t="s">
        <v>419</v>
      </c>
      <c r="C21" s="9" t="s">
        <v>420</v>
      </c>
      <c r="D21" s="219" t="s">
        <v>11821</v>
      </c>
      <c r="E21" s="21" t="s">
        <v>11828</v>
      </c>
      <c r="F21" s="24">
        <v>487.75</v>
      </c>
      <c r="G21" s="122">
        <f t="shared" si="0"/>
        <v>487.75</v>
      </c>
      <c r="H21" s="115"/>
      <c r="I21" s="24">
        <f t="shared" si="1"/>
        <v>0</v>
      </c>
    </row>
    <row r="22" spans="1:9" x14ac:dyDescent="0.25">
      <c r="A22" s="9" t="s">
        <v>1317</v>
      </c>
      <c r="B22" s="9" t="s">
        <v>421</v>
      </c>
      <c r="C22" s="9" t="s">
        <v>422</v>
      </c>
      <c r="D22" s="219" t="s">
        <v>11821</v>
      </c>
      <c r="E22" s="21" t="s">
        <v>11831</v>
      </c>
      <c r="F22" s="24">
        <v>329.75</v>
      </c>
      <c r="G22" s="122">
        <f t="shared" si="0"/>
        <v>329.75</v>
      </c>
      <c r="H22" s="115"/>
      <c r="I22" s="24">
        <f t="shared" si="1"/>
        <v>0</v>
      </c>
    </row>
    <row r="23" spans="1:9" x14ac:dyDescent="0.25">
      <c r="A23" s="9" t="s">
        <v>1318</v>
      </c>
      <c r="B23" s="9" t="s">
        <v>423</v>
      </c>
      <c r="C23" s="9" t="s">
        <v>424</v>
      </c>
      <c r="D23" s="219" t="s">
        <v>11832</v>
      </c>
      <c r="E23" s="21" t="s">
        <v>11829</v>
      </c>
      <c r="F23" s="24">
        <v>765.64</v>
      </c>
      <c r="G23" s="122">
        <f t="shared" si="0"/>
        <v>765.64</v>
      </c>
      <c r="H23" s="115"/>
      <c r="I23" s="24">
        <f t="shared" si="1"/>
        <v>0</v>
      </c>
    </row>
    <row r="24" spans="1:9" x14ac:dyDescent="0.25">
      <c r="A24" s="9" t="s">
        <v>1319</v>
      </c>
      <c r="B24" s="9" t="s">
        <v>425</v>
      </c>
      <c r="C24" s="9" t="s">
        <v>426</v>
      </c>
      <c r="D24" s="219" t="s">
        <v>11821</v>
      </c>
      <c r="E24" s="21" t="s">
        <v>11829</v>
      </c>
      <c r="F24" s="24">
        <v>506.21999999999997</v>
      </c>
      <c r="G24" s="122">
        <f t="shared" si="0"/>
        <v>506.21999999999997</v>
      </c>
      <c r="H24" s="115"/>
      <c r="I24" s="24">
        <f t="shared" si="1"/>
        <v>0</v>
      </c>
    </row>
    <row r="25" spans="1:9" x14ac:dyDescent="0.25">
      <c r="A25" s="9"/>
      <c r="B25" s="11"/>
      <c r="C25" s="10" t="s">
        <v>1215</v>
      </c>
      <c r="D25" s="109"/>
      <c r="E25" s="44"/>
      <c r="F25" s="11"/>
      <c r="G25" s="126"/>
      <c r="H25" s="116"/>
      <c r="I25" s="29"/>
    </row>
    <row r="26" spans="1:9" x14ac:dyDescent="0.25">
      <c r="A26" s="9" t="s">
        <v>1320</v>
      </c>
      <c r="B26" s="9" t="s">
        <v>429</v>
      </c>
      <c r="C26" s="9" t="s">
        <v>430</v>
      </c>
      <c r="D26" s="219" t="s">
        <v>11821</v>
      </c>
      <c r="E26" s="21" t="s">
        <v>11833</v>
      </c>
      <c r="F26" s="25">
        <v>438.16</v>
      </c>
      <c r="G26" s="122">
        <f t="shared" si="0"/>
        <v>438.16</v>
      </c>
      <c r="H26" s="124"/>
      <c r="I26" s="24">
        <f t="shared" si="1"/>
        <v>0</v>
      </c>
    </row>
    <row r="27" spans="1:9" x14ac:dyDescent="0.25">
      <c r="A27" s="9" t="s">
        <v>1321</v>
      </c>
      <c r="B27" s="9" t="s">
        <v>431</v>
      </c>
      <c r="C27" s="9" t="s">
        <v>432</v>
      </c>
      <c r="D27" s="219" t="s">
        <v>11821</v>
      </c>
      <c r="E27" s="21" t="s">
        <v>11829</v>
      </c>
      <c r="F27" s="25">
        <v>541.72</v>
      </c>
      <c r="G27" s="122">
        <f t="shared" si="0"/>
        <v>541.72</v>
      </c>
      <c r="H27" s="124"/>
      <c r="I27" s="24">
        <f t="shared" si="1"/>
        <v>0</v>
      </c>
    </row>
    <row r="28" spans="1:9" x14ac:dyDescent="0.25">
      <c r="A28" s="9" t="s">
        <v>1322</v>
      </c>
      <c r="B28" s="9" t="s">
        <v>433</v>
      </c>
      <c r="C28" s="9" t="s">
        <v>434</v>
      </c>
      <c r="D28" s="219">
        <v>4</v>
      </c>
      <c r="E28" s="21">
        <v>32</v>
      </c>
      <c r="F28" s="25">
        <v>400.38</v>
      </c>
      <c r="G28" s="122">
        <f t="shared" si="0"/>
        <v>400.38</v>
      </c>
      <c r="H28" s="124"/>
      <c r="I28" s="24">
        <f t="shared" si="1"/>
        <v>0</v>
      </c>
    </row>
    <row r="29" spans="1:9" x14ac:dyDescent="0.25">
      <c r="A29" s="9"/>
      <c r="B29" s="11"/>
      <c r="C29" s="10" t="s">
        <v>147</v>
      </c>
      <c r="D29" s="109"/>
      <c r="E29" s="44"/>
      <c r="F29" s="11"/>
      <c r="G29" s="126"/>
      <c r="H29" s="116"/>
      <c r="I29" s="29"/>
    </row>
    <row r="30" spans="1:9" x14ac:dyDescent="0.25">
      <c r="A30" s="9" t="s">
        <v>1323</v>
      </c>
      <c r="B30" s="9" t="s">
        <v>435</v>
      </c>
      <c r="C30" s="9" t="s">
        <v>436</v>
      </c>
      <c r="D30" s="219" t="s">
        <v>11826</v>
      </c>
      <c r="E30" s="21" t="s">
        <v>11834</v>
      </c>
      <c r="F30" s="28">
        <v>4.5200000000000005</v>
      </c>
      <c r="G30" s="122">
        <f t="shared" si="0"/>
        <v>4.5200000000000005</v>
      </c>
      <c r="H30" s="124"/>
      <c r="I30" s="24">
        <f t="shared" si="1"/>
        <v>0</v>
      </c>
    </row>
    <row r="31" spans="1:9" x14ac:dyDescent="0.25">
      <c r="A31" s="9" t="s">
        <v>1324</v>
      </c>
      <c r="B31" s="9" t="s">
        <v>437</v>
      </c>
      <c r="C31" s="9" t="s">
        <v>438</v>
      </c>
      <c r="D31" s="219" t="s">
        <v>11826</v>
      </c>
      <c r="E31" s="21" t="s">
        <v>11835</v>
      </c>
      <c r="F31" s="28">
        <v>6.62</v>
      </c>
      <c r="G31" s="122">
        <f t="shared" si="0"/>
        <v>6.62</v>
      </c>
      <c r="H31" s="124"/>
      <c r="I31" s="24">
        <f t="shared" si="1"/>
        <v>0</v>
      </c>
    </row>
    <row r="32" spans="1:9" x14ac:dyDescent="0.25">
      <c r="A32" s="9" t="s">
        <v>1325</v>
      </c>
      <c r="B32" s="9" t="s">
        <v>439</v>
      </c>
      <c r="C32" s="9" t="s">
        <v>440</v>
      </c>
      <c r="D32" s="219" t="s">
        <v>11827</v>
      </c>
      <c r="E32" s="21" t="s">
        <v>11822</v>
      </c>
      <c r="F32" s="28">
        <v>10.63</v>
      </c>
      <c r="G32" s="122">
        <f t="shared" si="0"/>
        <v>10.63</v>
      </c>
      <c r="H32" s="124"/>
      <c r="I32" s="24">
        <f t="shared" si="1"/>
        <v>0</v>
      </c>
    </row>
    <row r="33" spans="1:9" x14ac:dyDescent="0.25">
      <c r="A33" s="9" t="s">
        <v>1326</v>
      </c>
      <c r="B33" s="9" t="s">
        <v>441</v>
      </c>
      <c r="C33" s="9" t="s">
        <v>442</v>
      </c>
      <c r="D33" s="219" t="s">
        <v>11833</v>
      </c>
      <c r="E33" s="21" t="s">
        <v>11825</v>
      </c>
      <c r="F33" s="28">
        <v>21.25</v>
      </c>
      <c r="G33" s="122">
        <f t="shared" si="0"/>
        <v>21.25</v>
      </c>
      <c r="H33" s="124"/>
      <c r="I33" s="24">
        <f t="shared" si="1"/>
        <v>0</v>
      </c>
    </row>
    <row r="34" spans="1:9" x14ac:dyDescent="0.25">
      <c r="A34" s="9" t="s">
        <v>1327</v>
      </c>
      <c r="B34" s="9" t="s">
        <v>443</v>
      </c>
      <c r="C34" s="9" t="s">
        <v>444</v>
      </c>
      <c r="D34" s="219" t="s">
        <v>11829</v>
      </c>
      <c r="E34" s="21" t="s">
        <v>10448</v>
      </c>
      <c r="F34" s="28">
        <v>34.869999999999997</v>
      </c>
      <c r="G34" s="122">
        <f t="shared" si="0"/>
        <v>34.869999999999997</v>
      </c>
      <c r="H34" s="124"/>
      <c r="I34" s="24">
        <f t="shared" si="1"/>
        <v>0</v>
      </c>
    </row>
    <row r="35" spans="1:9" x14ac:dyDescent="0.25">
      <c r="A35" s="9" t="s">
        <v>1328</v>
      </c>
      <c r="B35" s="9" t="s">
        <v>445</v>
      </c>
      <c r="C35" s="9" t="s">
        <v>446</v>
      </c>
      <c r="D35" s="219" t="s">
        <v>11836</v>
      </c>
      <c r="E35" s="21" t="s">
        <v>10450</v>
      </c>
      <c r="F35" s="28">
        <v>56.89</v>
      </c>
      <c r="G35" s="122">
        <f t="shared" si="0"/>
        <v>56.89</v>
      </c>
      <c r="H35" s="124"/>
      <c r="I35" s="24">
        <f t="shared" si="1"/>
        <v>0</v>
      </c>
    </row>
    <row r="36" spans="1:9" x14ac:dyDescent="0.25">
      <c r="A36" s="9" t="s">
        <v>1329</v>
      </c>
      <c r="B36" s="9" t="s">
        <v>447</v>
      </c>
      <c r="C36" s="9" t="s">
        <v>448</v>
      </c>
      <c r="D36" s="219" t="s">
        <v>11837</v>
      </c>
      <c r="E36" s="21" t="s">
        <v>11828</v>
      </c>
      <c r="F36" s="28">
        <v>127.17999999999999</v>
      </c>
      <c r="G36" s="122">
        <f t="shared" si="0"/>
        <v>127.17999999999999</v>
      </c>
      <c r="H36" s="124"/>
      <c r="I36" s="24">
        <f t="shared" si="1"/>
        <v>0</v>
      </c>
    </row>
    <row r="37" spans="1:9" x14ac:dyDescent="0.25">
      <c r="A37" s="9" t="s">
        <v>1330</v>
      </c>
      <c r="B37" s="9" t="s">
        <v>449</v>
      </c>
      <c r="C37" s="9" t="s">
        <v>450</v>
      </c>
      <c r="D37" s="219" t="s">
        <v>11838</v>
      </c>
      <c r="E37" s="21" t="s">
        <v>11839</v>
      </c>
      <c r="F37" s="28">
        <v>204.7</v>
      </c>
      <c r="G37" s="122">
        <f t="shared" si="0"/>
        <v>204.7</v>
      </c>
      <c r="H37" s="124"/>
      <c r="I37" s="24">
        <f t="shared" si="1"/>
        <v>0</v>
      </c>
    </row>
    <row r="38" spans="1:9" x14ac:dyDescent="0.25">
      <c r="A38" s="9" t="s">
        <v>1331</v>
      </c>
      <c r="B38" s="9" t="s">
        <v>451</v>
      </c>
      <c r="C38" s="9" t="s">
        <v>452</v>
      </c>
      <c r="D38" s="219" t="s">
        <v>11840</v>
      </c>
      <c r="E38" s="21" t="s">
        <v>10453</v>
      </c>
      <c r="F38" s="28">
        <v>567.58999999999992</v>
      </c>
      <c r="G38" s="122">
        <f t="shared" si="0"/>
        <v>567.58999999999992</v>
      </c>
      <c r="H38" s="124"/>
      <c r="I38" s="24">
        <f t="shared" si="1"/>
        <v>0</v>
      </c>
    </row>
    <row r="39" spans="1:9" x14ac:dyDescent="0.25">
      <c r="A39" s="9"/>
      <c r="B39" s="11"/>
      <c r="C39" s="10" t="s">
        <v>1214</v>
      </c>
      <c r="D39" s="109"/>
      <c r="E39" s="44"/>
      <c r="F39" s="11"/>
      <c r="G39" s="126"/>
      <c r="H39" s="116"/>
      <c r="I39" s="29"/>
    </row>
    <row r="40" spans="1:9" x14ac:dyDescent="0.25">
      <c r="A40" s="9" t="s">
        <v>1332</v>
      </c>
      <c r="B40" s="9" t="s">
        <v>453</v>
      </c>
      <c r="C40" s="9" t="s">
        <v>454</v>
      </c>
      <c r="D40" s="219" t="s">
        <v>11826</v>
      </c>
      <c r="E40" s="21" t="s">
        <v>11834</v>
      </c>
      <c r="F40" s="9">
        <v>3.54</v>
      </c>
      <c r="G40" s="122">
        <f t="shared" si="0"/>
        <v>3.54</v>
      </c>
      <c r="H40" s="124"/>
      <c r="I40" s="24">
        <f t="shared" si="1"/>
        <v>0</v>
      </c>
    </row>
    <row r="41" spans="1:9" x14ac:dyDescent="0.25">
      <c r="A41" s="9" t="s">
        <v>1333</v>
      </c>
      <c r="B41" s="9" t="s">
        <v>455</v>
      </c>
      <c r="C41" s="9" t="s">
        <v>456</v>
      </c>
      <c r="D41" s="219" t="s">
        <v>11826</v>
      </c>
      <c r="E41" s="21" t="s">
        <v>11835</v>
      </c>
      <c r="F41" s="9">
        <v>4.7200000000000006</v>
      </c>
      <c r="G41" s="122">
        <f t="shared" si="0"/>
        <v>4.7200000000000006</v>
      </c>
      <c r="H41" s="124"/>
      <c r="I41" s="24">
        <f t="shared" si="1"/>
        <v>0</v>
      </c>
    </row>
    <row r="42" spans="1:9" x14ac:dyDescent="0.25">
      <c r="A42" s="9"/>
      <c r="B42" s="11"/>
      <c r="C42" s="10" t="s">
        <v>1213</v>
      </c>
      <c r="D42" s="109"/>
      <c r="E42" s="44"/>
      <c r="F42" s="11"/>
      <c r="G42" s="126"/>
      <c r="H42" s="116"/>
      <c r="I42" s="29"/>
    </row>
    <row r="43" spans="1:9" x14ac:dyDescent="0.25">
      <c r="A43" s="9" t="s">
        <v>1334</v>
      </c>
      <c r="B43" s="9" t="s">
        <v>457</v>
      </c>
      <c r="C43" s="9" t="s">
        <v>458</v>
      </c>
      <c r="D43" s="219" t="s">
        <v>11830</v>
      </c>
      <c r="E43" s="21" t="s">
        <v>11830</v>
      </c>
      <c r="F43" s="9">
        <v>95.18</v>
      </c>
      <c r="G43" s="122">
        <f t="shared" si="0"/>
        <v>95.18</v>
      </c>
      <c r="H43" s="124"/>
      <c r="I43" s="24">
        <f t="shared" si="1"/>
        <v>0</v>
      </c>
    </row>
    <row r="44" spans="1:9" x14ac:dyDescent="0.25">
      <c r="A44" s="9" t="s">
        <v>1335</v>
      </c>
      <c r="B44" s="9" t="s">
        <v>459</v>
      </c>
      <c r="C44" s="9" t="s">
        <v>460</v>
      </c>
      <c r="D44" s="219" t="s">
        <v>10453</v>
      </c>
      <c r="E44" s="21" t="s">
        <v>10453</v>
      </c>
      <c r="F44" s="9">
        <v>156.22999999999999</v>
      </c>
      <c r="G44" s="122">
        <f t="shared" si="0"/>
        <v>156.22999999999999</v>
      </c>
      <c r="H44" s="124"/>
      <c r="I44" s="24">
        <f t="shared" si="1"/>
        <v>0</v>
      </c>
    </row>
    <row r="45" spans="1:9" x14ac:dyDescent="0.25">
      <c r="A45" s="9" t="s">
        <v>1336</v>
      </c>
      <c r="B45" s="9" t="s">
        <v>461</v>
      </c>
      <c r="C45" s="9" t="s">
        <v>462</v>
      </c>
      <c r="D45" s="219" t="s">
        <v>11832</v>
      </c>
      <c r="E45" s="21" t="s">
        <v>11832</v>
      </c>
      <c r="F45" s="9">
        <v>287.46999999999997</v>
      </c>
      <c r="G45" s="122">
        <f t="shared" si="0"/>
        <v>287.46999999999997</v>
      </c>
      <c r="H45" s="124"/>
      <c r="I45" s="24">
        <f t="shared" si="1"/>
        <v>0</v>
      </c>
    </row>
    <row r="46" spans="1:9" x14ac:dyDescent="0.25">
      <c r="A46" s="9" t="s">
        <v>1337</v>
      </c>
      <c r="B46" s="9" t="s">
        <v>463</v>
      </c>
      <c r="C46" s="9" t="s">
        <v>464</v>
      </c>
      <c r="D46" s="219" t="s">
        <v>11841</v>
      </c>
      <c r="E46" s="21" t="s">
        <v>11841</v>
      </c>
      <c r="F46" s="9">
        <v>547.29999999999995</v>
      </c>
      <c r="G46" s="122">
        <f t="shared" si="0"/>
        <v>547.29999999999995</v>
      </c>
      <c r="H46" s="124"/>
      <c r="I46" s="24">
        <f t="shared" si="1"/>
        <v>0</v>
      </c>
    </row>
    <row r="47" spans="1:9" x14ac:dyDescent="0.25">
      <c r="A47" s="9"/>
      <c r="B47" s="11"/>
      <c r="C47" s="10" t="s">
        <v>1212</v>
      </c>
      <c r="D47" s="109"/>
      <c r="E47" s="44"/>
      <c r="F47" s="11"/>
      <c r="G47" s="126"/>
      <c r="H47" s="116"/>
      <c r="I47" s="29"/>
    </row>
    <row r="48" spans="1:9" x14ac:dyDescent="0.25">
      <c r="A48" s="9" t="s">
        <v>1338</v>
      </c>
      <c r="B48" s="9" t="s">
        <v>465</v>
      </c>
      <c r="C48" s="9" t="s">
        <v>466</v>
      </c>
      <c r="D48" s="219" t="s">
        <v>11833</v>
      </c>
      <c r="E48" s="21" t="s">
        <v>11825</v>
      </c>
      <c r="F48" s="9">
        <v>15.65</v>
      </c>
      <c r="G48" s="122">
        <f t="shared" si="0"/>
        <v>15.65</v>
      </c>
      <c r="H48" s="124"/>
      <c r="I48" s="24">
        <f t="shared" si="1"/>
        <v>0</v>
      </c>
    </row>
    <row r="49" spans="1:9" x14ac:dyDescent="0.25">
      <c r="A49" s="9" t="s">
        <v>1339</v>
      </c>
      <c r="B49" s="9" t="s">
        <v>467</v>
      </c>
      <c r="C49" s="9" t="s">
        <v>468</v>
      </c>
      <c r="D49" s="219" t="s">
        <v>11833</v>
      </c>
      <c r="E49" s="21" t="s">
        <v>11826</v>
      </c>
      <c r="F49" s="9">
        <v>20.56</v>
      </c>
      <c r="G49" s="122">
        <f t="shared" si="0"/>
        <v>20.56</v>
      </c>
      <c r="H49" s="124"/>
      <c r="I49" s="24">
        <f t="shared" si="1"/>
        <v>0</v>
      </c>
    </row>
    <row r="50" spans="1:9" x14ac:dyDescent="0.25">
      <c r="A50" s="9" t="s">
        <v>1340</v>
      </c>
      <c r="B50" s="9" t="s">
        <v>469</v>
      </c>
      <c r="C50" s="9" t="s">
        <v>470</v>
      </c>
      <c r="D50" s="219" t="s">
        <v>11830</v>
      </c>
      <c r="E50" s="21" t="s">
        <v>11827</v>
      </c>
      <c r="F50" s="9">
        <v>34.619999999999997</v>
      </c>
      <c r="G50" s="122">
        <f t="shared" si="0"/>
        <v>34.619999999999997</v>
      </c>
      <c r="H50" s="124"/>
      <c r="I50" s="24">
        <f t="shared" si="1"/>
        <v>0</v>
      </c>
    </row>
    <row r="51" spans="1:9" x14ac:dyDescent="0.25">
      <c r="A51" s="9" t="s">
        <v>1341</v>
      </c>
      <c r="B51" s="9" t="s">
        <v>471</v>
      </c>
      <c r="C51" s="9" t="s">
        <v>472</v>
      </c>
      <c r="D51" s="219" t="s">
        <v>11830</v>
      </c>
      <c r="E51" s="21" t="s">
        <v>11828</v>
      </c>
      <c r="F51" s="9">
        <v>106.3</v>
      </c>
      <c r="G51" s="122">
        <f t="shared" si="0"/>
        <v>106.3</v>
      </c>
      <c r="H51" s="124"/>
      <c r="I51" s="24">
        <f t="shared" si="1"/>
        <v>0</v>
      </c>
    </row>
    <row r="52" spans="1:9" x14ac:dyDescent="0.25">
      <c r="A52" s="9"/>
      <c r="B52" s="11"/>
      <c r="C52" s="10" t="s">
        <v>1211</v>
      </c>
      <c r="D52" s="109"/>
      <c r="E52" s="44"/>
      <c r="F52" s="11"/>
      <c r="G52" s="126"/>
      <c r="H52" s="116"/>
      <c r="I52" s="29"/>
    </row>
    <row r="53" spans="1:9" x14ac:dyDescent="0.25">
      <c r="A53" s="9" t="s">
        <v>1302</v>
      </c>
      <c r="B53" s="9" t="s">
        <v>473</v>
      </c>
      <c r="C53" s="9" t="s">
        <v>474</v>
      </c>
      <c r="D53" s="219" t="s">
        <v>11833</v>
      </c>
      <c r="E53" s="21" t="s">
        <v>11826</v>
      </c>
      <c r="F53" s="9">
        <v>23.32</v>
      </c>
      <c r="G53" s="122">
        <f t="shared" si="0"/>
        <v>23.32</v>
      </c>
      <c r="H53" s="124"/>
      <c r="I53" s="24">
        <f t="shared" si="1"/>
        <v>0</v>
      </c>
    </row>
    <row r="54" spans="1:9" x14ac:dyDescent="0.25">
      <c r="A54" s="9" t="s">
        <v>1303</v>
      </c>
      <c r="B54" s="9" t="s">
        <v>475</v>
      </c>
      <c r="C54" s="9" t="s">
        <v>476</v>
      </c>
      <c r="D54" s="219">
        <v>15</v>
      </c>
      <c r="E54" s="21">
        <v>60</v>
      </c>
      <c r="F54" s="9">
        <v>61.36</v>
      </c>
      <c r="G54" s="122">
        <f t="shared" si="0"/>
        <v>61.36</v>
      </c>
      <c r="H54" s="124"/>
      <c r="I54" s="24">
        <f t="shared" si="1"/>
        <v>0</v>
      </c>
    </row>
    <row r="55" spans="1:9" x14ac:dyDescent="0.25">
      <c r="A55" s="9" t="s">
        <v>1304</v>
      </c>
      <c r="B55" s="9" t="s">
        <v>477</v>
      </c>
      <c r="C55" s="9" t="s">
        <v>478</v>
      </c>
      <c r="D55" s="219">
        <v>10</v>
      </c>
      <c r="E55" s="21">
        <v>20</v>
      </c>
      <c r="F55" s="9">
        <v>91.5</v>
      </c>
      <c r="G55" s="122">
        <f t="shared" si="0"/>
        <v>91.5</v>
      </c>
      <c r="H55" s="124"/>
      <c r="I55" s="24">
        <f t="shared" si="1"/>
        <v>0</v>
      </c>
    </row>
    <row r="56" spans="1:9" x14ac:dyDescent="0.25">
      <c r="A56" s="9"/>
      <c r="B56" s="11"/>
      <c r="C56" s="10" t="s">
        <v>196</v>
      </c>
      <c r="D56" s="109"/>
      <c r="E56" s="44"/>
      <c r="F56" s="11"/>
      <c r="G56" s="126"/>
      <c r="H56" s="116"/>
      <c r="I56" s="29"/>
    </row>
    <row r="57" spans="1:9" x14ac:dyDescent="0.25">
      <c r="A57" s="9" t="s">
        <v>1342</v>
      </c>
      <c r="B57" s="9" t="s">
        <v>479</v>
      </c>
      <c r="C57" s="9" t="s">
        <v>480</v>
      </c>
      <c r="D57" s="219" t="s">
        <v>11826</v>
      </c>
      <c r="E57" s="21" t="s">
        <v>11842</v>
      </c>
      <c r="F57" s="9">
        <v>3.94</v>
      </c>
      <c r="G57" s="122">
        <f t="shared" si="0"/>
        <v>3.94</v>
      </c>
      <c r="H57" s="124"/>
      <c r="I57" s="24">
        <f t="shared" si="1"/>
        <v>0</v>
      </c>
    </row>
    <row r="58" spans="1:9" x14ac:dyDescent="0.25">
      <c r="A58" s="9" t="s">
        <v>1343</v>
      </c>
      <c r="B58" s="9" t="s">
        <v>481</v>
      </c>
      <c r="C58" s="9" t="s">
        <v>482</v>
      </c>
      <c r="D58" s="219" t="s">
        <v>11827</v>
      </c>
      <c r="E58" s="21" t="s">
        <v>11824</v>
      </c>
      <c r="F58" s="9">
        <v>5.99</v>
      </c>
      <c r="G58" s="122">
        <f t="shared" si="0"/>
        <v>5.99</v>
      </c>
      <c r="H58" s="124"/>
      <c r="I58" s="24">
        <f t="shared" si="1"/>
        <v>0</v>
      </c>
    </row>
    <row r="59" spans="1:9" x14ac:dyDescent="0.25">
      <c r="A59" s="9" t="s">
        <v>1344</v>
      </c>
      <c r="B59" s="9" t="s">
        <v>483</v>
      </c>
      <c r="C59" s="9" t="s">
        <v>484</v>
      </c>
      <c r="D59" s="219" t="s">
        <v>11833</v>
      </c>
      <c r="E59" s="21" t="s">
        <v>11822</v>
      </c>
      <c r="F59" s="9">
        <v>10.73</v>
      </c>
      <c r="G59" s="122">
        <f t="shared" si="0"/>
        <v>10.73</v>
      </c>
      <c r="H59" s="124"/>
      <c r="I59" s="24">
        <f t="shared" si="1"/>
        <v>0</v>
      </c>
    </row>
    <row r="60" spans="1:9" x14ac:dyDescent="0.25">
      <c r="A60" s="9" t="s">
        <v>1345</v>
      </c>
      <c r="B60" s="9" t="s">
        <v>485</v>
      </c>
      <c r="C60" s="9" t="s">
        <v>486</v>
      </c>
      <c r="D60" s="219" t="s">
        <v>11833</v>
      </c>
      <c r="E60" s="21" t="s">
        <v>11826</v>
      </c>
      <c r="F60" s="9">
        <v>17.12</v>
      </c>
      <c r="G60" s="122">
        <f t="shared" si="0"/>
        <v>17.12</v>
      </c>
      <c r="H60" s="124"/>
      <c r="I60" s="24">
        <f t="shared" si="1"/>
        <v>0</v>
      </c>
    </row>
    <row r="61" spans="1:9" x14ac:dyDescent="0.25">
      <c r="A61" s="9" t="s">
        <v>1346</v>
      </c>
      <c r="B61" s="9" t="s">
        <v>487</v>
      </c>
      <c r="C61" s="9" t="s">
        <v>488</v>
      </c>
      <c r="D61" s="219" t="s">
        <v>11830</v>
      </c>
      <c r="E61" s="21" t="s">
        <v>11843</v>
      </c>
      <c r="F61" s="9">
        <v>28.75</v>
      </c>
      <c r="G61" s="122">
        <f t="shared" si="0"/>
        <v>28.75</v>
      </c>
      <c r="H61" s="124"/>
      <c r="I61" s="24">
        <f t="shared" si="1"/>
        <v>0</v>
      </c>
    </row>
    <row r="62" spans="1:9" x14ac:dyDescent="0.25">
      <c r="A62" s="9" t="s">
        <v>1347</v>
      </c>
      <c r="B62" s="9" t="s">
        <v>489</v>
      </c>
      <c r="C62" s="9" t="s">
        <v>490</v>
      </c>
      <c r="D62" s="219" t="s">
        <v>11844</v>
      </c>
      <c r="E62" s="21" t="s">
        <v>11845</v>
      </c>
      <c r="F62" s="9">
        <v>54.72</v>
      </c>
      <c r="G62" s="122">
        <f t="shared" si="0"/>
        <v>54.72</v>
      </c>
      <c r="H62" s="124"/>
      <c r="I62" s="24">
        <f t="shared" si="1"/>
        <v>0</v>
      </c>
    </row>
    <row r="63" spans="1:9" x14ac:dyDescent="0.25">
      <c r="A63" s="9" t="s">
        <v>1348</v>
      </c>
      <c r="B63" s="9" t="s">
        <v>491</v>
      </c>
      <c r="C63" s="9" t="s">
        <v>492</v>
      </c>
      <c r="D63" s="219" t="s">
        <v>11841</v>
      </c>
      <c r="E63" s="21" t="s">
        <v>10451</v>
      </c>
      <c r="F63" s="9">
        <v>103.88</v>
      </c>
      <c r="G63" s="122">
        <f t="shared" si="0"/>
        <v>103.88</v>
      </c>
      <c r="H63" s="124"/>
      <c r="I63" s="24">
        <f t="shared" si="1"/>
        <v>0</v>
      </c>
    </row>
    <row r="64" spans="1:9" x14ac:dyDescent="0.25">
      <c r="A64" s="9" t="s">
        <v>1349</v>
      </c>
      <c r="B64" s="9" t="s">
        <v>493</v>
      </c>
      <c r="C64" s="9" t="s">
        <v>494</v>
      </c>
      <c r="D64" s="219" t="s">
        <v>11841</v>
      </c>
      <c r="E64" s="21" t="s">
        <v>11836</v>
      </c>
      <c r="F64" s="9">
        <v>162.76</v>
      </c>
      <c r="G64" s="122">
        <f t="shared" si="0"/>
        <v>162.76</v>
      </c>
      <c r="H64" s="115"/>
      <c r="I64" s="24">
        <f t="shared" si="1"/>
        <v>0</v>
      </c>
    </row>
    <row r="65" spans="1:9" x14ac:dyDescent="0.25">
      <c r="A65" s="9" t="s">
        <v>1350</v>
      </c>
      <c r="B65" s="9" t="s">
        <v>495</v>
      </c>
      <c r="C65" s="9" t="s">
        <v>496</v>
      </c>
      <c r="D65" s="219" t="s">
        <v>11821</v>
      </c>
      <c r="E65" s="21" t="s">
        <v>11837</v>
      </c>
      <c r="F65" s="9">
        <v>325.08000000000004</v>
      </c>
      <c r="G65" s="122">
        <f t="shared" si="0"/>
        <v>325.08000000000004</v>
      </c>
      <c r="H65" s="115"/>
      <c r="I65" s="24">
        <f t="shared" si="1"/>
        <v>0</v>
      </c>
    </row>
    <row r="66" spans="1:9" x14ac:dyDescent="0.25">
      <c r="A66" s="9" t="s">
        <v>1351</v>
      </c>
      <c r="B66" s="9" t="s">
        <v>497</v>
      </c>
      <c r="C66" s="9" t="s">
        <v>498</v>
      </c>
      <c r="D66" s="219" t="s">
        <v>11821</v>
      </c>
      <c r="E66" s="21" t="s">
        <v>11837</v>
      </c>
      <c r="F66" s="9">
        <v>521.48</v>
      </c>
      <c r="G66" s="122">
        <f t="shared" si="0"/>
        <v>521.48</v>
      </c>
      <c r="H66" s="115"/>
      <c r="I66" s="24">
        <f t="shared" si="1"/>
        <v>0</v>
      </c>
    </row>
    <row r="67" spans="1:9" x14ac:dyDescent="0.25">
      <c r="A67" s="9"/>
      <c r="B67" s="11"/>
      <c r="C67" s="10" t="s">
        <v>1210</v>
      </c>
      <c r="D67" s="109"/>
      <c r="E67" s="44"/>
      <c r="F67" s="11"/>
      <c r="G67" s="126"/>
      <c r="H67" s="116"/>
      <c r="I67" s="29"/>
    </row>
    <row r="68" spans="1:9" x14ac:dyDescent="0.25">
      <c r="A68" s="9" t="s">
        <v>1352</v>
      </c>
      <c r="B68" s="9" t="s">
        <v>499</v>
      </c>
      <c r="C68" s="9" t="s">
        <v>500</v>
      </c>
      <c r="D68" s="219" t="s">
        <v>11833</v>
      </c>
      <c r="E68" s="21" t="s">
        <v>11822</v>
      </c>
      <c r="F68" s="9">
        <v>40.520000000000003</v>
      </c>
      <c r="G68" s="122">
        <f t="shared" si="0"/>
        <v>40.520000000000003</v>
      </c>
      <c r="H68" s="115"/>
      <c r="I68" s="24">
        <f t="shared" si="1"/>
        <v>0</v>
      </c>
    </row>
    <row r="69" spans="1:9" x14ac:dyDescent="0.25">
      <c r="A69" s="9" t="s">
        <v>1353</v>
      </c>
      <c r="B69" s="9" t="s">
        <v>501</v>
      </c>
      <c r="C69" s="9" t="s">
        <v>502</v>
      </c>
      <c r="D69" s="219" t="s">
        <v>11830</v>
      </c>
      <c r="E69" s="21" t="s">
        <v>11826</v>
      </c>
      <c r="F69" s="9">
        <v>58.02</v>
      </c>
      <c r="G69" s="122">
        <f t="shared" si="0"/>
        <v>58.02</v>
      </c>
      <c r="H69" s="115"/>
      <c r="I69" s="24">
        <f t="shared" si="1"/>
        <v>0</v>
      </c>
    </row>
    <row r="70" spans="1:9" x14ac:dyDescent="0.25">
      <c r="A70" s="9" t="s">
        <v>1300</v>
      </c>
      <c r="B70" s="9" t="s">
        <v>503</v>
      </c>
      <c r="C70" s="9" t="s">
        <v>504</v>
      </c>
      <c r="D70" s="219" t="s">
        <v>11830</v>
      </c>
      <c r="E70" s="21" t="s">
        <v>11825</v>
      </c>
      <c r="F70" s="9">
        <v>42.3</v>
      </c>
      <c r="G70" s="122">
        <f t="shared" si="0"/>
        <v>42.3</v>
      </c>
      <c r="H70" s="115"/>
      <c r="I70" s="24">
        <f t="shared" si="1"/>
        <v>0</v>
      </c>
    </row>
    <row r="71" spans="1:9" x14ac:dyDescent="0.25">
      <c r="A71" s="9" t="s">
        <v>1301</v>
      </c>
      <c r="B71" s="9" t="s">
        <v>505</v>
      </c>
      <c r="C71" s="9" t="s">
        <v>506</v>
      </c>
      <c r="D71" s="219" t="s">
        <v>11830</v>
      </c>
      <c r="E71" s="21" t="s">
        <v>11825</v>
      </c>
      <c r="F71" s="9">
        <v>56.96</v>
      </c>
      <c r="G71" s="122">
        <f t="shared" si="0"/>
        <v>56.96</v>
      </c>
      <c r="H71" s="115"/>
      <c r="I71" s="24">
        <f t="shared" si="1"/>
        <v>0</v>
      </c>
    </row>
    <row r="72" spans="1:9" x14ac:dyDescent="0.25">
      <c r="A72" s="9" t="s">
        <v>1354</v>
      </c>
      <c r="B72" s="9" t="s">
        <v>507</v>
      </c>
      <c r="C72" s="9" t="s">
        <v>508</v>
      </c>
      <c r="D72" s="219" t="s">
        <v>11830</v>
      </c>
      <c r="E72" s="21" t="s">
        <v>10448</v>
      </c>
      <c r="F72" s="9">
        <v>62</v>
      </c>
      <c r="G72" s="122">
        <f t="shared" si="0"/>
        <v>62</v>
      </c>
      <c r="H72" s="124"/>
      <c r="I72" s="24">
        <f t="shared" si="1"/>
        <v>0</v>
      </c>
    </row>
    <row r="73" spans="1:9" x14ac:dyDescent="0.25">
      <c r="A73" s="9" t="s">
        <v>1355</v>
      </c>
      <c r="B73" s="9" t="s">
        <v>509</v>
      </c>
      <c r="C73" s="9" t="s">
        <v>510</v>
      </c>
      <c r="D73" s="219" t="s">
        <v>11830</v>
      </c>
      <c r="E73" s="21" t="s">
        <v>10448</v>
      </c>
      <c r="F73" s="9">
        <v>104.08</v>
      </c>
      <c r="G73" s="122">
        <f t="shared" si="0"/>
        <v>104.08</v>
      </c>
      <c r="H73" s="124"/>
      <c r="I73" s="24">
        <f t="shared" si="1"/>
        <v>0</v>
      </c>
    </row>
    <row r="74" spans="1:9" x14ac:dyDescent="0.25">
      <c r="A74" s="9"/>
      <c r="B74" s="11"/>
      <c r="C74" s="10" t="s">
        <v>1209</v>
      </c>
      <c r="D74" s="109"/>
      <c r="E74" s="44"/>
      <c r="F74" s="11"/>
      <c r="G74" s="126"/>
      <c r="H74" s="116"/>
      <c r="I74" s="29"/>
    </row>
    <row r="75" spans="1:9" x14ac:dyDescent="0.25">
      <c r="A75" s="9" t="s">
        <v>1356</v>
      </c>
      <c r="B75" s="9" t="s">
        <v>511</v>
      </c>
      <c r="C75" s="9" t="s">
        <v>512</v>
      </c>
      <c r="D75" s="219" t="s">
        <v>11830</v>
      </c>
      <c r="E75" s="21" t="s">
        <v>11827</v>
      </c>
      <c r="F75" s="9">
        <v>199.35999999999999</v>
      </c>
      <c r="G75" s="122">
        <f t="shared" ref="G75:G137" si="2">F75-F75*$G$5</f>
        <v>199.35999999999999</v>
      </c>
      <c r="H75" s="124"/>
      <c r="I75" s="24">
        <f t="shared" ref="I75:I137" si="3">G75*H75</f>
        <v>0</v>
      </c>
    </row>
    <row r="76" spans="1:9" x14ac:dyDescent="0.25">
      <c r="A76" s="9" t="s">
        <v>1357</v>
      </c>
      <c r="B76" s="9" t="s">
        <v>513</v>
      </c>
      <c r="C76" s="9" t="s">
        <v>514</v>
      </c>
      <c r="D76" s="219" t="s">
        <v>11832</v>
      </c>
      <c r="E76" s="21" t="s">
        <v>11829</v>
      </c>
      <c r="F76" s="9">
        <v>296.77</v>
      </c>
      <c r="G76" s="122">
        <f t="shared" si="2"/>
        <v>296.77</v>
      </c>
      <c r="H76" s="124"/>
      <c r="I76" s="24">
        <f t="shared" si="3"/>
        <v>0</v>
      </c>
    </row>
    <row r="77" spans="1:9" x14ac:dyDescent="0.25">
      <c r="A77" s="9" t="s">
        <v>1358</v>
      </c>
      <c r="B77" s="9" t="s">
        <v>515</v>
      </c>
      <c r="C77" s="9" t="s">
        <v>516</v>
      </c>
      <c r="D77" s="219" t="s">
        <v>11840</v>
      </c>
      <c r="E77" s="21" t="s">
        <v>11829</v>
      </c>
      <c r="F77" s="9">
        <v>354.4</v>
      </c>
      <c r="G77" s="122">
        <f t="shared" si="2"/>
        <v>354.4</v>
      </c>
      <c r="H77" s="124"/>
      <c r="I77" s="24">
        <f t="shared" si="3"/>
        <v>0</v>
      </c>
    </row>
    <row r="78" spans="1:9" x14ac:dyDescent="0.25">
      <c r="A78" s="9" t="s">
        <v>1359</v>
      </c>
      <c r="B78" s="9" t="s">
        <v>517</v>
      </c>
      <c r="C78" s="9" t="s">
        <v>518</v>
      </c>
      <c r="D78" s="219" t="s">
        <v>11840</v>
      </c>
      <c r="E78" s="21" t="s">
        <v>11836</v>
      </c>
      <c r="F78" s="9">
        <v>572.88</v>
      </c>
      <c r="G78" s="122">
        <f t="shared" si="2"/>
        <v>572.88</v>
      </c>
      <c r="H78" s="124"/>
      <c r="I78" s="24">
        <f t="shared" si="3"/>
        <v>0</v>
      </c>
    </row>
    <row r="79" spans="1:9" x14ac:dyDescent="0.25">
      <c r="A79" s="9" t="s">
        <v>1299</v>
      </c>
      <c r="B79" s="9" t="s">
        <v>519</v>
      </c>
      <c r="C79" s="9" t="s">
        <v>520</v>
      </c>
      <c r="D79" s="219" t="s">
        <v>11821</v>
      </c>
      <c r="E79" s="21" t="s">
        <v>11830</v>
      </c>
      <c r="F79" s="9">
        <v>1131.5999999999999</v>
      </c>
      <c r="G79" s="122">
        <f t="shared" si="2"/>
        <v>1131.5999999999999</v>
      </c>
      <c r="H79" s="124"/>
      <c r="I79" s="24">
        <f t="shared" si="3"/>
        <v>0</v>
      </c>
    </row>
    <row r="80" spans="1:9" x14ac:dyDescent="0.25">
      <c r="A80" s="9" t="s">
        <v>1360</v>
      </c>
      <c r="B80" s="9" t="s">
        <v>521</v>
      </c>
      <c r="C80" s="9" t="s">
        <v>522</v>
      </c>
      <c r="D80" s="219" t="s">
        <v>11821</v>
      </c>
      <c r="E80" s="21" t="s">
        <v>11832</v>
      </c>
      <c r="F80" s="9">
        <v>2097.3000000000002</v>
      </c>
      <c r="G80" s="122">
        <f t="shared" si="2"/>
        <v>2097.3000000000002</v>
      </c>
      <c r="H80" s="124"/>
      <c r="I80" s="24">
        <f t="shared" si="3"/>
        <v>0</v>
      </c>
    </row>
    <row r="81" spans="1:9" x14ac:dyDescent="0.25">
      <c r="A81" s="4"/>
      <c r="B81" s="11"/>
      <c r="C81" s="10" t="s">
        <v>1208</v>
      </c>
      <c r="D81" s="109"/>
      <c r="E81" s="44"/>
      <c r="F81" s="11"/>
      <c r="G81" s="126"/>
      <c r="H81" s="116"/>
      <c r="I81" s="29"/>
    </row>
    <row r="82" spans="1:9" x14ac:dyDescent="0.25">
      <c r="A82" s="9" t="s">
        <v>1361</v>
      </c>
      <c r="B82" s="9" t="s">
        <v>523</v>
      </c>
      <c r="C82" s="9" t="s">
        <v>524</v>
      </c>
      <c r="D82" s="219" t="s">
        <v>11833</v>
      </c>
      <c r="E82" s="21" t="s">
        <v>11825</v>
      </c>
      <c r="F82" s="9">
        <v>53.24</v>
      </c>
      <c r="G82" s="122">
        <f t="shared" si="2"/>
        <v>53.24</v>
      </c>
      <c r="H82" s="124"/>
      <c r="I82" s="24">
        <f t="shared" si="3"/>
        <v>0</v>
      </c>
    </row>
    <row r="83" spans="1:9" x14ac:dyDescent="0.25">
      <c r="A83" s="9" t="s">
        <v>1362</v>
      </c>
      <c r="B83" s="9" t="s">
        <v>525</v>
      </c>
      <c r="C83" s="9" t="s">
        <v>526</v>
      </c>
      <c r="D83" s="219" t="s">
        <v>11830</v>
      </c>
      <c r="E83" s="21" t="s">
        <v>10448</v>
      </c>
      <c r="F83" s="9">
        <v>80.099999999999994</v>
      </c>
      <c r="G83" s="122">
        <f t="shared" si="2"/>
        <v>80.099999999999994</v>
      </c>
      <c r="H83" s="124"/>
      <c r="I83" s="24">
        <f t="shared" si="3"/>
        <v>0</v>
      </c>
    </row>
    <row r="84" spans="1:9" x14ac:dyDescent="0.25">
      <c r="A84" s="9" t="s">
        <v>1363</v>
      </c>
      <c r="B84" s="9" t="s">
        <v>527</v>
      </c>
      <c r="C84" s="9" t="s">
        <v>528</v>
      </c>
      <c r="D84" s="219" t="s">
        <v>11830</v>
      </c>
      <c r="E84" s="21" t="s">
        <v>11825</v>
      </c>
      <c r="F84" s="9">
        <v>55.91</v>
      </c>
      <c r="G84" s="122">
        <f t="shared" si="2"/>
        <v>55.91</v>
      </c>
      <c r="H84" s="124"/>
      <c r="I84" s="24">
        <f t="shared" si="3"/>
        <v>0</v>
      </c>
    </row>
    <row r="85" spans="1:9" x14ac:dyDescent="0.25">
      <c r="A85" s="9" t="s">
        <v>1364</v>
      </c>
      <c r="B85" s="9" t="s">
        <v>529</v>
      </c>
      <c r="C85" s="9" t="s">
        <v>530</v>
      </c>
      <c r="D85" s="219" t="s">
        <v>11830</v>
      </c>
      <c r="E85" s="21" t="s">
        <v>11826</v>
      </c>
      <c r="F85" s="9">
        <v>77.77</v>
      </c>
      <c r="G85" s="122">
        <f t="shared" si="2"/>
        <v>77.77</v>
      </c>
      <c r="H85" s="124"/>
      <c r="I85" s="24">
        <f t="shared" si="3"/>
        <v>0</v>
      </c>
    </row>
    <row r="86" spans="1:9" x14ac:dyDescent="0.25">
      <c r="A86" s="9" t="s">
        <v>1365</v>
      </c>
      <c r="B86" s="9" t="s">
        <v>531</v>
      </c>
      <c r="C86" s="9" t="s">
        <v>532</v>
      </c>
      <c r="D86" s="219" t="s">
        <v>11830</v>
      </c>
      <c r="E86" s="21" t="s">
        <v>10448</v>
      </c>
      <c r="F86" s="9">
        <v>86.44</v>
      </c>
      <c r="G86" s="122">
        <f t="shared" si="2"/>
        <v>86.44</v>
      </c>
      <c r="H86" s="124"/>
      <c r="I86" s="24">
        <f t="shared" si="3"/>
        <v>0</v>
      </c>
    </row>
    <row r="87" spans="1:9" x14ac:dyDescent="0.25">
      <c r="A87" s="9" t="s">
        <v>1366</v>
      </c>
      <c r="B87" s="9" t="s">
        <v>533</v>
      </c>
      <c r="C87" s="9" t="s">
        <v>534</v>
      </c>
      <c r="D87" s="219" t="s">
        <v>11830</v>
      </c>
      <c r="E87" s="21" t="s">
        <v>11843</v>
      </c>
      <c r="F87" s="9">
        <v>159.1</v>
      </c>
      <c r="G87" s="122">
        <f t="shared" si="2"/>
        <v>159.1</v>
      </c>
      <c r="H87" s="124"/>
      <c r="I87" s="24">
        <f t="shared" si="3"/>
        <v>0</v>
      </c>
    </row>
    <row r="88" spans="1:9" x14ac:dyDescent="0.25">
      <c r="A88" s="9"/>
      <c r="B88" s="11"/>
      <c r="C88" s="10" t="s">
        <v>1207</v>
      </c>
      <c r="D88" s="109"/>
      <c r="E88" s="44"/>
      <c r="F88" s="11"/>
      <c r="G88" s="126"/>
      <c r="H88" s="116"/>
      <c r="I88" s="29"/>
    </row>
    <row r="89" spans="1:9" x14ac:dyDescent="0.25">
      <c r="A89" s="9" t="s">
        <v>1367</v>
      </c>
      <c r="B89" s="9" t="s">
        <v>535</v>
      </c>
      <c r="C89" s="9" t="s">
        <v>536</v>
      </c>
      <c r="D89" s="219" t="s">
        <v>11830</v>
      </c>
      <c r="E89" s="21" t="s">
        <v>11831</v>
      </c>
      <c r="F89" s="9">
        <v>265.44</v>
      </c>
      <c r="G89" s="122">
        <f t="shared" si="2"/>
        <v>265.44</v>
      </c>
      <c r="H89" s="124"/>
      <c r="I89" s="24">
        <f t="shared" si="3"/>
        <v>0</v>
      </c>
    </row>
    <row r="90" spans="1:9" x14ac:dyDescent="0.25">
      <c r="A90" s="9" t="s">
        <v>1368</v>
      </c>
      <c r="B90" s="9" t="s">
        <v>537</v>
      </c>
      <c r="C90" s="9" t="s">
        <v>538</v>
      </c>
      <c r="D90" s="219" t="s">
        <v>11832</v>
      </c>
      <c r="E90" s="21" t="s">
        <v>11829</v>
      </c>
      <c r="F90" s="9">
        <v>409.9</v>
      </c>
      <c r="G90" s="122">
        <f t="shared" si="2"/>
        <v>409.9</v>
      </c>
      <c r="H90" s="124"/>
      <c r="I90" s="24">
        <f t="shared" si="3"/>
        <v>0</v>
      </c>
    </row>
    <row r="91" spans="1:9" x14ac:dyDescent="0.25">
      <c r="A91" s="9" t="s">
        <v>1369</v>
      </c>
      <c r="B91" s="9" t="s">
        <v>539</v>
      </c>
      <c r="C91" s="9" t="s">
        <v>540</v>
      </c>
      <c r="D91" s="219" t="s">
        <v>11840</v>
      </c>
      <c r="E91" s="21" t="s">
        <v>10452</v>
      </c>
      <c r="F91" s="9">
        <v>493.43</v>
      </c>
      <c r="G91" s="122">
        <f t="shared" si="2"/>
        <v>493.43</v>
      </c>
      <c r="H91" s="124"/>
      <c r="I91" s="24">
        <f t="shared" si="3"/>
        <v>0</v>
      </c>
    </row>
    <row r="92" spans="1:9" x14ac:dyDescent="0.25">
      <c r="A92" s="9" t="s">
        <v>1370</v>
      </c>
      <c r="B92" s="9" t="s">
        <v>541</v>
      </c>
      <c r="C92" s="9" t="s">
        <v>542</v>
      </c>
      <c r="D92" s="219" t="s">
        <v>11840</v>
      </c>
      <c r="E92" s="21" t="s">
        <v>11836</v>
      </c>
      <c r="F92" s="9">
        <v>825.93999999999994</v>
      </c>
      <c r="G92" s="122">
        <f t="shared" si="2"/>
        <v>825.93999999999994</v>
      </c>
      <c r="H92" s="124"/>
      <c r="I92" s="24">
        <f t="shared" si="3"/>
        <v>0</v>
      </c>
    </row>
    <row r="93" spans="1:9" x14ac:dyDescent="0.25">
      <c r="A93" s="9" t="s">
        <v>1371</v>
      </c>
      <c r="B93" s="9" t="s">
        <v>543</v>
      </c>
      <c r="C93" s="9" t="s">
        <v>544</v>
      </c>
      <c r="D93" s="219" t="s">
        <v>11821</v>
      </c>
      <c r="E93" s="21" t="s">
        <v>11840</v>
      </c>
      <c r="F93" s="9">
        <v>3090.74</v>
      </c>
      <c r="G93" s="122">
        <f t="shared" si="2"/>
        <v>3090.74</v>
      </c>
      <c r="H93" s="124"/>
      <c r="I93" s="24">
        <f t="shared" si="3"/>
        <v>0</v>
      </c>
    </row>
    <row r="94" spans="1:9" x14ac:dyDescent="0.25">
      <c r="A94" s="9"/>
      <c r="B94" s="11"/>
      <c r="C94" s="10" t="s">
        <v>1205</v>
      </c>
      <c r="D94" s="109"/>
      <c r="E94" s="44"/>
      <c r="F94" s="11"/>
      <c r="G94" s="126"/>
      <c r="H94" s="116"/>
      <c r="I94" s="29"/>
    </row>
    <row r="95" spans="1:9" x14ac:dyDescent="0.25">
      <c r="A95" s="9" t="s">
        <v>1372</v>
      </c>
      <c r="B95" s="9" t="s">
        <v>545</v>
      </c>
      <c r="C95" s="9" t="s">
        <v>546</v>
      </c>
      <c r="D95" s="219" t="s">
        <v>11833</v>
      </c>
      <c r="E95" s="21" t="s">
        <v>11825</v>
      </c>
      <c r="F95" s="9">
        <v>98.93</v>
      </c>
      <c r="G95" s="122">
        <f t="shared" si="2"/>
        <v>98.93</v>
      </c>
      <c r="H95" s="124"/>
      <c r="I95" s="24">
        <f t="shared" si="3"/>
        <v>0</v>
      </c>
    </row>
    <row r="96" spans="1:9" x14ac:dyDescent="0.25">
      <c r="A96" s="9" t="s">
        <v>1373</v>
      </c>
      <c r="B96" s="9" t="s">
        <v>547</v>
      </c>
      <c r="C96" s="9" t="s">
        <v>548</v>
      </c>
      <c r="D96" s="219" t="s">
        <v>11832</v>
      </c>
      <c r="E96" s="21" t="s">
        <v>11846</v>
      </c>
      <c r="F96" s="9">
        <v>104.92999999999999</v>
      </c>
      <c r="G96" s="122">
        <f t="shared" si="2"/>
        <v>104.92999999999999</v>
      </c>
      <c r="H96" s="124"/>
      <c r="I96" s="24">
        <f t="shared" si="3"/>
        <v>0</v>
      </c>
    </row>
    <row r="97" spans="1:9" x14ac:dyDescent="0.25">
      <c r="A97" s="9" t="s">
        <v>1374</v>
      </c>
      <c r="B97" s="9" t="s">
        <v>549</v>
      </c>
      <c r="C97" s="9" t="s">
        <v>550</v>
      </c>
      <c r="D97" s="219" t="s">
        <v>11832</v>
      </c>
      <c r="E97" s="21" t="s">
        <v>11827</v>
      </c>
      <c r="F97" s="9">
        <v>199.49</v>
      </c>
      <c r="G97" s="122">
        <f t="shared" si="2"/>
        <v>199.49</v>
      </c>
      <c r="H97" s="124"/>
      <c r="I97" s="24">
        <f t="shared" si="3"/>
        <v>0</v>
      </c>
    </row>
    <row r="98" spans="1:9" x14ac:dyDescent="0.25">
      <c r="A98" s="9" t="s">
        <v>1375</v>
      </c>
      <c r="B98" s="9" t="s">
        <v>551</v>
      </c>
      <c r="C98" s="9" t="s">
        <v>552</v>
      </c>
      <c r="D98" s="219" t="s">
        <v>11830</v>
      </c>
      <c r="E98" s="21" t="s">
        <v>11843</v>
      </c>
      <c r="F98" s="9">
        <v>155.05000000000001</v>
      </c>
      <c r="G98" s="122">
        <f t="shared" si="2"/>
        <v>155.05000000000001</v>
      </c>
      <c r="H98" s="124"/>
      <c r="I98" s="24">
        <f t="shared" si="3"/>
        <v>0</v>
      </c>
    </row>
    <row r="99" spans="1:9" x14ac:dyDescent="0.25">
      <c r="A99" s="9" t="s">
        <v>1376</v>
      </c>
      <c r="B99" s="9" t="s">
        <v>553</v>
      </c>
      <c r="C99" s="9" t="s">
        <v>554</v>
      </c>
      <c r="D99" s="219" t="s">
        <v>11847</v>
      </c>
      <c r="E99" s="21" t="s">
        <v>11848</v>
      </c>
      <c r="F99" s="9">
        <v>152.19999999999999</v>
      </c>
      <c r="G99" s="122">
        <f t="shared" si="2"/>
        <v>152.19999999999999</v>
      </c>
      <c r="H99" s="124"/>
      <c r="I99" s="24">
        <f t="shared" si="3"/>
        <v>0</v>
      </c>
    </row>
    <row r="100" spans="1:9" x14ac:dyDescent="0.25">
      <c r="A100" s="9" t="s">
        <v>1377</v>
      </c>
      <c r="B100" s="9" t="s">
        <v>555</v>
      </c>
      <c r="C100" s="9" t="s">
        <v>556</v>
      </c>
      <c r="D100" s="219" t="s">
        <v>11830</v>
      </c>
      <c r="E100" s="21" t="s">
        <v>11827</v>
      </c>
      <c r="F100" s="9">
        <v>169.18</v>
      </c>
      <c r="G100" s="122">
        <f t="shared" si="2"/>
        <v>169.18</v>
      </c>
      <c r="H100" s="124"/>
      <c r="I100" s="24">
        <f t="shared" si="3"/>
        <v>0</v>
      </c>
    </row>
    <row r="101" spans="1:9" x14ac:dyDescent="0.25">
      <c r="A101" s="9" t="s">
        <v>1378</v>
      </c>
      <c r="B101" s="9" t="s">
        <v>557</v>
      </c>
      <c r="C101" s="9" t="s">
        <v>558</v>
      </c>
      <c r="D101" s="219" t="s">
        <v>11830</v>
      </c>
      <c r="E101" s="21" t="s">
        <v>11827</v>
      </c>
      <c r="F101" s="9">
        <v>193.9</v>
      </c>
      <c r="G101" s="122">
        <f t="shared" si="2"/>
        <v>193.9</v>
      </c>
      <c r="H101" s="124"/>
      <c r="I101" s="24">
        <f t="shared" si="3"/>
        <v>0</v>
      </c>
    </row>
    <row r="102" spans="1:9" x14ac:dyDescent="0.25">
      <c r="A102" s="9" t="s">
        <v>1379</v>
      </c>
      <c r="B102" s="9" t="s">
        <v>559</v>
      </c>
      <c r="C102" s="9" t="s">
        <v>560</v>
      </c>
      <c r="D102" s="219" t="s">
        <v>11830</v>
      </c>
      <c r="E102" s="21" t="s">
        <v>11827</v>
      </c>
      <c r="F102" s="9">
        <v>199.92000000000002</v>
      </c>
      <c r="G102" s="122">
        <f t="shared" si="2"/>
        <v>199.92000000000002</v>
      </c>
      <c r="H102" s="124"/>
      <c r="I102" s="24">
        <f t="shared" si="3"/>
        <v>0</v>
      </c>
    </row>
    <row r="103" spans="1:9" x14ac:dyDescent="0.25">
      <c r="A103" s="9" t="s">
        <v>1380</v>
      </c>
      <c r="B103" s="9" t="s">
        <v>561</v>
      </c>
      <c r="C103" s="9" t="s">
        <v>562</v>
      </c>
      <c r="D103" s="219" t="s">
        <v>11832</v>
      </c>
      <c r="E103" s="21" t="s">
        <v>11829</v>
      </c>
      <c r="F103" s="9">
        <v>242.56</v>
      </c>
      <c r="G103" s="122">
        <f t="shared" si="2"/>
        <v>242.56</v>
      </c>
      <c r="H103" s="124"/>
      <c r="I103" s="24">
        <f t="shared" si="3"/>
        <v>0</v>
      </c>
    </row>
    <row r="104" spans="1:9" x14ac:dyDescent="0.25">
      <c r="A104" s="9" t="s">
        <v>1381</v>
      </c>
      <c r="B104" s="9" t="s">
        <v>563</v>
      </c>
      <c r="C104" s="9" t="s">
        <v>564</v>
      </c>
      <c r="D104" s="219" t="s">
        <v>11832</v>
      </c>
      <c r="E104" s="21" t="s">
        <v>11828</v>
      </c>
      <c r="F104" s="9">
        <v>351.31</v>
      </c>
      <c r="G104" s="122">
        <f t="shared" si="2"/>
        <v>351.31</v>
      </c>
      <c r="H104" s="124"/>
      <c r="I104" s="24">
        <f t="shared" si="3"/>
        <v>0</v>
      </c>
    </row>
    <row r="105" spans="1:9" x14ac:dyDescent="0.25">
      <c r="A105" s="9" t="s">
        <v>1596</v>
      </c>
      <c r="B105" s="9" t="s">
        <v>565</v>
      </c>
      <c r="C105" s="9" t="s">
        <v>566</v>
      </c>
      <c r="D105" s="219" t="s">
        <v>11832</v>
      </c>
      <c r="E105" s="21" t="s">
        <v>11829</v>
      </c>
      <c r="F105" s="9">
        <v>655.03</v>
      </c>
      <c r="G105" s="122">
        <f t="shared" si="2"/>
        <v>655.03</v>
      </c>
      <c r="H105" s="124"/>
      <c r="I105" s="24">
        <f t="shared" si="3"/>
        <v>0</v>
      </c>
    </row>
    <row r="106" spans="1:9" x14ac:dyDescent="0.25">
      <c r="A106" s="9" t="s">
        <v>1382</v>
      </c>
      <c r="B106" s="9" t="s">
        <v>567</v>
      </c>
      <c r="C106" s="9" t="s">
        <v>568</v>
      </c>
      <c r="D106" s="219" t="s">
        <v>11841</v>
      </c>
      <c r="E106" s="21" t="s">
        <v>11829</v>
      </c>
      <c r="F106" s="9">
        <v>632.66000000000008</v>
      </c>
      <c r="G106" s="122">
        <f t="shared" si="2"/>
        <v>632.66000000000008</v>
      </c>
      <c r="H106" s="124"/>
      <c r="I106" s="24">
        <f t="shared" si="3"/>
        <v>0</v>
      </c>
    </row>
    <row r="107" spans="1:9" x14ac:dyDescent="0.25">
      <c r="A107" s="9" t="s">
        <v>1298</v>
      </c>
      <c r="B107" s="9" t="s">
        <v>569</v>
      </c>
      <c r="C107" s="9" t="s">
        <v>570</v>
      </c>
      <c r="D107" s="219" t="s">
        <v>11841</v>
      </c>
      <c r="E107" s="21" t="s">
        <v>10452</v>
      </c>
      <c r="F107" s="9">
        <v>895.49</v>
      </c>
      <c r="G107" s="122">
        <f t="shared" si="2"/>
        <v>895.49</v>
      </c>
      <c r="H107" s="124"/>
      <c r="I107" s="24">
        <f t="shared" si="3"/>
        <v>0</v>
      </c>
    </row>
    <row r="108" spans="1:9" x14ac:dyDescent="0.25">
      <c r="A108" s="9" t="s">
        <v>1383</v>
      </c>
      <c r="B108" s="9" t="s">
        <v>571</v>
      </c>
      <c r="C108" s="9" t="s">
        <v>572</v>
      </c>
      <c r="D108" s="219" t="s">
        <v>11840</v>
      </c>
      <c r="E108" s="21" t="s">
        <v>10453</v>
      </c>
      <c r="F108" s="9">
        <v>1007.72</v>
      </c>
      <c r="G108" s="122">
        <f t="shared" si="2"/>
        <v>1007.72</v>
      </c>
      <c r="H108" s="124"/>
      <c r="I108" s="24">
        <f t="shared" si="3"/>
        <v>0</v>
      </c>
    </row>
    <row r="109" spans="1:9" x14ac:dyDescent="0.25">
      <c r="A109" s="9" t="s">
        <v>1384</v>
      </c>
      <c r="B109" s="9" t="s">
        <v>573</v>
      </c>
      <c r="C109" s="9" t="s">
        <v>574</v>
      </c>
      <c r="D109" s="219" t="s">
        <v>11821</v>
      </c>
      <c r="E109" s="21" t="s">
        <v>11832</v>
      </c>
      <c r="F109" s="9">
        <v>2692.61</v>
      </c>
      <c r="G109" s="122">
        <f t="shared" si="2"/>
        <v>2692.61</v>
      </c>
      <c r="H109" s="124"/>
      <c r="I109" s="24">
        <f t="shared" si="3"/>
        <v>0</v>
      </c>
    </row>
    <row r="110" spans="1:9" x14ac:dyDescent="0.25">
      <c r="A110" s="9"/>
      <c r="B110" s="11"/>
      <c r="C110" s="10" t="s">
        <v>1206</v>
      </c>
      <c r="D110" s="109"/>
      <c r="E110" s="44"/>
      <c r="F110" s="11"/>
      <c r="G110" s="126"/>
      <c r="H110" s="116"/>
      <c r="I110" s="29"/>
    </row>
    <row r="111" spans="1:9" x14ac:dyDescent="0.25">
      <c r="A111" s="9" t="s">
        <v>1385</v>
      </c>
      <c r="B111" s="9" t="s">
        <v>575</v>
      </c>
      <c r="C111" s="9" t="s">
        <v>576</v>
      </c>
      <c r="D111" s="219" t="s">
        <v>11833</v>
      </c>
      <c r="E111" s="21" t="s">
        <v>11849</v>
      </c>
      <c r="F111" s="9">
        <v>104.92999999999999</v>
      </c>
      <c r="G111" s="122">
        <f t="shared" si="2"/>
        <v>104.92999999999999</v>
      </c>
      <c r="H111" s="124"/>
      <c r="I111" s="24">
        <f t="shared" si="3"/>
        <v>0</v>
      </c>
    </row>
    <row r="112" spans="1:9" x14ac:dyDescent="0.25">
      <c r="A112" s="9" t="s">
        <v>1386</v>
      </c>
      <c r="B112" s="9" t="s">
        <v>577</v>
      </c>
      <c r="C112" s="9" t="s">
        <v>578</v>
      </c>
      <c r="D112" s="219" t="s">
        <v>11830</v>
      </c>
      <c r="E112" s="21" t="s">
        <v>11843</v>
      </c>
      <c r="F112" s="9">
        <v>124.91</v>
      </c>
      <c r="G112" s="122">
        <f t="shared" si="2"/>
        <v>124.91</v>
      </c>
      <c r="H112" s="124"/>
      <c r="I112" s="24">
        <f t="shared" si="3"/>
        <v>0</v>
      </c>
    </row>
    <row r="113" spans="1:9" x14ac:dyDescent="0.25">
      <c r="A113" s="9" t="s">
        <v>1387</v>
      </c>
      <c r="B113" s="9" t="s">
        <v>579</v>
      </c>
      <c r="C113" s="9" t="s">
        <v>580</v>
      </c>
      <c r="D113" s="219" t="s">
        <v>11832</v>
      </c>
      <c r="E113" s="21" t="s">
        <v>11831</v>
      </c>
      <c r="F113" s="9">
        <v>229.66</v>
      </c>
      <c r="G113" s="122">
        <f t="shared" si="2"/>
        <v>229.66</v>
      </c>
      <c r="H113" s="124"/>
      <c r="I113" s="24">
        <f t="shared" si="3"/>
        <v>0</v>
      </c>
    </row>
    <row r="114" spans="1:9" x14ac:dyDescent="0.25">
      <c r="A114" s="9" t="s">
        <v>1297</v>
      </c>
      <c r="B114" s="9" t="s">
        <v>581</v>
      </c>
      <c r="C114" s="9" t="s">
        <v>582</v>
      </c>
      <c r="D114" s="219" t="s">
        <v>11830</v>
      </c>
      <c r="E114" s="21" t="s">
        <v>11827</v>
      </c>
      <c r="F114" s="9">
        <v>162.25</v>
      </c>
      <c r="G114" s="122">
        <f t="shared" si="2"/>
        <v>162.25</v>
      </c>
      <c r="H114" s="124"/>
      <c r="I114" s="24">
        <f t="shared" si="3"/>
        <v>0</v>
      </c>
    </row>
    <row r="115" spans="1:9" x14ac:dyDescent="0.25">
      <c r="A115" s="9" t="s">
        <v>1388</v>
      </c>
      <c r="B115" s="9" t="s">
        <v>583</v>
      </c>
      <c r="C115" s="9" t="s">
        <v>584</v>
      </c>
      <c r="D115" s="219" t="s">
        <v>11830</v>
      </c>
      <c r="E115" s="21" t="s">
        <v>11831</v>
      </c>
      <c r="F115" s="9">
        <v>196.85</v>
      </c>
      <c r="G115" s="122">
        <f t="shared" si="2"/>
        <v>196.85</v>
      </c>
      <c r="H115" s="124"/>
      <c r="I115" s="24">
        <f t="shared" si="3"/>
        <v>0</v>
      </c>
    </row>
    <row r="116" spans="1:9" x14ac:dyDescent="0.25">
      <c r="A116" s="9" t="s">
        <v>1389</v>
      </c>
      <c r="B116" s="9" t="s">
        <v>585</v>
      </c>
      <c r="C116" s="9" t="s">
        <v>586</v>
      </c>
      <c r="D116" s="219" t="s">
        <v>11830</v>
      </c>
      <c r="E116" s="21" t="s">
        <v>11831</v>
      </c>
      <c r="F116" s="9">
        <v>209.26999999999998</v>
      </c>
      <c r="G116" s="122">
        <f t="shared" si="2"/>
        <v>209.26999999999998</v>
      </c>
      <c r="H116" s="124"/>
      <c r="I116" s="24">
        <f t="shared" si="3"/>
        <v>0</v>
      </c>
    </row>
    <row r="117" spans="1:9" x14ac:dyDescent="0.25">
      <c r="A117" s="9" t="s">
        <v>1390</v>
      </c>
      <c r="B117" s="9" t="s">
        <v>587</v>
      </c>
      <c r="C117" s="9" t="s">
        <v>588</v>
      </c>
      <c r="D117" s="219" t="s">
        <v>11830</v>
      </c>
      <c r="E117" s="21" t="s">
        <v>11827</v>
      </c>
      <c r="F117" s="9">
        <v>222.48000000000002</v>
      </c>
      <c r="G117" s="122">
        <f t="shared" si="2"/>
        <v>222.48000000000002</v>
      </c>
      <c r="H117" s="124"/>
      <c r="I117" s="24">
        <f t="shared" si="3"/>
        <v>0</v>
      </c>
    </row>
    <row r="118" spans="1:9" x14ac:dyDescent="0.25">
      <c r="A118" s="9" t="s">
        <v>1391</v>
      </c>
      <c r="B118" s="9" t="s">
        <v>589</v>
      </c>
      <c r="C118" s="9" t="s">
        <v>590</v>
      </c>
      <c r="D118" s="219" t="s">
        <v>11832</v>
      </c>
      <c r="E118" s="21" t="s">
        <v>11829</v>
      </c>
      <c r="F118" s="9">
        <v>308.56</v>
      </c>
      <c r="G118" s="122">
        <f t="shared" si="2"/>
        <v>308.56</v>
      </c>
      <c r="H118" s="124"/>
      <c r="I118" s="24">
        <f t="shared" si="3"/>
        <v>0</v>
      </c>
    </row>
    <row r="119" spans="1:9" x14ac:dyDescent="0.25">
      <c r="A119" s="9" t="s">
        <v>1392</v>
      </c>
      <c r="B119" s="9" t="s">
        <v>591</v>
      </c>
      <c r="C119" s="9" t="s">
        <v>592</v>
      </c>
      <c r="D119" s="219" t="s">
        <v>11832</v>
      </c>
      <c r="E119" s="21" t="s">
        <v>11833</v>
      </c>
      <c r="F119" s="9">
        <v>414.43999999999994</v>
      </c>
      <c r="G119" s="122">
        <f t="shared" si="2"/>
        <v>414.43999999999994</v>
      </c>
      <c r="H119" s="124"/>
      <c r="I119" s="24">
        <f t="shared" si="3"/>
        <v>0</v>
      </c>
    </row>
    <row r="120" spans="1:9" x14ac:dyDescent="0.25">
      <c r="A120" s="9" t="s">
        <v>1393</v>
      </c>
      <c r="B120" s="9" t="s">
        <v>593</v>
      </c>
      <c r="C120" s="9" t="s">
        <v>594</v>
      </c>
      <c r="D120" s="219" t="s">
        <v>11841</v>
      </c>
      <c r="E120" s="21" t="s">
        <v>11829</v>
      </c>
      <c r="F120" s="9">
        <v>715.7</v>
      </c>
      <c r="G120" s="122">
        <f t="shared" si="2"/>
        <v>715.7</v>
      </c>
      <c r="H120" s="124"/>
      <c r="I120" s="24">
        <f t="shared" si="3"/>
        <v>0</v>
      </c>
    </row>
    <row r="121" spans="1:9" x14ac:dyDescent="0.25">
      <c r="A121" s="9" t="s">
        <v>1394</v>
      </c>
      <c r="B121" s="9" t="s">
        <v>595</v>
      </c>
      <c r="C121" s="9" t="s">
        <v>596</v>
      </c>
      <c r="D121" s="219" t="s">
        <v>11841</v>
      </c>
      <c r="E121" s="21" t="s">
        <v>10452</v>
      </c>
      <c r="F121" s="9">
        <v>708.92</v>
      </c>
      <c r="G121" s="122">
        <f t="shared" si="2"/>
        <v>708.92</v>
      </c>
      <c r="H121" s="124"/>
      <c r="I121" s="24">
        <f t="shared" si="3"/>
        <v>0</v>
      </c>
    </row>
    <row r="122" spans="1:9" x14ac:dyDescent="0.25">
      <c r="A122" s="9" t="s">
        <v>1597</v>
      </c>
      <c r="B122" s="9" t="s">
        <v>597</v>
      </c>
      <c r="C122" s="9" t="s">
        <v>598</v>
      </c>
      <c r="D122" s="219" t="s">
        <v>11841</v>
      </c>
      <c r="E122" s="21" t="s">
        <v>10452</v>
      </c>
      <c r="F122" s="9">
        <v>1062.49</v>
      </c>
      <c r="G122" s="122">
        <f t="shared" si="2"/>
        <v>1062.49</v>
      </c>
      <c r="H122" s="124"/>
      <c r="I122" s="24">
        <f t="shared" si="3"/>
        <v>0</v>
      </c>
    </row>
    <row r="123" spans="1:9" x14ac:dyDescent="0.25">
      <c r="A123" s="9" t="s">
        <v>1395</v>
      </c>
      <c r="B123" s="9" t="s">
        <v>599</v>
      </c>
      <c r="C123" s="9" t="s">
        <v>600</v>
      </c>
      <c r="D123" s="219" t="s">
        <v>11840</v>
      </c>
      <c r="E123" s="21" t="s">
        <v>10453</v>
      </c>
      <c r="F123" s="9">
        <v>1197.74</v>
      </c>
      <c r="G123" s="122">
        <f t="shared" si="2"/>
        <v>1197.74</v>
      </c>
      <c r="H123" s="124"/>
      <c r="I123" s="24">
        <f t="shared" si="3"/>
        <v>0</v>
      </c>
    </row>
    <row r="124" spans="1:9" x14ac:dyDescent="0.25">
      <c r="A124" s="9" t="s">
        <v>1296</v>
      </c>
      <c r="B124" s="9" t="s">
        <v>601</v>
      </c>
      <c r="C124" s="9" t="s">
        <v>602</v>
      </c>
      <c r="D124" s="219" t="s">
        <v>11821</v>
      </c>
      <c r="E124" s="21" t="s">
        <v>11832</v>
      </c>
      <c r="F124" s="9">
        <v>2752.64</v>
      </c>
      <c r="G124" s="122">
        <f t="shared" si="2"/>
        <v>2752.64</v>
      </c>
      <c r="H124" s="124"/>
      <c r="I124" s="24">
        <f t="shared" si="3"/>
        <v>0</v>
      </c>
    </row>
    <row r="125" spans="1:9" x14ac:dyDescent="0.25">
      <c r="A125" s="9"/>
      <c r="B125" s="11"/>
      <c r="C125" s="10" t="s">
        <v>1204</v>
      </c>
      <c r="D125" s="109"/>
      <c r="E125" s="44"/>
      <c r="F125" s="11"/>
      <c r="G125" s="126"/>
      <c r="H125" s="116"/>
      <c r="I125" s="29"/>
    </row>
    <row r="126" spans="1:9" x14ac:dyDescent="0.25">
      <c r="A126" s="9" t="s">
        <v>1396</v>
      </c>
      <c r="B126" s="9" t="s">
        <v>603</v>
      </c>
      <c r="C126" s="9" t="s">
        <v>604</v>
      </c>
      <c r="D126" s="219" t="s">
        <v>11843</v>
      </c>
      <c r="E126" s="21" t="s">
        <v>11824</v>
      </c>
      <c r="F126" s="9">
        <v>9.370000000000001</v>
      </c>
      <c r="G126" s="122">
        <f t="shared" si="2"/>
        <v>9.370000000000001</v>
      </c>
      <c r="H126" s="124"/>
      <c r="I126" s="24">
        <f t="shared" si="3"/>
        <v>0</v>
      </c>
    </row>
    <row r="127" spans="1:9" x14ac:dyDescent="0.25">
      <c r="A127" s="9" t="s">
        <v>1397</v>
      </c>
      <c r="B127" s="9" t="s">
        <v>605</v>
      </c>
      <c r="C127" s="9" t="s">
        <v>606</v>
      </c>
      <c r="D127" s="219" t="s">
        <v>11831</v>
      </c>
      <c r="E127" s="21" t="s">
        <v>11822</v>
      </c>
      <c r="F127" s="9">
        <v>13.37</v>
      </c>
      <c r="G127" s="122">
        <f t="shared" si="2"/>
        <v>13.37</v>
      </c>
      <c r="H127" s="124"/>
      <c r="I127" s="24">
        <f t="shared" si="3"/>
        <v>0</v>
      </c>
    </row>
    <row r="128" spans="1:9" x14ac:dyDescent="0.25">
      <c r="A128" s="9" t="s">
        <v>1398</v>
      </c>
      <c r="B128" s="9" t="s">
        <v>607</v>
      </c>
      <c r="C128" s="9" t="s">
        <v>608</v>
      </c>
      <c r="D128" s="219" t="s">
        <v>11827</v>
      </c>
      <c r="E128" s="21" t="s">
        <v>11822</v>
      </c>
      <c r="F128" s="9">
        <v>14.58</v>
      </c>
      <c r="G128" s="122">
        <f t="shared" si="2"/>
        <v>14.58</v>
      </c>
      <c r="H128" s="124"/>
      <c r="I128" s="24">
        <f t="shared" si="3"/>
        <v>0</v>
      </c>
    </row>
    <row r="129" spans="1:9" x14ac:dyDescent="0.25">
      <c r="A129" s="9" t="s">
        <v>1294</v>
      </c>
      <c r="B129" s="9" t="s">
        <v>609</v>
      </c>
      <c r="C129" s="9" t="s">
        <v>610</v>
      </c>
      <c r="D129" s="219" t="s">
        <v>11828</v>
      </c>
      <c r="E129" s="21" t="s">
        <v>11825</v>
      </c>
      <c r="F129" s="9">
        <v>25.04</v>
      </c>
      <c r="G129" s="122">
        <f t="shared" si="2"/>
        <v>25.04</v>
      </c>
      <c r="H129" s="124"/>
      <c r="I129" s="24">
        <f t="shared" si="3"/>
        <v>0</v>
      </c>
    </row>
    <row r="130" spans="1:9" x14ac:dyDescent="0.25">
      <c r="A130" s="9" t="s">
        <v>1295</v>
      </c>
      <c r="B130" s="9" t="s">
        <v>611</v>
      </c>
      <c r="C130" s="9" t="s">
        <v>612</v>
      </c>
      <c r="D130" s="219" t="s">
        <v>11828</v>
      </c>
      <c r="E130" s="21" t="s">
        <v>11825</v>
      </c>
      <c r="F130" s="9">
        <v>25.04</v>
      </c>
      <c r="G130" s="122">
        <f t="shared" si="2"/>
        <v>25.04</v>
      </c>
      <c r="H130" s="124"/>
      <c r="I130" s="24">
        <f t="shared" si="3"/>
        <v>0</v>
      </c>
    </row>
    <row r="131" spans="1:9" x14ac:dyDescent="0.25">
      <c r="A131" s="9" t="s">
        <v>1399</v>
      </c>
      <c r="B131" s="9" t="s">
        <v>613</v>
      </c>
      <c r="C131" s="9" t="s">
        <v>614</v>
      </c>
      <c r="D131" s="219" t="s">
        <v>11850</v>
      </c>
      <c r="E131" s="21" t="s">
        <v>11851</v>
      </c>
      <c r="F131" s="9">
        <v>25.99</v>
      </c>
      <c r="G131" s="122">
        <f t="shared" si="2"/>
        <v>25.99</v>
      </c>
      <c r="H131" s="124"/>
      <c r="I131" s="24">
        <f t="shared" si="3"/>
        <v>0</v>
      </c>
    </row>
    <row r="132" spans="1:9" x14ac:dyDescent="0.25">
      <c r="A132" s="9" t="s">
        <v>1291</v>
      </c>
      <c r="B132" s="9" t="s">
        <v>615</v>
      </c>
      <c r="C132" s="9" t="s">
        <v>616</v>
      </c>
      <c r="D132" s="219" t="s">
        <v>11829</v>
      </c>
      <c r="E132" s="21" t="s">
        <v>11852</v>
      </c>
      <c r="F132" s="9">
        <v>43.92</v>
      </c>
      <c r="G132" s="122">
        <f t="shared" si="2"/>
        <v>43.92</v>
      </c>
      <c r="H132" s="124"/>
      <c r="I132" s="24">
        <f t="shared" si="3"/>
        <v>0</v>
      </c>
    </row>
    <row r="133" spans="1:9" x14ac:dyDescent="0.25">
      <c r="A133" s="9" t="s">
        <v>1292</v>
      </c>
      <c r="B133" s="9" t="s">
        <v>617</v>
      </c>
      <c r="C133" s="9" t="s">
        <v>618</v>
      </c>
      <c r="D133" s="219" t="s">
        <v>11829</v>
      </c>
      <c r="E133" s="21" t="s">
        <v>11826</v>
      </c>
      <c r="F133" s="9">
        <v>42.74</v>
      </c>
      <c r="G133" s="122">
        <f t="shared" si="2"/>
        <v>42.74</v>
      </c>
      <c r="H133" s="124"/>
      <c r="I133" s="24">
        <f t="shared" si="3"/>
        <v>0</v>
      </c>
    </row>
    <row r="134" spans="1:9" x14ac:dyDescent="0.25">
      <c r="A134" s="9" t="s">
        <v>1293</v>
      </c>
      <c r="B134" s="9" t="s">
        <v>619</v>
      </c>
      <c r="C134" s="9" t="s">
        <v>620</v>
      </c>
      <c r="D134" s="219" t="s">
        <v>11839</v>
      </c>
      <c r="E134" s="21" t="s">
        <v>11853</v>
      </c>
      <c r="F134" s="9">
        <v>42.74</v>
      </c>
      <c r="G134" s="122">
        <f t="shared" si="2"/>
        <v>42.74</v>
      </c>
      <c r="H134" s="124"/>
      <c r="I134" s="24">
        <f t="shared" si="3"/>
        <v>0</v>
      </c>
    </row>
    <row r="135" spans="1:9" x14ac:dyDescent="0.25">
      <c r="A135" s="9" t="s">
        <v>1400</v>
      </c>
      <c r="B135" s="9" t="s">
        <v>621</v>
      </c>
      <c r="C135" s="9" t="s">
        <v>622</v>
      </c>
      <c r="D135" s="219" t="s">
        <v>11836</v>
      </c>
      <c r="E135" s="21" t="s">
        <v>11843</v>
      </c>
      <c r="F135" s="9">
        <v>46.3</v>
      </c>
      <c r="G135" s="122">
        <f t="shared" si="2"/>
        <v>46.3</v>
      </c>
      <c r="H135" s="124"/>
      <c r="I135" s="24">
        <f t="shared" si="3"/>
        <v>0</v>
      </c>
    </row>
    <row r="136" spans="1:9" x14ac:dyDescent="0.25">
      <c r="A136" s="9"/>
      <c r="B136" s="11"/>
      <c r="C136" s="10" t="s">
        <v>1203</v>
      </c>
      <c r="D136" s="109"/>
      <c r="E136" s="44"/>
      <c r="F136" s="11"/>
      <c r="G136" s="126"/>
      <c r="H136" s="116"/>
      <c r="I136" s="29"/>
    </row>
    <row r="137" spans="1:9" x14ac:dyDescent="0.25">
      <c r="A137" s="9" t="s">
        <v>1401</v>
      </c>
      <c r="B137" s="9" t="s">
        <v>623</v>
      </c>
      <c r="C137" s="9" t="s">
        <v>624</v>
      </c>
      <c r="D137" s="219" t="s">
        <v>11826</v>
      </c>
      <c r="E137" s="21" t="s">
        <v>11842</v>
      </c>
      <c r="F137" s="9">
        <v>5.16</v>
      </c>
      <c r="G137" s="122">
        <f t="shared" si="2"/>
        <v>5.16</v>
      </c>
      <c r="H137" s="124"/>
      <c r="I137" s="24">
        <f t="shared" si="3"/>
        <v>0</v>
      </c>
    </row>
    <row r="138" spans="1:9" x14ac:dyDescent="0.25">
      <c r="A138" s="9" t="s">
        <v>1402</v>
      </c>
      <c r="B138" s="9" t="s">
        <v>625</v>
      </c>
      <c r="C138" s="9" t="s">
        <v>626</v>
      </c>
      <c r="D138" s="219" t="s">
        <v>11827</v>
      </c>
      <c r="E138" s="21" t="s">
        <v>11824</v>
      </c>
      <c r="F138" s="9">
        <v>7.7299999999999995</v>
      </c>
      <c r="G138" s="122">
        <f t="shared" ref="G138:G201" si="4">F138-F138*$G$5</f>
        <v>7.7299999999999995</v>
      </c>
      <c r="H138" s="124"/>
      <c r="I138" s="24">
        <f t="shared" ref="I138:I201" si="5">G138*H138</f>
        <v>0</v>
      </c>
    </row>
    <row r="139" spans="1:9" x14ac:dyDescent="0.25">
      <c r="A139" s="9" t="s">
        <v>1403</v>
      </c>
      <c r="B139" s="9" t="s">
        <v>627</v>
      </c>
      <c r="C139" s="9" t="s">
        <v>628</v>
      </c>
      <c r="D139" s="219" t="s">
        <v>11827</v>
      </c>
      <c r="E139" s="21" t="s">
        <v>11824</v>
      </c>
      <c r="F139" s="9">
        <v>7.9599999999999991</v>
      </c>
      <c r="G139" s="122">
        <f t="shared" si="4"/>
        <v>7.9599999999999991</v>
      </c>
      <c r="H139" s="124"/>
      <c r="I139" s="24">
        <f t="shared" si="5"/>
        <v>0</v>
      </c>
    </row>
    <row r="140" spans="1:9" x14ac:dyDescent="0.25">
      <c r="A140" s="9" t="s">
        <v>1404</v>
      </c>
      <c r="B140" s="9" t="s">
        <v>629</v>
      </c>
      <c r="C140" s="9" t="s">
        <v>630</v>
      </c>
      <c r="D140" s="219" t="s">
        <v>11827</v>
      </c>
      <c r="E140" s="21" t="s">
        <v>11822</v>
      </c>
      <c r="F140" s="9">
        <v>12.76</v>
      </c>
      <c r="G140" s="122">
        <f t="shared" si="4"/>
        <v>12.76</v>
      </c>
      <c r="H140" s="124"/>
      <c r="I140" s="24">
        <f t="shared" si="5"/>
        <v>0</v>
      </c>
    </row>
    <row r="141" spans="1:9" x14ac:dyDescent="0.25">
      <c r="A141" s="9" t="s">
        <v>1405</v>
      </c>
      <c r="B141" s="9" t="s">
        <v>631</v>
      </c>
      <c r="C141" s="9" t="s">
        <v>632</v>
      </c>
      <c r="D141" s="219" t="s">
        <v>11827</v>
      </c>
      <c r="E141" s="21" t="s">
        <v>11822</v>
      </c>
      <c r="F141" s="9">
        <v>13.37</v>
      </c>
      <c r="G141" s="122">
        <f t="shared" si="4"/>
        <v>13.37</v>
      </c>
      <c r="H141" s="124"/>
      <c r="I141" s="24">
        <f t="shared" si="5"/>
        <v>0</v>
      </c>
    </row>
    <row r="142" spans="1:9" x14ac:dyDescent="0.25">
      <c r="A142" s="9" t="s">
        <v>1406</v>
      </c>
      <c r="B142" s="9" t="s">
        <v>633</v>
      </c>
      <c r="C142" s="9" t="s">
        <v>634</v>
      </c>
      <c r="D142" s="219" t="s">
        <v>11833</v>
      </c>
      <c r="E142" s="21" t="s">
        <v>11822</v>
      </c>
      <c r="F142" s="9">
        <v>13.5</v>
      </c>
      <c r="G142" s="122">
        <f t="shared" si="4"/>
        <v>13.5</v>
      </c>
      <c r="H142" s="124"/>
      <c r="I142" s="24">
        <f t="shared" si="5"/>
        <v>0</v>
      </c>
    </row>
    <row r="143" spans="1:9" x14ac:dyDescent="0.25">
      <c r="A143" s="9" t="s">
        <v>1407</v>
      </c>
      <c r="B143" s="9" t="s">
        <v>635</v>
      </c>
      <c r="C143" s="9" t="s">
        <v>636</v>
      </c>
      <c r="D143" s="219" t="s">
        <v>11828</v>
      </c>
      <c r="E143" s="21" t="s">
        <v>11852</v>
      </c>
      <c r="F143" s="9">
        <v>20.92</v>
      </c>
      <c r="G143" s="122">
        <f t="shared" si="4"/>
        <v>20.92</v>
      </c>
      <c r="H143" s="124"/>
      <c r="I143" s="24">
        <f t="shared" si="5"/>
        <v>0</v>
      </c>
    </row>
    <row r="144" spans="1:9" x14ac:dyDescent="0.25">
      <c r="A144" s="9" t="s">
        <v>1408</v>
      </c>
      <c r="B144" s="9" t="s">
        <v>637</v>
      </c>
      <c r="C144" s="9" t="s">
        <v>638</v>
      </c>
      <c r="D144" s="219" t="s">
        <v>11828</v>
      </c>
      <c r="E144" s="21" t="s">
        <v>11852</v>
      </c>
      <c r="F144" s="9">
        <v>21.89</v>
      </c>
      <c r="G144" s="122">
        <f t="shared" si="4"/>
        <v>21.89</v>
      </c>
      <c r="H144" s="124"/>
      <c r="I144" s="24">
        <f t="shared" si="5"/>
        <v>0</v>
      </c>
    </row>
    <row r="145" spans="1:9" x14ac:dyDescent="0.25">
      <c r="A145" s="9" t="s">
        <v>1409</v>
      </c>
      <c r="B145" s="9" t="s">
        <v>639</v>
      </c>
      <c r="C145" s="9" t="s">
        <v>640</v>
      </c>
      <c r="D145" s="219" t="s">
        <v>11833</v>
      </c>
      <c r="E145" s="21" t="s">
        <v>11826</v>
      </c>
      <c r="F145" s="9">
        <v>23.56</v>
      </c>
      <c r="G145" s="122">
        <f t="shared" si="4"/>
        <v>23.56</v>
      </c>
      <c r="H145" s="124"/>
      <c r="I145" s="24">
        <f t="shared" si="5"/>
        <v>0</v>
      </c>
    </row>
    <row r="146" spans="1:9" x14ac:dyDescent="0.25">
      <c r="A146" s="9" t="s">
        <v>1410</v>
      </c>
      <c r="B146" s="9" t="s">
        <v>641</v>
      </c>
      <c r="C146" s="9" t="s">
        <v>642</v>
      </c>
      <c r="D146" s="219" t="s">
        <v>11829</v>
      </c>
      <c r="E146" s="21" t="s">
        <v>10448</v>
      </c>
      <c r="F146" s="9">
        <v>26.3</v>
      </c>
      <c r="G146" s="122">
        <f t="shared" si="4"/>
        <v>26.3</v>
      </c>
      <c r="H146" s="124"/>
      <c r="I146" s="24">
        <f t="shared" si="5"/>
        <v>0</v>
      </c>
    </row>
    <row r="147" spans="1:9" x14ac:dyDescent="0.25">
      <c r="A147" s="9" t="s">
        <v>1411</v>
      </c>
      <c r="B147" s="9" t="s">
        <v>643</v>
      </c>
      <c r="C147" s="9" t="s">
        <v>644</v>
      </c>
      <c r="D147" s="219" t="s">
        <v>11847</v>
      </c>
      <c r="E147" s="21" t="s">
        <v>11853</v>
      </c>
      <c r="F147" s="9">
        <v>40.630000000000003</v>
      </c>
      <c r="G147" s="122">
        <f t="shared" si="4"/>
        <v>40.630000000000003</v>
      </c>
      <c r="H147" s="124"/>
      <c r="I147" s="24">
        <f t="shared" si="5"/>
        <v>0</v>
      </c>
    </row>
    <row r="148" spans="1:9" x14ac:dyDescent="0.25">
      <c r="A148" s="9" t="s">
        <v>1412</v>
      </c>
      <c r="B148" s="9" t="s">
        <v>645</v>
      </c>
      <c r="C148" s="9" t="s">
        <v>646</v>
      </c>
      <c r="D148" s="219" t="s">
        <v>11829</v>
      </c>
      <c r="E148" s="21" t="s">
        <v>11843</v>
      </c>
      <c r="F148" s="9">
        <v>41.23</v>
      </c>
      <c r="G148" s="122">
        <f t="shared" si="4"/>
        <v>41.23</v>
      </c>
      <c r="H148" s="124"/>
      <c r="I148" s="24">
        <f t="shared" si="5"/>
        <v>0</v>
      </c>
    </row>
    <row r="149" spans="1:9" x14ac:dyDescent="0.25">
      <c r="A149" s="9" t="s">
        <v>1413</v>
      </c>
      <c r="B149" s="9" t="s">
        <v>647</v>
      </c>
      <c r="C149" s="9" t="s">
        <v>648</v>
      </c>
      <c r="D149" s="219" t="s">
        <v>11829</v>
      </c>
      <c r="E149" s="21" t="s">
        <v>11843</v>
      </c>
      <c r="F149" s="9">
        <v>41.5</v>
      </c>
      <c r="G149" s="122">
        <f t="shared" si="4"/>
        <v>41.5</v>
      </c>
      <c r="H149" s="124"/>
      <c r="I149" s="24">
        <f t="shared" si="5"/>
        <v>0</v>
      </c>
    </row>
    <row r="150" spans="1:9" x14ac:dyDescent="0.25">
      <c r="A150" s="9" t="s">
        <v>1414</v>
      </c>
      <c r="B150" s="9" t="s">
        <v>649</v>
      </c>
      <c r="C150" s="9" t="s">
        <v>650</v>
      </c>
      <c r="D150" s="219" t="s">
        <v>10452</v>
      </c>
      <c r="E150" s="21" t="s">
        <v>10450</v>
      </c>
      <c r="F150" s="9">
        <v>46.24</v>
      </c>
      <c r="G150" s="122">
        <f t="shared" si="4"/>
        <v>46.24</v>
      </c>
      <c r="H150" s="124"/>
      <c r="I150" s="24">
        <f t="shared" si="5"/>
        <v>0</v>
      </c>
    </row>
    <row r="151" spans="1:9" x14ac:dyDescent="0.25">
      <c r="A151" s="9" t="s">
        <v>1415</v>
      </c>
      <c r="B151" s="9" t="s">
        <v>651</v>
      </c>
      <c r="C151" s="9" t="s">
        <v>652</v>
      </c>
      <c r="D151" s="219" t="s">
        <v>11854</v>
      </c>
      <c r="E151" s="21" t="s">
        <v>11855</v>
      </c>
      <c r="F151" s="9">
        <v>106.09</v>
      </c>
      <c r="G151" s="122">
        <f t="shared" si="4"/>
        <v>106.09</v>
      </c>
      <c r="H151" s="124"/>
      <c r="I151" s="24">
        <f t="shared" si="5"/>
        <v>0</v>
      </c>
    </row>
    <row r="152" spans="1:9" x14ac:dyDescent="0.25">
      <c r="A152" s="9" t="s">
        <v>1416</v>
      </c>
      <c r="B152" s="9" t="s">
        <v>653</v>
      </c>
      <c r="C152" s="9" t="s">
        <v>654</v>
      </c>
      <c r="D152" s="219" t="s">
        <v>11837</v>
      </c>
      <c r="E152" s="21" t="s">
        <v>10451</v>
      </c>
      <c r="F152" s="9">
        <v>110.63</v>
      </c>
      <c r="G152" s="122">
        <f t="shared" si="4"/>
        <v>110.63</v>
      </c>
      <c r="H152" s="124"/>
      <c r="I152" s="24">
        <f t="shared" si="5"/>
        <v>0</v>
      </c>
    </row>
    <row r="153" spans="1:9" x14ac:dyDescent="0.25">
      <c r="A153" s="9" t="s">
        <v>1417</v>
      </c>
      <c r="B153" s="9" t="s">
        <v>655</v>
      </c>
      <c r="C153" s="9" t="s">
        <v>656</v>
      </c>
      <c r="D153" s="219" t="s">
        <v>11837</v>
      </c>
      <c r="E153" s="21" t="s">
        <v>11839</v>
      </c>
      <c r="F153" s="9">
        <v>121.63</v>
      </c>
      <c r="G153" s="122">
        <f t="shared" si="4"/>
        <v>121.63</v>
      </c>
      <c r="H153" s="124"/>
      <c r="I153" s="24">
        <f t="shared" si="5"/>
        <v>0</v>
      </c>
    </row>
    <row r="154" spans="1:9" x14ac:dyDescent="0.25">
      <c r="A154" s="9" t="s">
        <v>1418</v>
      </c>
      <c r="B154" s="9" t="s">
        <v>657</v>
      </c>
      <c r="C154" s="9" t="s">
        <v>658</v>
      </c>
      <c r="D154" s="219" t="s">
        <v>11837</v>
      </c>
      <c r="E154" s="21" t="s">
        <v>11839</v>
      </c>
      <c r="F154" s="9">
        <v>172.5</v>
      </c>
      <c r="G154" s="122">
        <f t="shared" si="4"/>
        <v>172.5</v>
      </c>
      <c r="H154" s="124"/>
      <c r="I154" s="24">
        <f t="shared" si="5"/>
        <v>0</v>
      </c>
    </row>
    <row r="155" spans="1:9" x14ac:dyDescent="0.25">
      <c r="A155" s="9" t="s">
        <v>1419</v>
      </c>
      <c r="B155" s="9" t="s">
        <v>659</v>
      </c>
      <c r="C155" s="9" t="s">
        <v>660</v>
      </c>
      <c r="D155" s="219" t="s">
        <v>11840</v>
      </c>
      <c r="E155" s="21" t="s">
        <v>11830</v>
      </c>
      <c r="F155" s="9">
        <v>217.64000000000001</v>
      </c>
      <c r="G155" s="122">
        <f t="shared" si="4"/>
        <v>217.64000000000001</v>
      </c>
      <c r="H155" s="124"/>
      <c r="I155" s="24">
        <f t="shared" si="5"/>
        <v>0</v>
      </c>
    </row>
    <row r="156" spans="1:9" x14ac:dyDescent="0.25">
      <c r="A156" s="9" t="s">
        <v>1290</v>
      </c>
      <c r="B156" s="9" t="s">
        <v>661</v>
      </c>
      <c r="C156" s="9" t="s">
        <v>662</v>
      </c>
      <c r="D156" s="219" t="s">
        <v>11821</v>
      </c>
      <c r="E156" s="21" t="s">
        <v>11832</v>
      </c>
      <c r="F156" s="9">
        <v>522.38</v>
      </c>
      <c r="G156" s="122">
        <f t="shared" si="4"/>
        <v>522.38</v>
      </c>
      <c r="H156" s="124"/>
      <c r="I156" s="24">
        <f t="shared" si="5"/>
        <v>0</v>
      </c>
    </row>
    <row r="157" spans="1:9" x14ac:dyDescent="0.25">
      <c r="A157" s="9"/>
      <c r="B157" s="11"/>
      <c r="C157" s="10" t="s">
        <v>1202</v>
      </c>
      <c r="D157" s="109"/>
      <c r="E157" s="44"/>
      <c r="F157" s="11"/>
      <c r="G157" s="126"/>
      <c r="H157" s="116"/>
      <c r="I157" s="29"/>
    </row>
    <row r="158" spans="1:9" x14ac:dyDescent="0.25">
      <c r="A158" s="9" t="s">
        <v>1420</v>
      </c>
      <c r="B158" s="9" t="s">
        <v>663</v>
      </c>
      <c r="C158" s="9" t="s">
        <v>664</v>
      </c>
      <c r="D158" s="219" t="s">
        <v>11856</v>
      </c>
      <c r="E158" s="21" t="s">
        <v>11857</v>
      </c>
      <c r="F158" s="9">
        <v>45.36</v>
      </c>
      <c r="G158" s="122">
        <f t="shared" si="4"/>
        <v>45.36</v>
      </c>
      <c r="H158" s="124"/>
      <c r="I158" s="24">
        <f t="shared" si="5"/>
        <v>0</v>
      </c>
    </row>
    <row r="159" spans="1:9" x14ac:dyDescent="0.25">
      <c r="A159" s="9" t="s">
        <v>1421</v>
      </c>
      <c r="B159" s="9" t="s">
        <v>665</v>
      </c>
      <c r="C159" s="9" t="s">
        <v>666</v>
      </c>
      <c r="D159" s="219" t="s">
        <v>11829</v>
      </c>
      <c r="E159" s="21" t="s">
        <v>11826</v>
      </c>
      <c r="F159" s="9">
        <v>76.48</v>
      </c>
      <c r="G159" s="122">
        <f t="shared" si="4"/>
        <v>76.48</v>
      </c>
      <c r="H159" s="124"/>
      <c r="I159" s="24">
        <f t="shared" si="5"/>
        <v>0</v>
      </c>
    </row>
    <row r="160" spans="1:9" x14ac:dyDescent="0.25">
      <c r="A160" s="9" t="s">
        <v>1422</v>
      </c>
      <c r="B160" s="9" t="s">
        <v>667</v>
      </c>
      <c r="C160" s="9" t="s">
        <v>668</v>
      </c>
      <c r="D160" s="219" t="s">
        <v>11821</v>
      </c>
      <c r="E160" s="21" t="s">
        <v>10451</v>
      </c>
      <c r="F160" s="9">
        <v>128.32</v>
      </c>
      <c r="G160" s="122">
        <f t="shared" si="4"/>
        <v>128.32</v>
      </c>
      <c r="H160" s="124"/>
      <c r="I160" s="24">
        <f t="shared" si="5"/>
        <v>0</v>
      </c>
    </row>
    <row r="161" spans="1:9" x14ac:dyDescent="0.25">
      <c r="A161" s="9" t="s">
        <v>1423</v>
      </c>
      <c r="B161" s="9" t="s">
        <v>669</v>
      </c>
      <c r="C161" s="9" t="s">
        <v>670</v>
      </c>
      <c r="D161" s="219" t="s">
        <v>11821</v>
      </c>
      <c r="E161" s="21" t="s">
        <v>11836</v>
      </c>
      <c r="F161" s="9">
        <v>206.1</v>
      </c>
      <c r="G161" s="122">
        <f t="shared" si="4"/>
        <v>206.1</v>
      </c>
      <c r="H161" s="124"/>
      <c r="I161" s="24">
        <f t="shared" si="5"/>
        <v>0</v>
      </c>
    </row>
    <row r="162" spans="1:9" x14ac:dyDescent="0.25">
      <c r="A162" s="9" t="s">
        <v>1289</v>
      </c>
      <c r="B162" s="9" t="s">
        <v>671</v>
      </c>
      <c r="C162" s="9" t="s">
        <v>672</v>
      </c>
      <c r="D162" s="219" t="s">
        <v>11841</v>
      </c>
      <c r="E162" s="21" t="s">
        <v>11829</v>
      </c>
      <c r="F162" s="9">
        <v>499.1</v>
      </c>
      <c r="G162" s="122">
        <f t="shared" si="4"/>
        <v>499.1</v>
      </c>
      <c r="H162" s="124"/>
      <c r="I162" s="24">
        <f t="shared" si="5"/>
        <v>0</v>
      </c>
    </row>
    <row r="163" spans="1:9" x14ac:dyDescent="0.25">
      <c r="A163" s="9"/>
      <c r="B163" s="11"/>
      <c r="C163" s="10" t="s">
        <v>1201</v>
      </c>
      <c r="D163" s="109"/>
      <c r="E163" s="44"/>
      <c r="F163" s="11"/>
      <c r="G163" s="126"/>
      <c r="H163" s="116"/>
      <c r="I163" s="29"/>
    </row>
    <row r="164" spans="1:9" x14ac:dyDescent="0.25">
      <c r="A164" s="9" t="s">
        <v>1424</v>
      </c>
      <c r="B164" s="9" t="s">
        <v>673</v>
      </c>
      <c r="C164" s="9" t="s">
        <v>674</v>
      </c>
      <c r="D164" s="219" t="s">
        <v>11841</v>
      </c>
      <c r="E164" s="21" t="s">
        <v>11857</v>
      </c>
      <c r="F164" s="9">
        <v>90.23</v>
      </c>
      <c r="G164" s="122">
        <f t="shared" si="4"/>
        <v>90.23</v>
      </c>
      <c r="H164" s="124"/>
      <c r="I164" s="24">
        <f t="shared" si="5"/>
        <v>0</v>
      </c>
    </row>
    <row r="165" spans="1:9" x14ac:dyDescent="0.25">
      <c r="A165" s="9" t="s">
        <v>1425</v>
      </c>
      <c r="B165" s="9" t="s">
        <v>675</v>
      </c>
      <c r="C165" s="9" t="s">
        <v>676</v>
      </c>
      <c r="D165" s="219" t="s">
        <v>11841</v>
      </c>
      <c r="E165" s="21" t="s">
        <v>11857</v>
      </c>
      <c r="F165" s="9">
        <v>132.6</v>
      </c>
      <c r="G165" s="122">
        <f t="shared" si="4"/>
        <v>132.6</v>
      </c>
      <c r="H165" s="124"/>
      <c r="I165" s="24">
        <f t="shared" si="5"/>
        <v>0</v>
      </c>
    </row>
    <row r="166" spans="1:9" x14ac:dyDescent="0.25">
      <c r="A166" s="9" t="s">
        <v>1426</v>
      </c>
      <c r="B166" s="9" t="s">
        <v>677</v>
      </c>
      <c r="C166" s="9" t="s">
        <v>678</v>
      </c>
      <c r="D166" s="219" t="s">
        <v>11840</v>
      </c>
      <c r="E166" s="21" t="s">
        <v>11826</v>
      </c>
      <c r="F166" s="9">
        <v>130.14000000000001</v>
      </c>
      <c r="G166" s="122">
        <f t="shared" si="4"/>
        <v>130.14000000000001</v>
      </c>
      <c r="H166" s="124"/>
      <c r="I166" s="24">
        <f t="shared" si="5"/>
        <v>0</v>
      </c>
    </row>
    <row r="167" spans="1:9" x14ac:dyDescent="0.25">
      <c r="A167" s="9" t="s">
        <v>1427</v>
      </c>
      <c r="B167" s="9" t="s">
        <v>679</v>
      </c>
      <c r="C167" s="9" t="s">
        <v>680</v>
      </c>
      <c r="D167" s="219" t="s">
        <v>11840</v>
      </c>
      <c r="E167" s="21" t="s">
        <v>11826</v>
      </c>
      <c r="F167" s="9">
        <v>263.94</v>
      </c>
      <c r="G167" s="122">
        <f t="shared" si="4"/>
        <v>263.94</v>
      </c>
      <c r="H167" s="124"/>
      <c r="I167" s="24">
        <f t="shared" si="5"/>
        <v>0</v>
      </c>
    </row>
    <row r="168" spans="1:9" x14ac:dyDescent="0.25">
      <c r="A168" s="9" t="s">
        <v>1428</v>
      </c>
      <c r="B168" s="9" t="s">
        <v>681</v>
      </c>
      <c r="C168" s="9" t="s">
        <v>682</v>
      </c>
      <c r="D168" s="219" t="s">
        <v>11840</v>
      </c>
      <c r="E168" s="21" t="s">
        <v>11843</v>
      </c>
      <c r="F168" s="9">
        <v>269.8</v>
      </c>
      <c r="G168" s="122">
        <f t="shared" si="4"/>
        <v>269.8</v>
      </c>
      <c r="H168" s="124"/>
      <c r="I168" s="24">
        <f t="shared" si="5"/>
        <v>0</v>
      </c>
    </row>
    <row r="169" spans="1:9" x14ac:dyDescent="0.25">
      <c r="A169" s="9" t="s">
        <v>1429</v>
      </c>
      <c r="B169" s="9" t="s">
        <v>683</v>
      </c>
      <c r="C169" s="9" t="s">
        <v>684</v>
      </c>
      <c r="D169" s="219" t="s">
        <v>11847</v>
      </c>
      <c r="E169" s="21" t="s">
        <v>11843</v>
      </c>
      <c r="F169" s="9">
        <v>383.14</v>
      </c>
      <c r="G169" s="122">
        <f t="shared" si="4"/>
        <v>383.14</v>
      </c>
      <c r="H169" s="124"/>
      <c r="I169" s="24">
        <f t="shared" si="5"/>
        <v>0</v>
      </c>
    </row>
    <row r="170" spans="1:9" x14ac:dyDescent="0.25">
      <c r="A170" s="9"/>
      <c r="B170" s="11"/>
      <c r="C170" s="10" t="s">
        <v>1200</v>
      </c>
      <c r="D170" s="109"/>
      <c r="E170" s="44"/>
      <c r="F170" s="11"/>
      <c r="G170" s="126"/>
      <c r="H170" s="116"/>
      <c r="I170" s="29"/>
    </row>
    <row r="171" spans="1:9" x14ac:dyDescent="0.25">
      <c r="A171" s="9" t="s">
        <v>1430</v>
      </c>
      <c r="B171" s="9" t="s">
        <v>685</v>
      </c>
      <c r="C171" s="9" t="s">
        <v>686</v>
      </c>
      <c r="D171" s="219" t="s">
        <v>11833</v>
      </c>
      <c r="E171" s="21" t="s">
        <v>11826</v>
      </c>
      <c r="F171" s="9">
        <v>24.18</v>
      </c>
      <c r="G171" s="122">
        <f t="shared" si="4"/>
        <v>24.18</v>
      </c>
      <c r="H171" s="124"/>
      <c r="I171" s="24">
        <f t="shared" si="5"/>
        <v>0</v>
      </c>
    </row>
    <row r="172" spans="1:9" x14ac:dyDescent="0.25">
      <c r="A172" s="9" t="s">
        <v>1431</v>
      </c>
      <c r="B172" s="9" t="s">
        <v>687</v>
      </c>
      <c r="C172" s="9" t="s">
        <v>688</v>
      </c>
      <c r="D172" s="219" t="s">
        <v>11830</v>
      </c>
      <c r="E172" s="21" t="s">
        <v>11827</v>
      </c>
      <c r="F172" s="9">
        <v>37.21</v>
      </c>
      <c r="G172" s="122">
        <f t="shared" si="4"/>
        <v>37.21</v>
      </c>
      <c r="H172" s="124"/>
      <c r="I172" s="24">
        <f t="shared" si="5"/>
        <v>0</v>
      </c>
    </row>
    <row r="173" spans="1:9" x14ac:dyDescent="0.25">
      <c r="A173" s="9" t="s">
        <v>1432</v>
      </c>
      <c r="B173" s="9" t="s">
        <v>689</v>
      </c>
      <c r="C173" s="9" t="s">
        <v>690</v>
      </c>
      <c r="D173" s="219" t="s">
        <v>11832</v>
      </c>
      <c r="E173" s="21" t="s">
        <v>11828</v>
      </c>
      <c r="F173" s="9">
        <v>63.64</v>
      </c>
      <c r="G173" s="122">
        <f t="shared" si="4"/>
        <v>63.64</v>
      </c>
      <c r="H173" s="124"/>
      <c r="I173" s="24">
        <f t="shared" si="5"/>
        <v>0</v>
      </c>
    </row>
    <row r="174" spans="1:9" x14ac:dyDescent="0.25">
      <c r="A174" s="9" t="s">
        <v>1433</v>
      </c>
      <c r="B174" s="9" t="s">
        <v>691</v>
      </c>
      <c r="C174" s="9" t="s">
        <v>692</v>
      </c>
      <c r="D174" s="219" t="s">
        <v>11832</v>
      </c>
      <c r="E174" s="21" t="s">
        <v>11829</v>
      </c>
      <c r="F174" s="9">
        <v>162.45999999999998</v>
      </c>
      <c r="G174" s="122">
        <f t="shared" si="4"/>
        <v>162.45999999999998</v>
      </c>
      <c r="H174" s="124"/>
      <c r="I174" s="24">
        <f t="shared" si="5"/>
        <v>0</v>
      </c>
    </row>
    <row r="175" spans="1:9" x14ac:dyDescent="0.25">
      <c r="A175" s="9"/>
      <c r="B175" s="11"/>
      <c r="C175" s="10" t="s">
        <v>1199</v>
      </c>
      <c r="D175" s="109"/>
      <c r="E175" s="44"/>
      <c r="F175" s="11"/>
      <c r="G175" s="126"/>
      <c r="H175" s="116"/>
      <c r="I175" s="29"/>
    </row>
    <row r="176" spans="1:9" x14ac:dyDescent="0.25">
      <c r="A176" s="9" t="s">
        <v>1286</v>
      </c>
      <c r="B176" s="9" t="s">
        <v>693</v>
      </c>
      <c r="C176" s="9" t="s">
        <v>694</v>
      </c>
      <c r="D176" s="219" t="s">
        <v>11833</v>
      </c>
      <c r="E176" s="21" t="s">
        <v>11825</v>
      </c>
      <c r="F176" s="9">
        <v>14.09</v>
      </c>
      <c r="G176" s="122">
        <f t="shared" si="4"/>
        <v>14.09</v>
      </c>
      <c r="H176" s="124"/>
      <c r="I176" s="24">
        <f t="shared" si="5"/>
        <v>0</v>
      </c>
    </row>
    <row r="177" spans="1:9" x14ac:dyDescent="0.25">
      <c r="A177" s="9" t="s">
        <v>1287</v>
      </c>
      <c r="B177" s="9" t="s">
        <v>695</v>
      </c>
      <c r="C177" s="9" t="s">
        <v>696</v>
      </c>
      <c r="D177" s="219" t="s">
        <v>11829</v>
      </c>
      <c r="E177" s="21" t="s">
        <v>10448</v>
      </c>
      <c r="F177" s="9">
        <v>21.56</v>
      </c>
      <c r="G177" s="122">
        <f t="shared" si="4"/>
        <v>21.56</v>
      </c>
      <c r="H177" s="124"/>
      <c r="I177" s="24">
        <f t="shared" si="5"/>
        <v>0</v>
      </c>
    </row>
    <row r="178" spans="1:9" x14ac:dyDescent="0.25">
      <c r="A178" s="9" t="s">
        <v>1288</v>
      </c>
      <c r="B178" s="9" t="s">
        <v>697</v>
      </c>
      <c r="C178" s="9" t="s">
        <v>698</v>
      </c>
      <c r="D178" s="219" t="s">
        <v>11830</v>
      </c>
      <c r="E178" s="21" t="s">
        <v>11831</v>
      </c>
      <c r="F178" s="9">
        <v>47.02</v>
      </c>
      <c r="G178" s="122">
        <f t="shared" si="4"/>
        <v>47.02</v>
      </c>
      <c r="H178" s="124"/>
      <c r="I178" s="24">
        <f t="shared" si="5"/>
        <v>0</v>
      </c>
    </row>
    <row r="179" spans="1:9" x14ac:dyDescent="0.25">
      <c r="A179" s="9"/>
      <c r="B179" s="11"/>
      <c r="C179" s="10" t="s">
        <v>1198</v>
      </c>
      <c r="D179" s="109"/>
      <c r="E179" s="44"/>
      <c r="F179" s="11"/>
      <c r="G179" s="126"/>
      <c r="H179" s="116"/>
      <c r="I179" s="29"/>
    </row>
    <row r="180" spans="1:9" x14ac:dyDescent="0.25">
      <c r="A180" s="9" t="s">
        <v>1434</v>
      </c>
      <c r="B180" s="9" t="s">
        <v>699</v>
      </c>
      <c r="C180" s="9" t="s">
        <v>700</v>
      </c>
      <c r="D180" s="219" t="s">
        <v>11821</v>
      </c>
      <c r="E180" s="21" t="s">
        <v>11826</v>
      </c>
      <c r="F180" s="9">
        <v>122.05999999999999</v>
      </c>
      <c r="G180" s="122">
        <f t="shared" si="4"/>
        <v>122.05999999999999</v>
      </c>
      <c r="H180" s="124"/>
      <c r="I180" s="24">
        <f t="shared" si="5"/>
        <v>0</v>
      </c>
    </row>
    <row r="181" spans="1:9" x14ac:dyDescent="0.25">
      <c r="A181" s="9" t="s">
        <v>1435</v>
      </c>
      <c r="B181" s="9" t="s">
        <v>701</v>
      </c>
      <c r="C181" s="9" t="s">
        <v>702</v>
      </c>
      <c r="D181" s="219" t="s">
        <v>11821</v>
      </c>
      <c r="E181" s="21" t="s">
        <v>10448</v>
      </c>
      <c r="F181" s="9">
        <v>144.82999999999998</v>
      </c>
      <c r="G181" s="122">
        <f t="shared" si="4"/>
        <v>144.82999999999998</v>
      </c>
      <c r="H181" s="124"/>
      <c r="I181" s="24">
        <f t="shared" si="5"/>
        <v>0</v>
      </c>
    </row>
    <row r="182" spans="1:9" x14ac:dyDescent="0.25">
      <c r="A182" s="9" t="s">
        <v>1436</v>
      </c>
      <c r="B182" s="9" t="s">
        <v>703</v>
      </c>
      <c r="C182" s="9" t="s">
        <v>704</v>
      </c>
      <c r="D182" s="219" t="s">
        <v>11821</v>
      </c>
      <c r="E182" s="21" t="s">
        <v>11827</v>
      </c>
      <c r="F182" s="9">
        <v>314.89999999999998</v>
      </c>
      <c r="G182" s="122">
        <f t="shared" si="4"/>
        <v>314.89999999999998</v>
      </c>
      <c r="H182" s="124"/>
      <c r="I182" s="24">
        <f t="shared" si="5"/>
        <v>0</v>
      </c>
    </row>
    <row r="183" spans="1:9" x14ac:dyDescent="0.25">
      <c r="A183" s="9"/>
      <c r="B183" s="11"/>
      <c r="C183" s="10" t="s">
        <v>1197</v>
      </c>
      <c r="D183" s="109"/>
      <c r="E183" s="44"/>
      <c r="F183" s="11"/>
      <c r="G183" s="126"/>
      <c r="H183" s="116"/>
      <c r="I183" s="29"/>
    </row>
    <row r="184" spans="1:9" x14ac:dyDescent="0.25">
      <c r="A184" s="9" t="s">
        <v>1437</v>
      </c>
      <c r="B184" s="9" t="s">
        <v>705</v>
      </c>
      <c r="C184" s="9" t="s">
        <v>706</v>
      </c>
      <c r="D184" s="219" t="s">
        <v>11827</v>
      </c>
      <c r="E184" s="21" t="s">
        <v>11822</v>
      </c>
      <c r="F184" s="9">
        <v>6.7</v>
      </c>
      <c r="G184" s="122">
        <f t="shared" si="4"/>
        <v>6.7</v>
      </c>
      <c r="H184" s="124"/>
      <c r="I184" s="24">
        <f t="shared" si="5"/>
        <v>0</v>
      </c>
    </row>
    <row r="185" spans="1:9" x14ac:dyDescent="0.25">
      <c r="A185" s="9" t="s">
        <v>1438</v>
      </c>
      <c r="B185" s="9" t="s">
        <v>707</v>
      </c>
      <c r="C185" s="9" t="s">
        <v>708</v>
      </c>
      <c r="D185" s="219" t="s">
        <v>11827</v>
      </c>
      <c r="E185" s="21" t="s">
        <v>11822</v>
      </c>
      <c r="F185" s="9">
        <v>7.87</v>
      </c>
      <c r="G185" s="122">
        <f t="shared" si="4"/>
        <v>7.87</v>
      </c>
      <c r="H185" s="124"/>
      <c r="I185" s="24">
        <f t="shared" si="5"/>
        <v>0</v>
      </c>
    </row>
    <row r="186" spans="1:9" x14ac:dyDescent="0.25">
      <c r="A186" s="9" t="s">
        <v>1285</v>
      </c>
      <c r="B186" s="9" t="s">
        <v>709</v>
      </c>
      <c r="C186" s="9" t="s">
        <v>710</v>
      </c>
      <c r="D186" s="219">
        <v>50</v>
      </c>
      <c r="E186" s="21">
        <v>150</v>
      </c>
      <c r="F186" s="9">
        <v>9.58</v>
      </c>
      <c r="G186" s="122">
        <f t="shared" si="4"/>
        <v>9.58</v>
      </c>
      <c r="H186" s="124"/>
      <c r="I186" s="24">
        <f t="shared" si="5"/>
        <v>0</v>
      </c>
    </row>
    <row r="187" spans="1:9" x14ac:dyDescent="0.25">
      <c r="A187" s="9"/>
      <c r="B187" s="11"/>
      <c r="C187" s="10" t="s">
        <v>1196</v>
      </c>
      <c r="D187" s="109"/>
      <c r="E187" s="44"/>
      <c r="F187" s="11"/>
      <c r="G187" s="126"/>
      <c r="H187" s="116"/>
      <c r="I187" s="29"/>
    </row>
    <row r="188" spans="1:9" x14ac:dyDescent="0.25">
      <c r="A188" s="9" t="s">
        <v>1444</v>
      </c>
      <c r="B188" s="9" t="s">
        <v>711</v>
      </c>
      <c r="C188" s="9" t="s">
        <v>712</v>
      </c>
      <c r="D188" s="219" t="s">
        <v>11826</v>
      </c>
      <c r="E188" s="21" t="s">
        <v>11858</v>
      </c>
      <c r="F188" s="9">
        <v>3.19</v>
      </c>
      <c r="G188" s="122">
        <f t="shared" si="4"/>
        <v>3.19</v>
      </c>
      <c r="H188" s="124"/>
      <c r="I188" s="24">
        <f t="shared" si="5"/>
        <v>0</v>
      </c>
    </row>
    <row r="189" spans="1:9" x14ac:dyDescent="0.25">
      <c r="A189" s="9" t="s">
        <v>1439</v>
      </c>
      <c r="B189" s="9" t="s">
        <v>713</v>
      </c>
      <c r="C189" s="9" t="s">
        <v>714</v>
      </c>
      <c r="D189" s="219" t="s">
        <v>11826</v>
      </c>
      <c r="E189" s="21" t="s">
        <v>11842</v>
      </c>
      <c r="F189" s="9">
        <v>2.88</v>
      </c>
      <c r="G189" s="122">
        <f t="shared" si="4"/>
        <v>2.88</v>
      </c>
      <c r="H189" s="124"/>
      <c r="I189" s="24">
        <f t="shared" si="5"/>
        <v>0</v>
      </c>
    </row>
    <row r="190" spans="1:9" x14ac:dyDescent="0.25">
      <c r="A190" s="9" t="s">
        <v>1440</v>
      </c>
      <c r="B190" s="9" t="s">
        <v>715</v>
      </c>
      <c r="C190" s="9" t="s">
        <v>716</v>
      </c>
      <c r="D190" s="219" t="s">
        <v>11827</v>
      </c>
      <c r="E190" s="21" t="s">
        <v>11835</v>
      </c>
      <c r="F190" s="9">
        <v>3.62</v>
      </c>
      <c r="G190" s="122">
        <f t="shared" si="4"/>
        <v>3.62</v>
      </c>
      <c r="H190" s="124"/>
      <c r="I190" s="24">
        <f t="shared" si="5"/>
        <v>0</v>
      </c>
    </row>
    <row r="191" spans="1:9" x14ac:dyDescent="0.25">
      <c r="A191" s="9" t="s">
        <v>1441</v>
      </c>
      <c r="B191" s="9" t="s">
        <v>717</v>
      </c>
      <c r="C191" s="9" t="s">
        <v>718</v>
      </c>
      <c r="D191" s="219" t="s">
        <v>11827</v>
      </c>
      <c r="E191" s="21" t="s">
        <v>11824</v>
      </c>
      <c r="F191" s="9">
        <v>4.24</v>
      </c>
      <c r="G191" s="122">
        <f t="shared" si="4"/>
        <v>4.24</v>
      </c>
      <c r="H191" s="124"/>
      <c r="I191" s="24">
        <f t="shared" si="5"/>
        <v>0</v>
      </c>
    </row>
    <row r="192" spans="1:9" x14ac:dyDescent="0.25">
      <c r="A192" s="9" t="s">
        <v>1442</v>
      </c>
      <c r="B192" s="9" t="s">
        <v>719</v>
      </c>
      <c r="C192" s="9" t="s">
        <v>720</v>
      </c>
      <c r="D192" s="219" t="s">
        <v>11827</v>
      </c>
      <c r="E192" s="21" t="s">
        <v>11859</v>
      </c>
      <c r="F192" s="9">
        <v>6.6400000000000006</v>
      </c>
      <c r="G192" s="122">
        <f t="shared" si="4"/>
        <v>6.6400000000000006</v>
      </c>
      <c r="H192" s="124"/>
      <c r="I192" s="24">
        <f t="shared" si="5"/>
        <v>0</v>
      </c>
    </row>
    <row r="193" spans="1:9" x14ac:dyDescent="0.25">
      <c r="A193" s="9" t="s">
        <v>1443</v>
      </c>
      <c r="B193" s="9" t="s">
        <v>721</v>
      </c>
      <c r="C193" s="9" t="s">
        <v>722</v>
      </c>
      <c r="D193" s="219" t="s">
        <v>11827</v>
      </c>
      <c r="E193" s="21" t="s">
        <v>11822</v>
      </c>
      <c r="F193" s="9">
        <v>11.24</v>
      </c>
      <c r="G193" s="122">
        <f t="shared" si="4"/>
        <v>11.24</v>
      </c>
      <c r="H193" s="124"/>
      <c r="I193" s="24">
        <f t="shared" si="5"/>
        <v>0</v>
      </c>
    </row>
    <row r="194" spans="1:9" x14ac:dyDescent="0.25">
      <c r="A194" s="9" t="s">
        <v>1284</v>
      </c>
      <c r="B194" s="9" t="s">
        <v>723</v>
      </c>
      <c r="C194" s="9" t="s">
        <v>724</v>
      </c>
      <c r="D194" s="219" t="s">
        <v>11827</v>
      </c>
      <c r="E194" s="21" t="s">
        <v>11822</v>
      </c>
      <c r="F194" s="9">
        <v>15.5</v>
      </c>
      <c r="G194" s="122">
        <f t="shared" si="4"/>
        <v>15.5</v>
      </c>
      <c r="H194" s="124"/>
      <c r="I194" s="24">
        <f t="shared" si="5"/>
        <v>0</v>
      </c>
    </row>
    <row r="195" spans="1:9" x14ac:dyDescent="0.25">
      <c r="A195" s="9"/>
      <c r="B195" s="11"/>
      <c r="C195" s="10" t="s">
        <v>1195</v>
      </c>
      <c r="D195" s="109"/>
      <c r="E195" s="44"/>
      <c r="F195" s="11"/>
      <c r="G195" s="126"/>
      <c r="H195" s="116"/>
      <c r="I195" s="29"/>
    </row>
    <row r="196" spans="1:9" x14ac:dyDescent="0.25">
      <c r="A196" s="9" t="s">
        <v>1281</v>
      </c>
      <c r="B196" s="9" t="s">
        <v>725</v>
      </c>
      <c r="C196" s="9" t="s">
        <v>726</v>
      </c>
      <c r="D196" s="219" t="s">
        <v>11829</v>
      </c>
      <c r="E196" s="21" t="s">
        <v>11860</v>
      </c>
      <c r="F196" s="9">
        <v>150.42000000000002</v>
      </c>
      <c r="G196" s="122">
        <f t="shared" si="4"/>
        <v>150.42000000000002</v>
      </c>
      <c r="H196" s="124"/>
      <c r="I196" s="24">
        <f t="shared" si="5"/>
        <v>0</v>
      </c>
    </row>
    <row r="197" spans="1:9" x14ac:dyDescent="0.25">
      <c r="A197" s="9" t="s">
        <v>1282</v>
      </c>
      <c r="B197" s="9" t="s">
        <v>727</v>
      </c>
      <c r="C197" s="9" t="s">
        <v>728</v>
      </c>
      <c r="D197" s="219" t="s">
        <v>11829</v>
      </c>
      <c r="E197" s="21" t="s">
        <v>10448</v>
      </c>
      <c r="F197" s="9">
        <v>257.2</v>
      </c>
      <c r="G197" s="122">
        <f t="shared" si="4"/>
        <v>257.2</v>
      </c>
      <c r="H197" s="124"/>
      <c r="I197" s="24">
        <f t="shared" si="5"/>
        <v>0</v>
      </c>
    </row>
    <row r="198" spans="1:9" x14ac:dyDescent="0.25">
      <c r="A198" s="9" t="s">
        <v>1283</v>
      </c>
      <c r="B198" s="9" t="s">
        <v>729</v>
      </c>
      <c r="C198" s="9" t="s">
        <v>730</v>
      </c>
      <c r="D198" s="219" t="s">
        <v>11830</v>
      </c>
      <c r="E198" s="21" t="s">
        <v>11831</v>
      </c>
      <c r="F198" s="9">
        <v>381.36</v>
      </c>
      <c r="G198" s="122">
        <f t="shared" si="4"/>
        <v>381.36</v>
      </c>
      <c r="H198" s="124"/>
      <c r="I198" s="24">
        <f t="shared" si="5"/>
        <v>0</v>
      </c>
    </row>
    <row r="199" spans="1:9" x14ac:dyDescent="0.25">
      <c r="A199" s="9"/>
      <c r="B199" s="11"/>
      <c r="C199" s="10" t="s">
        <v>1194</v>
      </c>
      <c r="D199" s="109"/>
      <c r="E199" s="44"/>
      <c r="F199" s="11"/>
      <c r="G199" s="126"/>
      <c r="H199" s="116"/>
      <c r="I199" s="29"/>
    </row>
    <row r="200" spans="1:9" x14ac:dyDescent="0.25">
      <c r="A200" s="9" t="s">
        <v>1279</v>
      </c>
      <c r="B200" s="9" t="s">
        <v>731</v>
      </c>
      <c r="C200" s="9" t="s">
        <v>732</v>
      </c>
      <c r="D200" s="219" t="s">
        <v>11841</v>
      </c>
      <c r="E200" s="21" t="s">
        <v>10452</v>
      </c>
      <c r="F200" s="9">
        <v>285.02</v>
      </c>
      <c r="G200" s="122">
        <f t="shared" si="4"/>
        <v>285.02</v>
      </c>
      <c r="H200" s="124"/>
      <c r="I200" s="24">
        <f t="shared" si="5"/>
        <v>0</v>
      </c>
    </row>
    <row r="201" spans="1:9" x14ac:dyDescent="0.25">
      <c r="A201" s="9" t="s">
        <v>1280</v>
      </c>
      <c r="B201" s="9" t="s">
        <v>733</v>
      </c>
      <c r="C201" s="9" t="s">
        <v>734</v>
      </c>
      <c r="D201" s="219" t="s">
        <v>11841</v>
      </c>
      <c r="E201" s="21" t="s">
        <v>11861</v>
      </c>
      <c r="F201" s="9">
        <v>181.2</v>
      </c>
      <c r="G201" s="122">
        <f t="shared" si="4"/>
        <v>181.2</v>
      </c>
      <c r="H201" s="124"/>
      <c r="I201" s="24">
        <f t="shared" si="5"/>
        <v>0</v>
      </c>
    </row>
    <row r="202" spans="1:9" x14ac:dyDescent="0.25">
      <c r="A202" s="9"/>
      <c r="B202" s="11"/>
      <c r="C202" s="10" t="s">
        <v>1193</v>
      </c>
      <c r="D202" s="109"/>
      <c r="E202" s="44"/>
      <c r="F202" s="11"/>
      <c r="G202" s="126"/>
      <c r="H202" s="116"/>
      <c r="I202" s="29"/>
    </row>
    <row r="203" spans="1:9" x14ac:dyDescent="0.25">
      <c r="A203" s="9" t="s">
        <v>1445</v>
      </c>
      <c r="B203" s="9" t="s">
        <v>735</v>
      </c>
      <c r="C203" s="9" t="s">
        <v>736</v>
      </c>
      <c r="D203" s="219" t="s">
        <v>11827</v>
      </c>
      <c r="E203" s="21" t="s">
        <v>11822</v>
      </c>
      <c r="F203" s="9">
        <v>7.6099999999999994</v>
      </c>
      <c r="G203" s="122">
        <f t="shared" ref="G203:G265" si="6">F203-F203*$G$5</f>
        <v>7.6099999999999994</v>
      </c>
      <c r="H203" s="124"/>
      <c r="I203" s="24">
        <f t="shared" ref="I203:I265" si="7">G203*H203</f>
        <v>0</v>
      </c>
    </row>
    <row r="204" spans="1:9" x14ac:dyDescent="0.25">
      <c r="A204" s="9" t="s">
        <v>1446</v>
      </c>
      <c r="B204" s="9" t="s">
        <v>737</v>
      </c>
      <c r="C204" s="9" t="s">
        <v>738</v>
      </c>
      <c r="D204" s="219" t="s">
        <v>11833</v>
      </c>
      <c r="E204" s="21" t="s">
        <v>11825</v>
      </c>
      <c r="F204" s="9">
        <v>11.24</v>
      </c>
      <c r="G204" s="122">
        <f t="shared" si="6"/>
        <v>11.24</v>
      </c>
      <c r="H204" s="124"/>
      <c r="I204" s="24">
        <f t="shared" si="7"/>
        <v>0</v>
      </c>
    </row>
    <row r="205" spans="1:9" x14ac:dyDescent="0.25">
      <c r="A205" s="9" t="s">
        <v>1447</v>
      </c>
      <c r="B205" s="9" t="s">
        <v>739</v>
      </c>
      <c r="C205" s="9" t="s">
        <v>740</v>
      </c>
      <c r="D205" s="219" t="s">
        <v>11830</v>
      </c>
      <c r="E205" s="21" t="s">
        <v>11843</v>
      </c>
      <c r="F205" s="9">
        <v>21.88</v>
      </c>
      <c r="G205" s="122">
        <f t="shared" si="6"/>
        <v>21.88</v>
      </c>
      <c r="H205" s="124"/>
      <c r="I205" s="24">
        <f t="shared" si="7"/>
        <v>0</v>
      </c>
    </row>
    <row r="206" spans="1:9" x14ac:dyDescent="0.25">
      <c r="A206" s="9" t="s">
        <v>1448</v>
      </c>
      <c r="B206" s="9" t="s">
        <v>741</v>
      </c>
      <c r="C206" s="9" t="s">
        <v>742</v>
      </c>
      <c r="D206" s="219" t="s">
        <v>11830</v>
      </c>
      <c r="E206" s="21" t="s">
        <v>11831</v>
      </c>
      <c r="F206" s="9">
        <v>35.950000000000003</v>
      </c>
      <c r="G206" s="122">
        <f t="shared" si="6"/>
        <v>35.950000000000003</v>
      </c>
      <c r="H206" s="124"/>
      <c r="I206" s="24">
        <f t="shared" si="7"/>
        <v>0</v>
      </c>
    </row>
    <row r="207" spans="1:9" x14ac:dyDescent="0.25">
      <c r="A207" s="9" t="s">
        <v>1449</v>
      </c>
      <c r="B207" s="9" t="s">
        <v>743</v>
      </c>
      <c r="C207" s="9" t="s">
        <v>744</v>
      </c>
      <c r="D207" s="219" t="s">
        <v>11832</v>
      </c>
      <c r="E207" s="21" t="s">
        <v>11829</v>
      </c>
      <c r="F207" s="9">
        <v>71.23</v>
      </c>
      <c r="G207" s="122">
        <f t="shared" si="6"/>
        <v>71.23</v>
      </c>
      <c r="H207" s="124"/>
      <c r="I207" s="24">
        <f t="shared" si="7"/>
        <v>0</v>
      </c>
    </row>
    <row r="208" spans="1:9" x14ac:dyDescent="0.25">
      <c r="A208" s="9" t="s">
        <v>1450</v>
      </c>
      <c r="B208" s="9" t="s">
        <v>745</v>
      </c>
      <c r="C208" s="9" t="s">
        <v>746</v>
      </c>
      <c r="D208" s="219" t="s">
        <v>11841</v>
      </c>
      <c r="E208" s="21" t="s">
        <v>10452</v>
      </c>
      <c r="F208" s="9">
        <v>126.14000000000001</v>
      </c>
      <c r="G208" s="122">
        <f t="shared" si="6"/>
        <v>126.14000000000001</v>
      </c>
      <c r="H208" s="124"/>
      <c r="I208" s="24">
        <f t="shared" si="7"/>
        <v>0</v>
      </c>
    </row>
    <row r="209" spans="1:9" x14ac:dyDescent="0.25">
      <c r="A209" s="9" t="s">
        <v>1451</v>
      </c>
      <c r="B209" s="9" t="s">
        <v>747</v>
      </c>
      <c r="C209" s="9" t="s">
        <v>748</v>
      </c>
      <c r="D209" s="219" t="s">
        <v>11840</v>
      </c>
      <c r="E209" s="21" t="s">
        <v>10453</v>
      </c>
      <c r="F209" s="9">
        <v>282.23</v>
      </c>
      <c r="G209" s="122">
        <f t="shared" si="6"/>
        <v>282.23</v>
      </c>
      <c r="H209" s="124"/>
      <c r="I209" s="24">
        <f t="shared" si="7"/>
        <v>0</v>
      </c>
    </row>
    <row r="210" spans="1:9" x14ac:dyDescent="0.25">
      <c r="A210" s="9" t="s">
        <v>1452</v>
      </c>
      <c r="B210" s="9" t="s">
        <v>749</v>
      </c>
      <c r="C210" s="9" t="s">
        <v>750</v>
      </c>
      <c r="D210" s="219" t="s">
        <v>11840</v>
      </c>
      <c r="E210" s="21" t="s">
        <v>11841</v>
      </c>
      <c r="F210" s="9">
        <v>526.08000000000004</v>
      </c>
      <c r="G210" s="122">
        <f t="shared" si="6"/>
        <v>526.08000000000004</v>
      </c>
      <c r="H210" s="124"/>
      <c r="I210" s="24">
        <f t="shared" si="7"/>
        <v>0</v>
      </c>
    </row>
    <row r="211" spans="1:9" x14ac:dyDescent="0.25">
      <c r="A211" s="9" t="s">
        <v>1453</v>
      </c>
      <c r="B211" s="9" t="s">
        <v>751</v>
      </c>
      <c r="C211" s="9" t="s">
        <v>752</v>
      </c>
      <c r="D211" s="219" t="s">
        <v>11821</v>
      </c>
      <c r="E211" s="21" t="s">
        <v>11840</v>
      </c>
      <c r="F211" s="9">
        <v>724.58</v>
      </c>
      <c r="G211" s="122">
        <f t="shared" si="6"/>
        <v>724.58</v>
      </c>
      <c r="H211" s="124"/>
      <c r="I211" s="24">
        <f t="shared" si="7"/>
        <v>0</v>
      </c>
    </row>
    <row r="212" spans="1:9" x14ac:dyDescent="0.25">
      <c r="A212" s="9" t="s">
        <v>1278</v>
      </c>
      <c r="B212" s="9" t="s">
        <v>753</v>
      </c>
      <c r="C212" s="9" t="s">
        <v>754</v>
      </c>
      <c r="D212" s="219" t="s">
        <v>11821</v>
      </c>
      <c r="E212" s="21" t="s">
        <v>11840</v>
      </c>
      <c r="F212" s="9">
        <v>1412.08</v>
      </c>
      <c r="G212" s="122">
        <f t="shared" si="6"/>
        <v>1412.08</v>
      </c>
      <c r="H212" s="124"/>
      <c r="I212" s="24">
        <f t="shared" si="7"/>
        <v>0</v>
      </c>
    </row>
    <row r="213" spans="1:9" x14ac:dyDescent="0.25">
      <c r="A213" s="9"/>
      <c r="B213" s="11"/>
      <c r="C213" s="10" t="s">
        <v>1192</v>
      </c>
      <c r="D213" s="109"/>
      <c r="E213" s="44"/>
      <c r="F213" s="11"/>
      <c r="G213" s="126"/>
      <c r="H213" s="116"/>
      <c r="I213" s="29"/>
    </row>
    <row r="214" spans="1:9" x14ac:dyDescent="0.25">
      <c r="A214" s="9" t="s">
        <v>1454</v>
      </c>
      <c r="B214" s="9" t="s">
        <v>755</v>
      </c>
      <c r="C214" s="9" t="s">
        <v>756</v>
      </c>
      <c r="D214" s="219" t="s">
        <v>11830</v>
      </c>
      <c r="E214" s="21" t="s">
        <v>11825</v>
      </c>
      <c r="F214" s="9">
        <v>45.74</v>
      </c>
      <c r="G214" s="122">
        <f t="shared" si="6"/>
        <v>45.74</v>
      </c>
      <c r="H214" s="124"/>
      <c r="I214" s="24">
        <f t="shared" si="7"/>
        <v>0</v>
      </c>
    </row>
    <row r="215" spans="1:9" x14ac:dyDescent="0.25">
      <c r="A215" s="9" t="s">
        <v>1455</v>
      </c>
      <c r="B215" s="9" t="s">
        <v>757</v>
      </c>
      <c r="C215" s="9" t="s">
        <v>758</v>
      </c>
      <c r="D215" s="219" t="s">
        <v>11830</v>
      </c>
      <c r="E215" s="21" t="s">
        <v>11826</v>
      </c>
      <c r="F215" s="9">
        <v>70.84</v>
      </c>
      <c r="G215" s="122">
        <f t="shared" si="6"/>
        <v>70.84</v>
      </c>
      <c r="H215" s="124"/>
      <c r="I215" s="24">
        <f t="shared" si="7"/>
        <v>0</v>
      </c>
    </row>
    <row r="216" spans="1:9" x14ac:dyDescent="0.25">
      <c r="A216" s="9" t="s">
        <v>1456</v>
      </c>
      <c r="B216" s="9" t="s">
        <v>759</v>
      </c>
      <c r="C216" s="9" t="s">
        <v>760</v>
      </c>
      <c r="D216" s="219" t="s">
        <v>11830</v>
      </c>
      <c r="E216" s="21" t="s">
        <v>11826</v>
      </c>
      <c r="F216" s="9">
        <v>51.85</v>
      </c>
      <c r="G216" s="122">
        <f t="shared" si="6"/>
        <v>51.85</v>
      </c>
      <c r="H216" s="124"/>
      <c r="I216" s="24">
        <f t="shared" si="7"/>
        <v>0</v>
      </c>
    </row>
    <row r="217" spans="1:9" x14ac:dyDescent="0.25">
      <c r="A217" s="9" t="s">
        <v>1457</v>
      </c>
      <c r="B217" s="9" t="s">
        <v>761</v>
      </c>
      <c r="C217" s="9" t="s">
        <v>762</v>
      </c>
      <c r="D217" s="219" t="s">
        <v>11830</v>
      </c>
      <c r="E217" s="21" t="s">
        <v>10448</v>
      </c>
      <c r="F217" s="9">
        <v>69.66</v>
      </c>
      <c r="G217" s="122">
        <f t="shared" si="6"/>
        <v>69.66</v>
      </c>
      <c r="H217" s="124"/>
      <c r="I217" s="24">
        <f t="shared" si="7"/>
        <v>0</v>
      </c>
    </row>
    <row r="218" spans="1:9" x14ac:dyDescent="0.25">
      <c r="A218" s="9" t="s">
        <v>1458</v>
      </c>
      <c r="B218" s="9" t="s">
        <v>763</v>
      </c>
      <c r="C218" s="9" t="s">
        <v>764</v>
      </c>
      <c r="D218" s="219" t="s">
        <v>11830</v>
      </c>
      <c r="E218" s="21" t="s">
        <v>11843</v>
      </c>
      <c r="F218" s="9">
        <v>81.5</v>
      </c>
      <c r="G218" s="122">
        <f t="shared" si="6"/>
        <v>81.5</v>
      </c>
      <c r="H218" s="124"/>
      <c r="I218" s="24">
        <f t="shared" si="7"/>
        <v>0</v>
      </c>
    </row>
    <row r="219" spans="1:9" x14ac:dyDescent="0.25">
      <c r="A219" s="9" t="s">
        <v>1459</v>
      </c>
      <c r="B219" s="9" t="s">
        <v>765</v>
      </c>
      <c r="C219" s="9" t="s">
        <v>766</v>
      </c>
      <c r="D219" s="219" t="s">
        <v>11830</v>
      </c>
      <c r="E219" s="21" t="s">
        <v>11827</v>
      </c>
      <c r="F219" s="9">
        <v>129.95999999999998</v>
      </c>
      <c r="G219" s="122">
        <f t="shared" si="6"/>
        <v>129.95999999999998</v>
      </c>
      <c r="H219" s="124"/>
      <c r="I219" s="24">
        <f t="shared" si="7"/>
        <v>0</v>
      </c>
    </row>
    <row r="220" spans="1:9" x14ac:dyDescent="0.25">
      <c r="A220" s="9"/>
      <c r="B220" s="11"/>
      <c r="C220" s="10" t="s">
        <v>1191</v>
      </c>
      <c r="D220" s="109"/>
      <c r="E220" s="44"/>
      <c r="F220" s="11"/>
      <c r="G220" s="126"/>
      <c r="H220" s="116"/>
      <c r="I220" s="29"/>
    </row>
    <row r="221" spans="1:9" x14ac:dyDescent="0.25">
      <c r="A221" s="9" t="s">
        <v>1460</v>
      </c>
      <c r="B221" s="9" t="s">
        <v>767</v>
      </c>
      <c r="C221" s="9" t="s">
        <v>768</v>
      </c>
      <c r="D221" s="219" t="s">
        <v>11830</v>
      </c>
      <c r="E221" s="21" t="s">
        <v>11826</v>
      </c>
      <c r="F221" s="9">
        <v>59.66</v>
      </c>
      <c r="G221" s="122">
        <f t="shared" si="6"/>
        <v>59.66</v>
      </c>
      <c r="H221" s="124"/>
      <c r="I221" s="24">
        <f t="shared" si="7"/>
        <v>0</v>
      </c>
    </row>
    <row r="222" spans="1:9" x14ac:dyDescent="0.25">
      <c r="A222" s="9" t="s">
        <v>1461</v>
      </c>
      <c r="B222" s="9" t="s">
        <v>769</v>
      </c>
      <c r="C222" s="9" t="s">
        <v>770</v>
      </c>
      <c r="D222" s="219" t="s">
        <v>11830</v>
      </c>
      <c r="E222" s="21" t="s">
        <v>10448</v>
      </c>
      <c r="F222" s="9">
        <v>89.53</v>
      </c>
      <c r="G222" s="122">
        <f t="shared" si="6"/>
        <v>89.53</v>
      </c>
      <c r="H222" s="124"/>
      <c r="I222" s="24">
        <f t="shared" si="7"/>
        <v>0</v>
      </c>
    </row>
    <row r="223" spans="1:9" x14ac:dyDescent="0.25">
      <c r="A223" s="9" t="s">
        <v>1462</v>
      </c>
      <c r="B223" s="9" t="s">
        <v>771</v>
      </c>
      <c r="C223" s="9" t="s">
        <v>772</v>
      </c>
      <c r="D223" s="219" t="s">
        <v>11830</v>
      </c>
      <c r="E223" s="21" t="s">
        <v>11826</v>
      </c>
      <c r="F223" s="9">
        <v>65.819999999999993</v>
      </c>
      <c r="G223" s="122">
        <f t="shared" si="6"/>
        <v>65.819999999999993</v>
      </c>
      <c r="H223" s="124"/>
      <c r="I223" s="24">
        <f t="shared" si="7"/>
        <v>0</v>
      </c>
    </row>
    <row r="224" spans="1:9" x14ac:dyDescent="0.25">
      <c r="A224" s="9" t="s">
        <v>1463</v>
      </c>
      <c r="B224" s="9" t="s">
        <v>773</v>
      </c>
      <c r="C224" s="9" t="s">
        <v>774</v>
      </c>
      <c r="D224" s="219" t="s">
        <v>11830</v>
      </c>
      <c r="E224" s="21" t="s">
        <v>11827</v>
      </c>
      <c r="F224" s="9">
        <v>87.66</v>
      </c>
      <c r="G224" s="122">
        <f t="shared" si="6"/>
        <v>87.66</v>
      </c>
      <c r="H224" s="124"/>
      <c r="I224" s="24">
        <f t="shared" si="7"/>
        <v>0</v>
      </c>
    </row>
    <row r="225" spans="1:9" x14ac:dyDescent="0.25">
      <c r="A225" s="9" t="s">
        <v>1464</v>
      </c>
      <c r="B225" s="9" t="s">
        <v>775</v>
      </c>
      <c r="C225" s="9" t="s">
        <v>776</v>
      </c>
      <c r="D225" s="219" t="s">
        <v>11830</v>
      </c>
      <c r="E225" s="21" t="s">
        <v>11843</v>
      </c>
      <c r="F225" s="9">
        <v>108.04</v>
      </c>
      <c r="G225" s="122">
        <f t="shared" si="6"/>
        <v>108.04</v>
      </c>
      <c r="H225" s="124"/>
      <c r="I225" s="24">
        <f t="shared" si="7"/>
        <v>0</v>
      </c>
    </row>
    <row r="226" spans="1:9" x14ac:dyDescent="0.25">
      <c r="A226" s="9" t="s">
        <v>1465</v>
      </c>
      <c r="B226" s="9" t="s">
        <v>777</v>
      </c>
      <c r="C226" s="9" t="s">
        <v>778</v>
      </c>
      <c r="D226" s="219" t="s">
        <v>11832</v>
      </c>
      <c r="E226" s="21" t="s">
        <v>11831</v>
      </c>
      <c r="F226" s="9">
        <v>171.65</v>
      </c>
      <c r="G226" s="122">
        <f t="shared" si="6"/>
        <v>171.65</v>
      </c>
      <c r="H226" s="124"/>
      <c r="I226" s="24">
        <f t="shared" si="7"/>
        <v>0</v>
      </c>
    </row>
    <row r="227" spans="1:9" x14ac:dyDescent="0.25">
      <c r="A227" s="9"/>
      <c r="B227" s="11"/>
      <c r="C227" s="10" t="s">
        <v>313</v>
      </c>
      <c r="D227" s="109"/>
      <c r="E227" s="44"/>
      <c r="F227" s="11"/>
      <c r="G227" s="126"/>
      <c r="H227" s="116"/>
      <c r="I227" s="29"/>
    </row>
    <row r="228" spans="1:9" x14ac:dyDescent="0.25">
      <c r="A228" s="9" t="s">
        <v>1466</v>
      </c>
      <c r="B228" s="9" t="s">
        <v>779</v>
      </c>
      <c r="C228" s="9" t="s">
        <v>780</v>
      </c>
      <c r="D228" s="219" t="s">
        <v>11833</v>
      </c>
      <c r="E228" s="21" t="s">
        <v>11822</v>
      </c>
      <c r="F228" s="9">
        <v>12.84</v>
      </c>
      <c r="G228" s="122">
        <f t="shared" si="6"/>
        <v>12.84</v>
      </c>
      <c r="H228" s="124"/>
      <c r="I228" s="24">
        <f t="shared" si="7"/>
        <v>0</v>
      </c>
    </row>
    <row r="229" spans="1:9" x14ac:dyDescent="0.25">
      <c r="A229" s="9" t="s">
        <v>1467</v>
      </c>
      <c r="B229" s="9" t="s">
        <v>781</v>
      </c>
      <c r="C229" s="9" t="s">
        <v>782</v>
      </c>
      <c r="D229" s="219" t="s">
        <v>11833</v>
      </c>
      <c r="E229" s="21" t="s">
        <v>11822</v>
      </c>
      <c r="F229" s="9">
        <v>13.37</v>
      </c>
      <c r="G229" s="122">
        <f t="shared" si="6"/>
        <v>13.37</v>
      </c>
      <c r="H229" s="124"/>
      <c r="I229" s="24">
        <f t="shared" si="7"/>
        <v>0</v>
      </c>
    </row>
    <row r="230" spans="1:9" x14ac:dyDescent="0.25">
      <c r="A230" s="9" t="s">
        <v>1468</v>
      </c>
      <c r="B230" s="9" t="s">
        <v>783</v>
      </c>
      <c r="C230" s="9" t="s">
        <v>784</v>
      </c>
      <c r="D230" s="219" t="s">
        <v>11833</v>
      </c>
      <c r="E230" s="21" t="s">
        <v>11825</v>
      </c>
      <c r="F230" s="9">
        <v>12.23</v>
      </c>
      <c r="G230" s="122">
        <f t="shared" si="6"/>
        <v>12.23</v>
      </c>
      <c r="H230" s="124"/>
      <c r="I230" s="24">
        <f t="shared" si="7"/>
        <v>0</v>
      </c>
    </row>
    <row r="231" spans="1:9" x14ac:dyDescent="0.25">
      <c r="A231" s="9" t="s">
        <v>1277</v>
      </c>
      <c r="B231" s="9" t="s">
        <v>785</v>
      </c>
      <c r="C231" s="9" t="s">
        <v>786</v>
      </c>
      <c r="D231" s="219" t="s">
        <v>11833</v>
      </c>
      <c r="E231" s="21" t="s">
        <v>11825</v>
      </c>
      <c r="F231" s="9">
        <v>16.87</v>
      </c>
      <c r="G231" s="122">
        <f t="shared" si="6"/>
        <v>16.87</v>
      </c>
      <c r="H231" s="124"/>
      <c r="I231" s="24">
        <f t="shared" si="7"/>
        <v>0</v>
      </c>
    </row>
    <row r="232" spans="1:9" x14ac:dyDescent="0.25">
      <c r="A232" s="9" t="s">
        <v>1469</v>
      </c>
      <c r="B232" s="9" t="s">
        <v>787</v>
      </c>
      <c r="C232" s="9" t="s">
        <v>788</v>
      </c>
      <c r="D232" s="219" t="s">
        <v>11829</v>
      </c>
      <c r="E232" s="21" t="s">
        <v>10448</v>
      </c>
      <c r="F232" s="9">
        <v>22.08</v>
      </c>
      <c r="G232" s="122">
        <f t="shared" si="6"/>
        <v>22.08</v>
      </c>
      <c r="H232" s="124"/>
      <c r="I232" s="24">
        <f t="shared" si="7"/>
        <v>0</v>
      </c>
    </row>
    <row r="233" spans="1:9" x14ac:dyDescent="0.25">
      <c r="A233" s="9" t="s">
        <v>1470</v>
      </c>
      <c r="B233" s="9" t="s">
        <v>789</v>
      </c>
      <c r="C233" s="9" t="s">
        <v>790</v>
      </c>
      <c r="D233" s="219" t="s">
        <v>11829</v>
      </c>
      <c r="E233" s="21" t="s">
        <v>10448</v>
      </c>
      <c r="F233" s="9">
        <v>28.67</v>
      </c>
      <c r="G233" s="122">
        <f t="shared" si="6"/>
        <v>28.67</v>
      </c>
      <c r="H233" s="124"/>
      <c r="I233" s="24">
        <f t="shared" si="7"/>
        <v>0</v>
      </c>
    </row>
    <row r="234" spans="1:9" x14ac:dyDescent="0.25">
      <c r="A234" s="9" t="s">
        <v>1471</v>
      </c>
      <c r="B234" s="9" t="s">
        <v>791</v>
      </c>
      <c r="C234" s="9" t="s">
        <v>792</v>
      </c>
      <c r="D234" s="219" t="s">
        <v>11833</v>
      </c>
      <c r="E234" s="21" t="s">
        <v>11826</v>
      </c>
      <c r="F234" s="9">
        <v>18.11</v>
      </c>
      <c r="G234" s="122">
        <f t="shared" si="6"/>
        <v>18.11</v>
      </c>
      <c r="H234" s="124"/>
      <c r="I234" s="24">
        <f t="shared" si="7"/>
        <v>0</v>
      </c>
    </row>
    <row r="235" spans="1:9" x14ac:dyDescent="0.25">
      <c r="A235" s="9" t="s">
        <v>1276</v>
      </c>
      <c r="B235" s="9" t="s">
        <v>793</v>
      </c>
      <c r="C235" s="9" t="s">
        <v>794</v>
      </c>
      <c r="D235" s="219" t="s">
        <v>11829</v>
      </c>
      <c r="E235" s="21" t="s">
        <v>10448</v>
      </c>
      <c r="F235" s="9">
        <v>21.53</v>
      </c>
      <c r="G235" s="122">
        <f t="shared" si="6"/>
        <v>21.53</v>
      </c>
      <c r="H235" s="124"/>
      <c r="I235" s="24">
        <f t="shared" si="7"/>
        <v>0</v>
      </c>
    </row>
    <row r="236" spans="1:9" x14ac:dyDescent="0.25">
      <c r="A236" s="9" t="s">
        <v>1472</v>
      </c>
      <c r="B236" s="9" t="s">
        <v>795</v>
      </c>
      <c r="C236" s="9" t="s">
        <v>796</v>
      </c>
      <c r="D236" s="219" t="s">
        <v>11829</v>
      </c>
      <c r="E236" s="21" t="s">
        <v>10448</v>
      </c>
      <c r="F236" s="9">
        <v>28.67</v>
      </c>
      <c r="G236" s="122">
        <f t="shared" si="6"/>
        <v>28.67</v>
      </c>
      <c r="H236" s="124"/>
      <c r="I236" s="24">
        <f t="shared" si="7"/>
        <v>0</v>
      </c>
    </row>
    <row r="237" spans="1:9" x14ac:dyDescent="0.25">
      <c r="A237" s="9" t="s">
        <v>1473</v>
      </c>
      <c r="B237" s="9" t="s">
        <v>797</v>
      </c>
      <c r="C237" s="9" t="s">
        <v>798</v>
      </c>
      <c r="D237" s="219" t="s">
        <v>11829</v>
      </c>
      <c r="E237" s="21" t="s">
        <v>10448</v>
      </c>
      <c r="F237" s="9">
        <v>20</v>
      </c>
      <c r="G237" s="122">
        <f t="shared" si="6"/>
        <v>20</v>
      </c>
      <c r="H237" s="124"/>
      <c r="I237" s="24">
        <f t="shared" si="7"/>
        <v>0</v>
      </c>
    </row>
    <row r="238" spans="1:9" x14ac:dyDescent="0.25">
      <c r="A238" s="9" t="s">
        <v>1474</v>
      </c>
      <c r="B238" s="9" t="s">
        <v>799</v>
      </c>
      <c r="C238" s="9" t="s">
        <v>800</v>
      </c>
      <c r="D238" s="219" t="s">
        <v>11830</v>
      </c>
      <c r="E238" s="21" t="s">
        <v>10448</v>
      </c>
      <c r="F238" s="9">
        <v>30.34</v>
      </c>
      <c r="G238" s="122">
        <f t="shared" si="6"/>
        <v>30.34</v>
      </c>
      <c r="H238" s="124"/>
      <c r="I238" s="24">
        <f t="shared" si="7"/>
        <v>0</v>
      </c>
    </row>
    <row r="239" spans="1:9" x14ac:dyDescent="0.25">
      <c r="A239" s="9" t="s">
        <v>1475</v>
      </c>
      <c r="B239" s="9" t="s">
        <v>801</v>
      </c>
      <c r="C239" s="9" t="s">
        <v>802</v>
      </c>
      <c r="D239" s="219" t="s">
        <v>11830</v>
      </c>
      <c r="E239" s="21" t="s">
        <v>11843</v>
      </c>
      <c r="F239" s="9">
        <v>30.9</v>
      </c>
      <c r="G239" s="122">
        <f t="shared" si="6"/>
        <v>30.9</v>
      </c>
      <c r="H239" s="124"/>
      <c r="I239" s="24">
        <f t="shared" si="7"/>
        <v>0</v>
      </c>
    </row>
    <row r="240" spans="1:9" x14ac:dyDescent="0.25">
      <c r="A240" s="9" t="s">
        <v>1275</v>
      </c>
      <c r="B240" s="9" t="s">
        <v>803</v>
      </c>
      <c r="C240" s="9" t="s">
        <v>804</v>
      </c>
      <c r="D240" s="219" t="s">
        <v>11830</v>
      </c>
      <c r="E240" s="21" t="s">
        <v>11843</v>
      </c>
      <c r="F240" s="9">
        <v>34.51</v>
      </c>
      <c r="G240" s="122">
        <f t="shared" si="6"/>
        <v>34.51</v>
      </c>
      <c r="H240" s="124"/>
      <c r="I240" s="24">
        <f t="shared" si="7"/>
        <v>0</v>
      </c>
    </row>
    <row r="241" spans="1:9" x14ac:dyDescent="0.25">
      <c r="A241" s="9" t="s">
        <v>1274</v>
      </c>
      <c r="B241" s="9" t="s">
        <v>805</v>
      </c>
      <c r="C241" s="9" t="s">
        <v>806</v>
      </c>
      <c r="D241" s="219" t="s">
        <v>10453</v>
      </c>
      <c r="E241" s="21" t="s">
        <v>11831</v>
      </c>
      <c r="F241" s="9">
        <v>60.72</v>
      </c>
      <c r="G241" s="122">
        <f t="shared" si="6"/>
        <v>60.72</v>
      </c>
      <c r="H241" s="124"/>
      <c r="I241" s="24">
        <f t="shared" si="7"/>
        <v>0</v>
      </c>
    </row>
    <row r="242" spans="1:9" x14ac:dyDescent="0.25">
      <c r="A242" s="9" t="s">
        <v>1476</v>
      </c>
      <c r="B242" s="9" t="s">
        <v>807</v>
      </c>
      <c r="C242" s="9" t="s">
        <v>808</v>
      </c>
      <c r="D242" s="219" t="s">
        <v>10453</v>
      </c>
      <c r="E242" s="21" t="s">
        <v>11831</v>
      </c>
      <c r="F242" s="9">
        <v>60.19</v>
      </c>
      <c r="G242" s="122">
        <f t="shared" si="6"/>
        <v>60.19</v>
      </c>
      <c r="H242" s="124"/>
      <c r="I242" s="24">
        <f t="shared" si="7"/>
        <v>0</v>
      </c>
    </row>
    <row r="243" spans="1:9" x14ac:dyDescent="0.25">
      <c r="A243" s="9" t="s">
        <v>1477</v>
      </c>
      <c r="B243" s="9" t="s">
        <v>809</v>
      </c>
      <c r="C243" s="9" t="s">
        <v>810</v>
      </c>
      <c r="D243" s="219" t="s">
        <v>10453</v>
      </c>
      <c r="E243" s="21" t="s">
        <v>11856</v>
      </c>
      <c r="F243" s="9">
        <v>72.17</v>
      </c>
      <c r="G243" s="122">
        <f t="shared" si="6"/>
        <v>72.17</v>
      </c>
      <c r="H243" s="124"/>
      <c r="I243" s="24">
        <f t="shared" si="7"/>
        <v>0</v>
      </c>
    </row>
    <row r="244" spans="1:9" x14ac:dyDescent="0.25">
      <c r="A244" s="9" t="s">
        <v>1478</v>
      </c>
      <c r="B244" s="9" t="s">
        <v>811</v>
      </c>
      <c r="C244" s="9" t="s">
        <v>812</v>
      </c>
      <c r="D244" s="219" t="s">
        <v>10453</v>
      </c>
      <c r="E244" s="21" t="s">
        <v>11831</v>
      </c>
      <c r="F244" s="9">
        <v>56.3</v>
      </c>
      <c r="G244" s="122">
        <f t="shared" si="6"/>
        <v>56.3</v>
      </c>
      <c r="H244" s="124"/>
      <c r="I244" s="24">
        <f t="shared" si="7"/>
        <v>0</v>
      </c>
    </row>
    <row r="245" spans="1:9" x14ac:dyDescent="0.25">
      <c r="A245" s="9" t="s">
        <v>1479</v>
      </c>
      <c r="B245" s="9" t="s">
        <v>813</v>
      </c>
      <c r="C245" s="9" t="s">
        <v>814</v>
      </c>
      <c r="D245" s="219" t="s">
        <v>11837</v>
      </c>
      <c r="E245" s="21" t="s">
        <v>10451</v>
      </c>
      <c r="F245" s="9">
        <v>94.61</v>
      </c>
      <c r="G245" s="122">
        <f t="shared" si="6"/>
        <v>94.61</v>
      </c>
      <c r="H245" s="124"/>
      <c r="I245" s="24">
        <f t="shared" si="7"/>
        <v>0</v>
      </c>
    </row>
    <row r="246" spans="1:9" x14ac:dyDescent="0.25">
      <c r="A246" s="9" t="s">
        <v>1480</v>
      </c>
      <c r="B246" s="9" t="s">
        <v>815</v>
      </c>
      <c r="C246" s="9" t="s">
        <v>816</v>
      </c>
      <c r="D246" s="219" t="s">
        <v>11837</v>
      </c>
      <c r="E246" s="21" t="s">
        <v>10451</v>
      </c>
      <c r="F246" s="9">
        <v>94.61</v>
      </c>
      <c r="G246" s="122">
        <f t="shared" si="6"/>
        <v>94.61</v>
      </c>
      <c r="H246" s="124"/>
      <c r="I246" s="24">
        <f t="shared" si="7"/>
        <v>0</v>
      </c>
    </row>
    <row r="247" spans="1:9" x14ac:dyDescent="0.25">
      <c r="A247" s="9" t="s">
        <v>1481</v>
      </c>
      <c r="B247" s="9" t="s">
        <v>817</v>
      </c>
      <c r="C247" s="9" t="s">
        <v>818</v>
      </c>
      <c r="D247" s="219" t="s">
        <v>11837</v>
      </c>
      <c r="E247" s="21" t="s">
        <v>10451</v>
      </c>
      <c r="F247" s="9">
        <v>103.42999999999999</v>
      </c>
      <c r="G247" s="122">
        <f t="shared" si="6"/>
        <v>103.42999999999999</v>
      </c>
      <c r="H247" s="124"/>
      <c r="I247" s="24">
        <f t="shared" si="7"/>
        <v>0</v>
      </c>
    </row>
    <row r="248" spans="1:9" x14ac:dyDescent="0.25">
      <c r="A248" s="9" t="s">
        <v>1482</v>
      </c>
      <c r="B248" s="9" t="s">
        <v>819</v>
      </c>
      <c r="C248" s="9" t="s">
        <v>820</v>
      </c>
      <c r="D248" s="219" t="s">
        <v>11841</v>
      </c>
      <c r="E248" s="21" t="s">
        <v>10452</v>
      </c>
      <c r="F248" s="9">
        <v>122.02000000000001</v>
      </c>
      <c r="G248" s="122">
        <f t="shared" si="6"/>
        <v>122.02000000000001</v>
      </c>
      <c r="H248" s="124"/>
      <c r="I248" s="24">
        <f t="shared" si="7"/>
        <v>0</v>
      </c>
    </row>
    <row r="249" spans="1:9" x14ac:dyDescent="0.25">
      <c r="A249" s="9" t="s">
        <v>1483</v>
      </c>
      <c r="B249" s="9" t="s">
        <v>821</v>
      </c>
      <c r="C249" s="9" t="s">
        <v>822</v>
      </c>
      <c r="D249" s="219" t="s">
        <v>11841</v>
      </c>
      <c r="E249" s="21" t="s">
        <v>10452</v>
      </c>
      <c r="F249" s="9">
        <v>138.28</v>
      </c>
      <c r="G249" s="122">
        <f t="shared" si="6"/>
        <v>138.28</v>
      </c>
      <c r="H249" s="124"/>
      <c r="I249" s="24">
        <f t="shared" si="7"/>
        <v>0</v>
      </c>
    </row>
    <row r="250" spans="1:9" x14ac:dyDescent="0.25">
      <c r="A250" s="9" t="s">
        <v>1484</v>
      </c>
      <c r="B250" s="9" t="s">
        <v>823</v>
      </c>
      <c r="C250" s="9" t="s">
        <v>824</v>
      </c>
      <c r="D250" s="219" t="s">
        <v>11841</v>
      </c>
      <c r="E250" s="21" t="s">
        <v>11836</v>
      </c>
      <c r="F250" s="9">
        <v>322.03000000000003</v>
      </c>
      <c r="G250" s="122">
        <f t="shared" si="6"/>
        <v>322.03000000000003</v>
      </c>
      <c r="H250" s="124"/>
      <c r="I250" s="24">
        <f t="shared" si="7"/>
        <v>0</v>
      </c>
    </row>
    <row r="251" spans="1:9" x14ac:dyDescent="0.25">
      <c r="A251" s="9" t="s">
        <v>1485</v>
      </c>
      <c r="B251" s="9" t="s">
        <v>825</v>
      </c>
      <c r="C251" s="9" t="s">
        <v>826</v>
      </c>
      <c r="D251" s="219" t="s">
        <v>11841</v>
      </c>
      <c r="E251" s="21" t="s">
        <v>11836</v>
      </c>
      <c r="F251" s="9">
        <v>273.89999999999998</v>
      </c>
      <c r="G251" s="122">
        <f t="shared" si="6"/>
        <v>273.89999999999998</v>
      </c>
      <c r="H251" s="124"/>
      <c r="I251" s="24">
        <f t="shared" si="7"/>
        <v>0</v>
      </c>
    </row>
    <row r="252" spans="1:9" x14ac:dyDescent="0.25">
      <c r="A252" s="9" t="s">
        <v>1486</v>
      </c>
      <c r="B252" s="9" t="s">
        <v>827</v>
      </c>
      <c r="C252" s="9" t="s">
        <v>828</v>
      </c>
      <c r="D252" s="219" t="s">
        <v>11840</v>
      </c>
      <c r="E252" s="21" t="s">
        <v>11830</v>
      </c>
      <c r="F252" s="9">
        <v>290.26</v>
      </c>
      <c r="G252" s="122">
        <f t="shared" si="6"/>
        <v>290.26</v>
      </c>
      <c r="H252" s="124"/>
      <c r="I252" s="24">
        <f t="shared" si="7"/>
        <v>0</v>
      </c>
    </row>
    <row r="253" spans="1:9" x14ac:dyDescent="0.25">
      <c r="A253" s="9" t="s">
        <v>1487</v>
      </c>
      <c r="B253" s="9" t="s">
        <v>829</v>
      </c>
      <c r="C253" s="9" t="s">
        <v>830</v>
      </c>
      <c r="D253" s="219" t="s">
        <v>11840</v>
      </c>
      <c r="E253" s="21" t="s">
        <v>11830</v>
      </c>
      <c r="F253" s="9">
        <v>305.18</v>
      </c>
      <c r="G253" s="122">
        <f t="shared" si="6"/>
        <v>305.18</v>
      </c>
      <c r="H253" s="124"/>
      <c r="I253" s="24">
        <f t="shared" si="7"/>
        <v>0</v>
      </c>
    </row>
    <row r="254" spans="1:9" x14ac:dyDescent="0.25">
      <c r="A254" s="9" t="s">
        <v>1488</v>
      </c>
      <c r="B254" s="9" t="s">
        <v>831</v>
      </c>
      <c r="C254" s="9" t="s">
        <v>832</v>
      </c>
      <c r="D254" s="219" t="s">
        <v>11840</v>
      </c>
      <c r="E254" s="21" t="s">
        <v>10453</v>
      </c>
      <c r="F254" s="9">
        <v>292.95999999999998</v>
      </c>
      <c r="G254" s="122">
        <f t="shared" si="6"/>
        <v>292.95999999999998</v>
      </c>
      <c r="H254" s="124"/>
      <c r="I254" s="24">
        <f t="shared" si="7"/>
        <v>0</v>
      </c>
    </row>
    <row r="255" spans="1:9" x14ac:dyDescent="0.25">
      <c r="A255" s="9" t="s">
        <v>1269</v>
      </c>
      <c r="B255" s="9" t="s">
        <v>833</v>
      </c>
      <c r="C255" s="9" t="s">
        <v>834</v>
      </c>
      <c r="D255" s="219" t="s">
        <v>11840</v>
      </c>
      <c r="E255" s="21" t="s">
        <v>11841</v>
      </c>
      <c r="F255" s="9">
        <v>584.86</v>
      </c>
      <c r="G255" s="122">
        <f t="shared" si="6"/>
        <v>584.86</v>
      </c>
      <c r="H255" s="124"/>
      <c r="I255" s="24">
        <f t="shared" si="7"/>
        <v>0</v>
      </c>
    </row>
    <row r="256" spans="1:9" x14ac:dyDescent="0.25">
      <c r="A256" s="9" t="s">
        <v>1270</v>
      </c>
      <c r="B256" s="9" t="s">
        <v>835</v>
      </c>
      <c r="C256" s="9" t="s">
        <v>836</v>
      </c>
      <c r="D256" s="219" t="s">
        <v>11840</v>
      </c>
      <c r="E256" s="21" t="s">
        <v>11841</v>
      </c>
      <c r="F256" s="9">
        <v>591.06999999999994</v>
      </c>
      <c r="G256" s="122">
        <f t="shared" si="6"/>
        <v>591.06999999999994</v>
      </c>
      <c r="H256" s="124"/>
      <c r="I256" s="24">
        <f t="shared" si="7"/>
        <v>0</v>
      </c>
    </row>
    <row r="257" spans="1:9" x14ac:dyDescent="0.25">
      <c r="A257" s="9" t="s">
        <v>1271</v>
      </c>
      <c r="B257" s="9" t="s">
        <v>837</v>
      </c>
      <c r="C257" s="9" t="s">
        <v>838</v>
      </c>
      <c r="D257" s="219" t="s">
        <v>11840</v>
      </c>
      <c r="E257" s="21" t="s">
        <v>11841</v>
      </c>
      <c r="F257" s="9">
        <v>540.61</v>
      </c>
      <c r="G257" s="122">
        <f t="shared" si="6"/>
        <v>540.61</v>
      </c>
      <c r="H257" s="124"/>
      <c r="I257" s="24">
        <f t="shared" si="7"/>
        <v>0</v>
      </c>
    </row>
    <row r="258" spans="1:9" x14ac:dyDescent="0.25">
      <c r="A258" s="9" t="s">
        <v>1272</v>
      </c>
      <c r="B258" s="9" t="s">
        <v>839</v>
      </c>
      <c r="C258" s="9" t="s">
        <v>840</v>
      </c>
      <c r="D258" s="219" t="s">
        <v>11840</v>
      </c>
      <c r="E258" s="21" t="s">
        <v>11841</v>
      </c>
      <c r="F258" s="9">
        <v>540.61</v>
      </c>
      <c r="G258" s="122">
        <f t="shared" si="6"/>
        <v>540.61</v>
      </c>
      <c r="H258" s="124"/>
      <c r="I258" s="24">
        <f t="shared" si="7"/>
        <v>0</v>
      </c>
    </row>
    <row r="259" spans="1:9" x14ac:dyDescent="0.25">
      <c r="A259" s="9" t="s">
        <v>1273</v>
      </c>
      <c r="B259" s="9" t="s">
        <v>841</v>
      </c>
      <c r="C259" s="9" t="s">
        <v>842</v>
      </c>
      <c r="D259" s="219" t="s">
        <v>11821</v>
      </c>
      <c r="E259" s="21" t="s">
        <v>11840</v>
      </c>
      <c r="F259" s="9">
        <v>855.87999999999988</v>
      </c>
      <c r="G259" s="122">
        <f t="shared" si="6"/>
        <v>855.87999999999988</v>
      </c>
      <c r="H259" s="124"/>
      <c r="I259" s="24">
        <f t="shared" si="7"/>
        <v>0</v>
      </c>
    </row>
    <row r="260" spans="1:9" x14ac:dyDescent="0.25">
      <c r="A260" s="9" t="s">
        <v>1489</v>
      </c>
      <c r="B260" s="9" t="s">
        <v>843</v>
      </c>
      <c r="C260" s="9" t="s">
        <v>844</v>
      </c>
      <c r="D260" s="219" t="s">
        <v>11821</v>
      </c>
      <c r="E260" s="21" t="s">
        <v>11840</v>
      </c>
      <c r="F260" s="9">
        <v>814.93000000000006</v>
      </c>
      <c r="G260" s="122">
        <f t="shared" si="6"/>
        <v>814.93000000000006</v>
      </c>
      <c r="H260" s="124"/>
      <c r="I260" s="24">
        <f t="shared" si="7"/>
        <v>0</v>
      </c>
    </row>
    <row r="261" spans="1:9" x14ac:dyDescent="0.25">
      <c r="A261" s="9" t="s">
        <v>1267</v>
      </c>
      <c r="B261" s="9" t="s">
        <v>845</v>
      </c>
      <c r="C261" s="9" t="s">
        <v>846</v>
      </c>
      <c r="D261" s="219" t="s">
        <v>11821</v>
      </c>
      <c r="E261" s="21" t="s">
        <v>11840</v>
      </c>
      <c r="F261" s="9">
        <v>830.96</v>
      </c>
      <c r="G261" s="122">
        <f t="shared" si="6"/>
        <v>830.96</v>
      </c>
      <c r="H261" s="124"/>
      <c r="I261" s="24">
        <f t="shared" si="7"/>
        <v>0</v>
      </c>
    </row>
    <row r="262" spans="1:9" x14ac:dyDescent="0.25">
      <c r="A262" s="9" t="s">
        <v>1268</v>
      </c>
      <c r="B262" s="9" t="s">
        <v>847</v>
      </c>
      <c r="C262" s="9" t="s">
        <v>848</v>
      </c>
      <c r="D262" s="219" t="s">
        <v>11821</v>
      </c>
      <c r="E262" s="21" t="s">
        <v>11840</v>
      </c>
      <c r="F262" s="9">
        <v>913.43</v>
      </c>
      <c r="G262" s="122">
        <f t="shared" si="6"/>
        <v>913.43</v>
      </c>
      <c r="H262" s="124"/>
      <c r="I262" s="24">
        <f t="shared" si="7"/>
        <v>0</v>
      </c>
    </row>
    <row r="263" spans="1:9" x14ac:dyDescent="0.25">
      <c r="A263" s="9"/>
      <c r="B263" s="11"/>
      <c r="C263" s="10" t="s">
        <v>1190</v>
      </c>
      <c r="D263" s="109"/>
      <c r="E263" s="44"/>
      <c r="F263" s="11"/>
      <c r="G263" s="126"/>
      <c r="H263" s="116"/>
      <c r="I263" s="29"/>
    </row>
    <row r="264" spans="1:9" x14ac:dyDescent="0.25">
      <c r="A264" s="9" t="s">
        <v>1490</v>
      </c>
      <c r="B264" s="9" t="s">
        <v>849</v>
      </c>
      <c r="C264" s="9" t="s">
        <v>850</v>
      </c>
      <c r="D264" s="219" t="s">
        <v>11829</v>
      </c>
      <c r="E264" s="21" t="s">
        <v>11852</v>
      </c>
      <c r="F264" s="9">
        <v>122.1</v>
      </c>
      <c r="G264" s="122">
        <f t="shared" si="6"/>
        <v>122.1</v>
      </c>
      <c r="H264" s="124"/>
      <c r="I264" s="24">
        <f t="shared" si="7"/>
        <v>0</v>
      </c>
    </row>
    <row r="265" spans="1:9" x14ac:dyDescent="0.25">
      <c r="A265" s="9" t="s">
        <v>1491</v>
      </c>
      <c r="B265" s="9" t="s">
        <v>851</v>
      </c>
      <c r="C265" s="9" t="s">
        <v>852</v>
      </c>
      <c r="D265" s="219" t="s">
        <v>11847</v>
      </c>
      <c r="E265" s="21" t="s">
        <v>11853</v>
      </c>
      <c r="F265" s="9">
        <v>199.52</v>
      </c>
      <c r="G265" s="122">
        <f t="shared" si="6"/>
        <v>199.52</v>
      </c>
      <c r="H265" s="124"/>
      <c r="I265" s="24">
        <f t="shared" si="7"/>
        <v>0</v>
      </c>
    </row>
    <row r="266" spans="1:9" x14ac:dyDescent="0.25">
      <c r="A266" s="9" t="s">
        <v>1492</v>
      </c>
      <c r="B266" s="9" t="s">
        <v>853</v>
      </c>
      <c r="C266" s="9" t="s">
        <v>854</v>
      </c>
      <c r="D266" s="219" t="s">
        <v>11829</v>
      </c>
      <c r="E266" s="21" t="s">
        <v>11843</v>
      </c>
      <c r="F266" s="9">
        <v>185.2</v>
      </c>
      <c r="G266" s="122">
        <f t="shared" ref="G266:G329" si="8">F266-F266*$G$5</f>
        <v>185.2</v>
      </c>
      <c r="H266" s="124"/>
      <c r="I266" s="24">
        <f t="shared" ref="I266:I329" si="9">G266*H266</f>
        <v>0</v>
      </c>
    </row>
    <row r="267" spans="1:9" x14ac:dyDescent="0.25">
      <c r="A267" s="9" t="s">
        <v>1493</v>
      </c>
      <c r="B267" s="9" t="s">
        <v>855</v>
      </c>
      <c r="C267" s="9" t="s">
        <v>856</v>
      </c>
      <c r="D267" s="219" t="s">
        <v>11840</v>
      </c>
      <c r="E267" s="21" t="s">
        <v>11831</v>
      </c>
      <c r="F267" s="9">
        <v>314</v>
      </c>
      <c r="G267" s="122">
        <f t="shared" si="8"/>
        <v>314</v>
      </c>
      <c r="H267" s="124"/>
      <c r="I267" s="24">
        <f t="shared" si="9"/>
        <v>0</v>
      </c>
    </row>
    <row r="268" spans="1:9" x14ac:dyDescent="0.25">
      <c r="A268" s="9" t="s">
        <v>1494</v>
      </c>
      <c r="B268" s="9" t="s">
        <v>857</v>
      </c>
      <c r="C268" s="9" t="s">
        <v>858</v>
      </c>
      <c r="D268" s="219" t="s">
        <v>11830</v>
      </c>
      <c r="E268" s="21" t="s">
        <v>11831</v>
      </c>
      <c r="F268" s="9">
        <v>346.88</v>
      </c>
      <c r="G268" s="122">
        <f t="shared" si="8"/>
        <v>346.88</v>
      </c>
      <c r="H268" s="124"/>
      <c r="I268" s="24">
        <f t="shared" si="9"/>
        <v>0</v>
      </c>
    </row>
    <row r="269" spans="1:9" x14ac:dyDescent="0.25">
      <c r="A269" s="9" t="s">
        <v>1495</v>
      </c>
      <c r="B269" s="9" t="s">
        <v>859</v>
      </c>
      <c r="C269" s="9" t="s">
        <v>860</v>
      </c>
      <c r="D269" s="219" t="s">
        <v>11830</v>
      </c>
      <c r="E269" s="21" t="s">
        <v>11828</v>
      </c>
      <c r="F269" s="9">
        <v>527.58000000000004</v>
      </c>
      <c r="G269" s="122">
        <f t="shared" si="8"/>
        <v>527.58000000000004</v>
      </c>
      <c r="H269" s="124"/>
      <c r="I269" s="24">
        <f t="shared" si="9"/>
        <v>0</v>
      </c>
    </row>
    <row r="270" spans="1:9" x14ac:dyDescent="0.25">
      <c r="A270" s="9"/>
      <c r="B270" s="11"/>
      <c r="C270" s="10" t="s">
        <v>1188</v>
      </c>
      <c r="D270" s="109"/>
      <c r="E270" s="44"/>
      <c r="F270" s="11"/>
      <c r="G270" s="126"/>
      <c r="H270" s="116"/>
      <c r="I270" s="29"/>
    </row>
    <row r="271" spans="1:9" x14ac:dyDescent="0.25">
      <c r="A271" s="9" t="s">
        <v>1496</v>
      </c>
      <c r="B271" s="9" t="s">
        <v>861</v>
      </c>
      <c r="C271" s="9" t="s">
        <v>862</v>
      </c>
      <c r="D271" s="219" t="s">
        <v>11841</v>
      </c>
      <c r="E271" s="21" t="s">
        <v>11826</v>
      </c>
      <c r="F271" s="9">
        <v>56.9</v>
      </c>
      <c r="G271" s="122">
        <f t="shared" si="8"/>
        <v>56.9</v>
      </c>
      <c r="H271" s="124"/>
      <c r="I271" s="24">
        <f t="shared" si="9"/>
        <v>0</v>
      </c>
    </row>
    <row r="272" spans="1:9" x14ac:dyDescent="0.25">
      <c r="A272" s="9" t="s">
        <v>1497</v>
      </c>
      <c r="B272" s="9" t="s">
        <v>863</v>
      </c>
      <c r="C272" s="9" t="s">
        <v>864</v>
      </c>
      <c r="D272" s="219" t="s">
        <v>11841</v>
      </c>
      <c r="E272" s="21" t="s">
        <v>10448</v>
      </c>
      <c r="F272" s="9">
        <v>83.63</v>
      </c>
      <c r="G272" s="122">
        <f t="shared" si="8"/>
        <v>83.63</v>
      </c>
      <c r="H272" s="124"/>
      <c r="I272" s="24">
        <f t="shared" si="9"/>
        <v>0</v>
      </c>
    </row>
    <row r="273" spans="1:9" x14ac:dyDescent="0.25">
      <c r="A273" s="9" t="s">
        <v>1498</v>
      </c>
      <c r="B273" s="9" t="s">
        <v>865</v>
      </c>
      <c r="C273" s="9" t="s">
        <v>866</v>
      </c>
      <c r="D273" s="219" t="s">
        <v>11841</v>
      </c>
      <c r="E273" s="21" t="s">
        <v>11843</v>
      </c>
      <c r="F273" s="9">
        <v>137.59</v>
      </c>
      <c r="G273" s="122">
        <f t="shared" si="8"/>
        <v>137.59</v>
      </c>
      <c r="H273" s="124"/>
      <c r="I273" s="24">
        <f t="shared" si="9"/>
        <v>0</v>
      </c>
    </row>
    <row r="274" spans="1:9" x14ac:dyDescent="0.25">
      <c r="A274" s="9" t="s">
        <v>1499</v>
      </c>
      <c r="B274" s="9" t="s">
        <v>867</v>
      </c>
      <c r="C274" s="9" t="s">
        <v>868</v>
      </c>
      <c r="D274" s="219" t="s">
        <v>11841</v>
      </c>
      <c r="E274" s="21" t="s">
        <v>11831</v>
      </c>
      <c r="F274" s="9">
        <v>214.58</v>
      </c>
      <c r="G274" s="122">
        <f t="shared" si="8"/>
        <v>214.58</v>
      </c>
      <c r="H274" s="124"/>
      <c r="I274" s="24">
        <f t="shared" si="9"/>
        <v>0</v>
      </c>
    </row>
    <row r="275" spans="1:9" x14ac:dyDescent="0.25">
      <c r="A275" s="9" t="s">
        <v>1500</v>
      </c>
      <c r="B275" s="9" t="s">
        <v>869</v>
      </c>
      <c r="C275" s="9" t="s">
        <v>870</v>
      </c>
      <c r="D275" s="219" t="s">
        <v>11841</v>
      </c>
      <c r="E275" s="21" t="s">
        <v>10451</v>
      </c>
      <c r="F275" s="9">
        <v>329.69</v>
      </c>
      <c r="G275" s="122">
        <f t="shared" si="8"/>
        <v>329.69</v>
      </c>
      <c r="H275" s="124"/>
      <c r="I275" s="24">
        <f t="shared" si="9"/>
        <v>0</v>
      </c>
    </row>
    <row r="276" spans="1:9" x14ac:dyDescent="0.25">
      <c r="A276" s="9" t="s">
        <v>1501</v>
      </c>
      <c r="B276" s="9" t="s">
        <v>871</v>
      </c>
      <c r="C276" s="9" t="s">
        <v>872</v>
      </c>
      <c r="D276" s="219" t="s">
        <v>11841</v>
      </c>
      <c r="E276" s="21" t="s">
        <v>10452</v>
      </c>
      <c r="F276" s="9">
        <v>543.49</v>
      </c>
      <c r="G276" s="122">
        <f t="shared" si="8"/>
        <v>543.49</v>
      </c>
      <c r="H276" s="124"/>
      <c r="I276" s="24">
        <f t="shared" si="9"/>
        <v>0</v>
      </c>
    </row>
    <row r="277" spans="1:9" x14ac:dyDescent="0.25">
      <c r="A277" s="9" t="s">
        <v>1502</v>
      </c>
      <c r="B277" s="9" t="s">
        <v>873</v>
      </c>
      <c r="C277" s="9" t="s">
        <v>874</v>
      </c>
      <c r="D277" s="219" t="s">
        <v>11841</v>
      </c>
      <c r="E277" s="21" t="s">
        <v>11836</v>
      </c>
      <c r="F277" s="9">
        <v>774.77</v>
      </c>
      <c r="G277" s="122">
        <f t="shared" si="8"/>
        <v>774.77</v>
      </c>
      <c r="H277" s="124"/>
      <c r="I277" s="24">
        <f t="shared" si="9"/>
        <v>0</v>
      </c>
    </row>
    <row r="278" spans="1:9" x14ac:dyDescent="0.25">
      <c r="A278" s="9" t="s">
        <v>1503</v>
      </c>
      <c r="B278" s="9" t="s">
        <v>875</v>
      </c>
      <c r="C278" s="9" t="s">
        <v>876</v>
      </c>
      <c r="D278" s="219" t="s">
        <v>11841</v>
      </c>
      <c r="E278" s="21" t="s">
        <v>10453</v>
      </c>
      <c r="F278" s="9">
        <v>1246.51</v>
      </c>
      <c r="G278" s="122">
        <f t="shared" si="8"/>
        <v>1246.51</v>
      </c>
      <c r="H278" s="124"/>
      <c r="I278" s="24">
        <f t="shared" si="9"/>
        <v>0</v>
      </c>
    </row>
    <row r="279" spans="1:9" x14ac:dyDescent="0.25">
      <c r="A279" s="9" t="s">
        <v>1504</v>
      </c>
      <c r="B279" s="9" t="s">
        <v>877</v>
      </c>
      <c r="C279" s="9" t="s">
        <v>878</v>
      </c>
      <c r="D279" s="219" t="s">
        <v>11841</v>
      </c>
      <c r="E279" s="21" t="s">
        <v>11841</v>
      </c>
      <c r="F279" s="9">
        <v>1914.79</v>
      </c>
      <c r="G279" s="122">
        <f t="shared" si="8"/>
        <v>1914.79</v>
      </c>
      <c r="H279" s="124"/>
      <c r="I279" s="24">
        <f t="shared" si="9"/>
        <v>0</v>
      </c>
    </row>
    <row r="280" spans="1:9" x14ac:dyDescent="0.25">
      <c r="A280" s="9" t="s">
        <v>1505</v>
      </c>
      <c r="B280" s="9" t="s">
        <v>879</v>
      </c>
      <c r="C280" s="9" t="s">
        <v>880</v>
      </c>
      <c r="D280" s="219" t="s">
        <v>11841</v>
      </c>
      <c r="E280" s="21" t="s">
        <v>11841</v>
      </c>
      <c r="F280" s="9">
        <v>2882.03</v>
      </c>
      <c r="G280" s="122">
        <f t="shared" si="8"/>
        <v>2882.03</v>
      </c>
      <c r="H280" s="124"/>
      <c r="I280" s="24">
        <f t="shared" si="9"/>
        <v>0</v>
      </c>
    </row>
    <row r="281" spans="1:9" x14ac:dyDescent="0.25">
      <c r="A281" s="9"/>
      <c r="B281" s="11"/>
      <c r="C281" s="10" t="s">
        <v>1189</v>
      </c>
      <c r="D281" s="109"/>
      <c r="E281" s="44"/>
      <c r="F281" s="11"/>
      <c r="G281" s="126"/>
      <c r="H281" s="116"/>
      <c r="I281" s="29"/>
    </row>
    <row r="282" spans="1:9" x14ac:dyDescent="0.25">
      <c r="A282" s="9" t="s">
        <v>1506</v>
      </c>
      <c r="B282" s="9" t="s">
        <v>881</v>
      </c>
      <c r="C282" s="9" t="s">
        <v>882</v>
      </c>
      <c r="D282" s="219" t="s">
        <v>11841</v>
      </c>
      <c r="E282" s="21" t="s">
        <v>11826</v>
      </c>
      <c r="F282" s="9">
        <v>48.92</v>
      </c>
      <c r="G282" s="122">
        <f t="shared" si="8"/>
        <v>48.92</v>
      </c>
      <c r="H282" s="124"/>
      <c r="I282" s="24">
        <f t="shared" si="9"/>
        <v>0</v>
      </c>
    </row>
    <row r="283" spans="1:9" x14ac:dyDescent="0.25">
      <c r="A283" s="9" t="s">
        <v>1507</v>
      </c>
      <c r="B283" s="9" t="s">
        <v>883</v>
      </c>
      <c r="C283" s="9" t="s">
        <v>884</v>
      </c>
      <c r="D283" s="219" t="s">
        <v>11841</v>
      </c>
      <c r="E283" s="21" t="s">
        <v>10448</v>
      </c>
      <c r="F283" s="9">
        <v>74.52</v>
      </c>
      <c r="G283" s="122">
        <f t="shared" si="8"/>
        <v>74.52</v>
      </c>
      <c r="H283" s="124"/>
      <c r="I283" s="24">
        <f t="shared" si="9"/>
        <v>0</v>
      </c>
    </row>
    <row r="284" spans="1:9" x14ac:dyDescent="0.25">
      <c r="A284" s="9" t="s">
        <v>1508</v>
      </c>
      <c r="B284" s="9" t="s">
        <v>885</v>
      </c>
      <c r="C284" s="9" t="s">
        <v>886</v>
      </c>
      <c r="D284" s="219" t="s">
        <v>11841</v>
      </c>
      <c r="E284" s="21" t="s">
        <v>11843</v>
      </c>
      <c r="F284" s="9">
        <v>120.85999999999999</v>
      </c>
      <c r="G284" s="122">
        <f t="shared" si="8"/>
        <v>120.85999999999999</v>
      </c>
      <c r="H284" s="124"/>
      <c r="I284" s="24">
        <f t="shared" si="9"/>
        <v>0</v>
      </c>
    </row>
    <row r="285" spans="1:9" x14ac:dyDescent="0.25">
      <c r="A285" s="9" t="s">
        <v>1509</v>
      </c>
      <c r="B285" s="9" t="s">
        <v>887</v>
      </c>
      <c r="C285" s="9" t="s">
        <v>888</v>
      </c>
      <c r="D285" s="219" t="s">
        <v>11841</v>
      </c>
      <c r="E285" s="21" t="s">
        <v>11831</v>
      </c>
      <c r="F285" s="9">
        <v>185.65</v>
      </c>
      <c r="G285" s="122">
        <f t="shared" si="8"/>
        <v>185.65</v>
      </c>
      <c r="H285" s="124"/>
      <c r="I285" s="24">
        <f t="shared" si="9"/>
        <v>0</v>
      </c>
    </row>
    <row r="286" spans="1:9" x14ac:dyDescent="0.25">
      <c r="A286" s="9" t="s">
        <v>1510</v>
      </c>
      <c r="B286" s="9" t="s">
        <v>889</v>
      </c>
      <c r="C286" s="9" t="s">
        <v>890</v>
      </c>
      <c r="D286" s="219" t="s">
        <v>11841</v>
      </c>
      <c r="E286" s="21" t="s">
        <v>10451</v>
      </c>
      <c r="F286" s="9">
        <v>293.77</v>
      </c>
      <c r="G286" s="122">
        <f t="shared" si="8"/>
        <v>293.77</v>
      </c>
      <c r="H286" s="124"/>
      <c r="I286" s="24">
        <f t="shared" si="9"/>
        <v>0</v>
      </c>
    </row>
    <row r="287" spans="1:9" x14ac:dyDescent="0.25">
      <c r="A287" s="9" t="s">
        <v>1511</v>
      </c>
      <c r="B287" s="9" t="s">
        <v>891</v>
      </c>
      <c r="C287" s="9" t="s">
        <v>892</v>
      </c>
      <c r="D287" s="219" t="s">
        <v>11841</v>
      </c>
      <c r="E287" s="21" t="s">
        <v>10452</v>
      </c>
      <c r="F287" s="9">
        <v>457.12</v>
      </c>
      <c r="G287" s="122">
        <f t="shared" si="8"/>
        <v>457.12</v>
      </c>
      <c r="H287" s="124"/>
      <c r="I287" s="24">
        <f t="shared" si="9"/>
        <v>0</v>
      </c>
    </row>
    <row r="288" spans="1:9" x14ac:dyDescent="0.25">
      <c r="A288" s="9" t="s">
        <v>1264</v>
      </c>
      <c r="B288" s="9" t="s">
        <v>893</v>
      </c>
      <c r="C288" s="9" t="s">
        <v>894</v>
      </c>
      <c r="D288" s="219" t="s">
        <v>11841</v>
      </c>
      <c r="E288" s="21" t="s">
        <v>11836</v>
      </c>
      <c r="F288" s="9">
        <v>634.41999999999996</v>
      </c>
      <c r="G288" s="122">
        <f t="shared" si="8"/>
        <v>634.41999999999996</v>
      </c>
      <c r="H288" s="124"/>
      <c r="I288" s="24">
        <f t="shared" si="9"/>
        <v>0</v>
      </c>
    </row>
    <row r="289" spans="1:9" x14ac:dyDescent="0.25">
      <c r="A289" s="9" t="s">
        <v>1265</v>
      </c>
      <c r="B289" s="9" t="s">
        <v>895</v>
      </c>
      <c r="C289" s="9" t="s">
        <v>896</v>
      </c>
      <c r="D289" s="219" t="s">
        <v>11841</v>
      </c>
      <c r="E289" s="21" t="s">
        <v>10453</v>
      </c>
      <c r="F289" s="9">
        <v>1020.86</v>
      </c>
      <c r="G289" s="122">
        <f t="shared" si="8"/>
        <v>1020.86</v>
      </c>
      <c r="H289" s="124"/>
      <c r="I289" s="24">
        <f t="shared" si="9"/>
        <v>0</v>
      </c>
    </row>
    <row r="290" spans="1:9" x14ac:dyDescent="0.25">
      <c r="A290" s="9" t="s">
        <v>1266</v>
      </c>
      <c r="B290" s="9" t="s">
        <v>897</v>
      </c>
      <c r="C290" s="9" t="s">
        <v>898</v>
      </c>
      <c r="D290" s="219" t="s">
        <v>11841</v>
      </c>
      <c r="E290" s="21" t="s">
        <v>11841</v>
      </c>
      <c r="F290" s="9">
        <v>1601.58</v>
      </c>
      <c r="G290" s="122">
        <f t="shared" si="8"/>
        <v>1601.58</v>
      </c>
      <c r="H290" s="124"/>
      <c r="I290" s="24">
        <f t="shared" si="9"/>
        <v>0</v>
      </c>
    </row>
    <row r="291" spans="1:9" x14ac:dyDescent="0.25">
      <c r="A291" s="9" t="s">
        <v>1512</v>
      </c>
      <c r="B291" s="9" t="s">
        <v>899</v>
      </c>
      <c r="C291" s="9" t="s">
        <v>900</v>
      </c>
      <c r="D291" s="219" t="s">
        <v>11841</v>
      </c>
      <c r="E291" s="21" t="s">
        <v>11841</v>
      </c>
      <c r="F291" s="9">
        <v>2175.35</v>
      </c>
      <c r="G291" s="122">
        <f t="shared" si="8"/>
        <v>2175.35</v>
      </c>
      <c r="H291" s="124"/>
      <c r="I291" s="24">
        <f t="shared" si="9"/>
        <v>0</v>
      </c>
    </row>
    <row r="292" spans="1:9" x14ac:dyDescent="0.25">
      <c r="A292" s="9"/>
      <c r="B292" s="11"/>
      <c r="C292" s="10" t="s">
        <v>1187</v>
      </c>
      <c r="D292" s="109"/>
      <c r="E292" s="44"/>
      <c r="F292" s="11"/>
      <c r="G292" s="126"/>
      <c r="H292" s="116"/>
      <c r="I292" s="29"/>
    </row>
    <row r="293" spans="1:9" x14ac:dyDescent="0.25">
      <c r="A293" s="9" t="s">
        <v>1513</v>
      </c>
      <c r="B293" s="9" t="s">
        <v>901</v>
      </c>
      <c r="C293" s="9" t="s">
        <v>902</v>
      </c>
      <c r="D293" s="219" t="s">
        <v>11841</v>
      </c>
      <c r="E293" s="21" t="s">
        <v>11826</v>
      </c>
      <c r="F293" s="9">
        <v>34.24</v>
      </c>
      <c r="G293" s="122">
        <f t="shared" si="8"/>
        <v>34.24</v>
      </c>
      <c r="H293" s="124"/>
      <c r="I293" s="24">
        <f t="shared" si="9"/>
        <v>0</v>
      </c>
    </row>
    <row r="294" spans="1:9" x14ac:dyDescent="0.25">
      <c r="A294" s="9" t="s">
        <v>1514</v>
      </c>
      <c r="B294" s="9" t="s">
        <v>903</v>
      </c>
      <c r="C294" s="9" t="s">
        <v>904</v>
      </c>
      <c r="D294" s="219" t="s">
        <v>11841</v>
      </c>
      <c r="E294" s="21" t="s">
        <v>10448</v>
      </c>
      <c r="F294" s="9">
        <v>50.58</v>
      </c>
      <c r="G294" s="122">
        <f t="shared" si="8"/>
        <v>50.58</v>
      </c>
      <c r="H294" s="124"/>
      <c r="I294" s="24">
        <f t="shared" si="9"/>
        <v>0</v>
      </c>
    </row>
    <row r="295" spans="1:9" x14ac:dyDescent="0.25">
      <c r="A295" s="9" t="s">
        <v>1515</v>
      </c>
      <c r="B295" s="9" t="s">
        <v>905</v>
      </c>
      <c r="C295" s="9" t="s">
        <v>906</v>
      </c>
      <c r="D295" s="219" t="s">
        <v>11841</v>
      </c>
      <c r="E295" s="21" t="s">
        <v>11843</v>
      </c>
      <c r="F295" s="9">
        <v>83.66</v>
      </c>
      <c r="G295" s="122">
        <f t="shared" si="8"/>
        <v>83.66</v>
      </c>
      <c r="H295" s="124"/>
      <c r="I295" s="24">
        <f t="shared" si="9"/>
        <v>0</v>
      </c>
    </row>
    <row r="296" spans="1:9" x14ac:dyDescent="0.25">
      <c r="A296" s="9" t="s">
        <v>1516</v>
      </c>
      <c r="B296" s="9" t="s">
        <v>907</v>
      </c>
      <c r="C296" s="9" t="s">
        <v>908</v>
      </c>
      <c r="D296" s="219" t="s">
        <v>11841</v>
      </c>
      <c r="E296" s="21" t="s">
        <v>11831</v>
      </c>
      <c r="F296" s="9">
        <v>130.54000000000002</v>
      </c>
      <c r="G296" s="122">
        <f t="shared" si="8"/>
        <v>130.54000000000002</v>
      </c>
      <c r="H296" s="124"/>
      <c r="I296" s="24">
        <f t="shared" si="9"/>
        <v>0</v>
      </c>
    </row>
    <row r="297" spans="1:9" x14ac:dyDescent="0.25">
      <c r="A297" s="9" t="s">
        <v>1517</v>
      </c>
      <c r="B297" s="9" t="s">
        <v>909</v>
      </c>
      <c r="C297" s="9" t="s">
        <v>910</v>
      </c>
      <c r="D297" s="219" t="s">
        <v>11841</v>
      </c>
      <c r="E297" s="21" t="s">
        <v>10451</v>
      </c>
      <c r="F297" s="9">
        <v>197.51</v>
      </c>
      <c r="G297" s="122">
        <f t="shared" si="8"/>
        <v>197.51</v>
      </c>
      <c r="H297" s="124"/>
      <c r="I297" s="24">
        <f t="shared" si="9"/>
        <v>0</v>
      </c>
    </row>
    <row r="298" spans="1:9" x14ac:dyDescent="0.25">
      <c r="A298" s="9" t="s">
        <v>1518</v>
      </c>
      <c r="B298" s="9" t="s">
        <v>911</v>
      </c>
      <c r="C298" s="9" t="s">
        <v>912</v>
      </c>
      <c r="D298" s="219" t="s">
        <v>11841</v>
      </c>
      <c r="E298" s="21" t="s">
        <v>10452</v>
      </c>
      <c r="F298" s="9">
        <v>312.26</v>
      </c>
      <c r="G298" s="122">
        <f t="shared" si="8"/>
        <v>312.26</v>
      </c>
      <c r="H298" s="124"/>
      <c r="I298" s="24">
        <f t="shared" si="9"/>
        <v>0</v>
      </c>
    </row>
    <row r="299" spans="1:9" x14ac:dyDescent="0.25">
      <c r="A299" s="9" t="s">
        <v>1519</v>
      </c>
      <c r="B299" s="9" t="s">
        <v>913</v>
      </c>
      <c r="C299" s="9" t="s">
        <v>914</v>
      </c>
      <c r="D299" s="219" t="s">
        <v>11841</v>
      </c>
      <c r="E299" s="21" t="s">
        <v>11836</v>
      </c>
      <c r="F299" s="9">
        <v>438.61</v>
      </c>
      <c r="G299" s="122">
        <f t="shared" si="8"/>
        <v>438.61</v>
      </c>
      <c r="H299" s="124"/>
      <c r="I299" s="24">
        <f t="shared" si="9"/>
        <v>0</v>
      </c>
    </row>
    <row r="300" spans="1:9" x14ac:dyDescent="0.25">
      <c r="A300" s="9" t="s">
        <v>1520</v>
      </c>
      <c r="B300" s="9" t="s">
        <v>915</v>
      </c>
      <c r="C300" s="9" t="s">
        <v>916</v>
      </c>
      <c r="D300" s="219" t="s">
        <v>11841</v>
      </c>
      <c r="E300" s="21" t="s">
        <v>10453</v>
      </c>
      <c r="F300" s="9">
        <v>628.38</v>
      </c>
      <c r="G300" s="122">
        <f t="shared" si="8"/>
        <v>628.38</v>
      </c>
      <c r="H300" s="124"/>
      <c r="I300" s="24">
        <f t="shared" si="9"/>
        <v>0</v>
      </c>
    </row>
    <row r="301" spans="1:9" x14ac:dyDescent="0.25">
      <c r="A301" s="9" t="s">
        <v>1521</v>
      </c>
      <c r="B301" s="9" t="s">
        <v>917</v>
      </c>
      <c r="C301" s="9" t="s">
        <v>918</v>
      </c>
      <c r="D301" s="219" t="s">
        <v>11841</v>
      </c>
      <c r="E301" s="21" t="s">
        <v>11841</v>
      </c>
      <c r="F301" s="9">
        <v>948.74</v>
      </c>
      <c r="G301" s="122">
        <f t="shared" si="8"/>
        <v>948.74</v>
      </c>
      <c r="H301" s="124"/>
      <c r="I301" s="24">
        <f t="shared" si="9"/>
        <v>0</v>
      </c>
    </row>
    <row r="302" spans="1:9" x14ac:dyDescent="0.25">
      <c r="A302" s="9" t="s">
        <v>1522</v>
      </c>
      <c r="B302" s="9" t="s">
        <v>919</v>
      </c>
      <c r="C302" s="9" t="s">
        <v>920</v>
      </c>
      <c r="D302" s="219" t="s">
        <v>11841</v>
      </c>
      <c r="E302" s="21" t="s">
        <v>11841</v>
      </c>
      <c r="F302" s="9">
        <v>1333.09</v>
      </c>
      <c r="G302" s="122">
        <f t="shared" si="8"/>
        <v>1333.09</v>
      </c>
      <c r="H302" s="124"/>
      <c r="I302" s="24">
        <f t="shared" si="9"/>
        <v>0</v>
      </c>
    </row>
    <row r="303" spans="1:9" x14ac:dyDescent="0.25">
      <c r="A303" s="9"/>
      <c r="B303" s="11"/>
      <c r="C303" s="10" t="s">
        <v>1186</v>
      </c>
      <c r="D303" s="109"/>
      <c r="E303" s="44"/>
      <c r="F303" s="11"/>
      <c r="G303" s="126"/>
      <c r="H303" s="116"/>
      <c r="I303" s="29"/>
    </row>
    <row r="304" spans="1:9" x14ac:dyDescent="0.25">
      <c r="A304" s="9" t="s">
        <v>1523</v>
      </c>
      <c r="B304" s="9" t="s">
        <v>921</v>
      </c>
      <c r="C304" s="9" t="s">
        <v>922</v>
      </c>
      <c r="D304" s="219" t="s">
        <v>11841</v>
      </c>
      <c r="E304" s="21" t="s">
        <v>11826</v>
      </c>
      <c r="F304" s="9">
        <v>39.44</v>
      </c>
      <c r="G304" s="122">
        <f t="shared" si="8"/>
        <v>39.44</v>
      </c>
      <c r="H304" s="124"/>
      <c r="I304" s="24">
        <f t="shared" si="9"/>
        <v>0</v>
      </c>
    </row>
    <row r="305" spans="1:9" x14ac:dyDescent="0.25">
      <c r="A305" s="9" t="s">
        <v>1524</v>
      </c>
      <c r="B305" s="9" t="s">
        <v>923</v>
      </c>
      <c r="C305" s="9" t="s">
        <v>924</v>
      </c>
      <c r="D305" s="219" t="s">
        <v>11841</v>
      </c>
      <c r="E305" s="21" t="s">
        <v>10448</v>
      </c>
      <c r="F305" s="9">
        <v>67.239999999999995</v>
      </c>
      <c r="G305" s="122">
        <f t="shared" si="8"/>
        <v>67.239999999999995</v>
      </c>
      <c r="H305" s="124"/>
      <c r="I305" s="24">
        <f t="shared" si="9"/>
        <v>0</v>
      </c>
    </row>
    <row r="306" spans="1:9" x14ac:dyDescent="0.25">
      <c r="A306" s="9" t="s">
        <v>1525</v>
      </c>
      <c r="B306" s="9" t="s">
        <v>925</v>
      </c>
      <c r="C306" s="9" t="s">
        <v>926</v>
      </c>
      <c r="D306" s="219" t="s">
        <v>11841</v>
      </c>
      <c r="E306" s="21" t="s">
        <v>11843</v>
      </c>
      <c r="F306" s="9">
        <v>119.1</v>
      </c>
      <c r="G306" s="122">
        <f t="shared" si="8"/>
        <v>119.1</v>
      </c>
      <c r="H306" s="124"/>
      <c r="I306" s="24">
        <f t="shared" si="9"/>
        <v>0</v>
      </c>
    </row>
    <row r="307" spans="1:9" x14ac:dyDescent="0.25">
      <c r="A307" s="9" t="s">
        <v>1526</v>
      </c>
      <c r="B307" s="9" t="s">
        <v>927</v>
      </c>
      <c r="C307" s="9" t="s">
        <v>928</v>
      </c>
      <c r="D307" s="219" t="s">
        <v>11841</v>
      </c>
      <c r="E307" s="21" t="s">
        <v>11831</v>
      </c>
      <c r="F307" s="9">
        <v>189.17000000000002</v>
      </c>
      <c r="G307" s="122">
        <f t="shared" si="8"/>
        <v>189.17000000000002</v>
      </c>
      <c r="H307" s="124"/>
      <c r="I307" s="24">
        <f t="shared" si="9"/>
        <v>0</v>
      </c>
    </row>
    <row r="308" spans="1:9" x14ac:dyDescent="0.25">
      <c r="A308" s="9" t="s">
        <v>1527</v>
      </c>
      <c r="B308" s="9" t="s">
        <v>929</v>
      </c>
      <c r="C308" s="9" t="s">
        <v>930</v>
      </c>
      <c r="D308" s="219" t="s">
        <v>11841</v>
      </c>
      <c r="E308" s="21" t="s">
        <v>10451</v>
      </c>
      <c r="F308" s="9">
        <v>309.7</v>
      </c>
      <c r="G308" s="122">
        <f t="shared" si="8"/>
        <v>309.7</v>
      </c>
      <c r="H308" s="124"/>
      <c r="I308" s="24">
        <f t="shared" si="9"/>
        <v>0</v>
      </c>
    </row>
    <row r="309" spans="1:9" x14ac:dyDescent="0.25">
      <c r="A309" s="9" t="s">
        <v>1528</v>
      </c>
      <c r="B309" s="9" t="s">
        <v>931</v>
      </c>
      <c r="C309" s="9" t="s">
        <v>932</v>
      </c>
      <c r="D309" s="219" t="s">
        <v>11841</v>
      </c>
      <c r="E309" s="21" t="s">
        <v>10452</v>
      </c>
      <c r="F309" s="9">
        <v>487.6</v>
      </c>
      <c r="G309" s="122">
        <f t="shared" si="8"/>
        <v>487.6</v>
      </c>
      <c r="H309" s="124"/>
      <c r="I309" s="24">
        <f t="shared" si="9"/>
        <v>0</v>
      </c>
    </row>
    <row r="310" spans="1:9" x14ac:dyDescent="0.25">
      <c r="A310" s="9" t="s">
        <v>1529</v>
      </c>
      <c r="B310" s="9" t="s">
        <v>933</v>
      </c>
      <c r="C310" s="9" t="s">
        <v>934</v>
      </c>
      <c r="D310" s="219" t="s">
        <v>11841</v>
      </c>
      <c r="E310" s="21" t="s">
        <v>11836</v>
      </c>
      <c r="F310" s="9">
        <v>671.51</v>
      </c>
      <c r="G310" s="122">
        <f t="shared" si="8"/>
        <v>671.51</v>
      </c>
      <c r="H310" s="124"/>
      <c r="I310" s="24">
        <f t="shared" si="9"/>
        <v>0</v>
      </c>
    </row>
    <row r="311" spans="1:9" x14ac:dyDescent="0.25">
      <c r="A311" s="9" t="s">
        <v>1530</v>
      </c>
      <c r="B311" s="9" t="s">
        <v>935</v>
      </c>
      <c r="C311" s="9" t="s">
        <v>936</v>
      </c>
      <c r="D311" s="219" t="s">
        <v>11841</v>
      </c>
      <c r="E311" s="21" t="s">
        <v>10453</v>
      </c>
      <c r="F311" s="9">
        <v>986.93999999999994</v>
      </c>
      <c r="G311" s="122">
        <f t="shared" si="8"/>
        <v>986.93999999999994</v>
      </c>
      <c r="H311" s="124"/>
      <c r="I311" s="24">
        <f t="shared" si="9"/>
        <v>0</v>
      </c>
    </row>
    <row r="312" spans="1:9" x14ac:dyDescent="0.25">
      <c r="A312" s="9" t="s">
        <v>1531</v>
      </c>
      <c r="B312" s="9" t="s">
        <v>937</v>
      </c>
      <c r="C312" s="9" t="s">
        <v>938</v>
      </c>
      <c r="D312" s="219" t="s">
        <v>11841</v>
      </c>
      <c r="E312" s="21" t="s">
        <v>11841</v>
      </c>
      <c r="F312" s="9">
        <v>1493.34</v>
      </c>
      <c r="G312" s="122">
        <f t="shared" si="8"/>
        <v>1493.34</v>
      </c>
      <c r="H312" s="124"/>
      <c r="I312" s="24">
        <f t="shared" si="9"/>
        <v>0</v>
      </c>
    </row>
    <row r="313" spans="1:9" x14ac:dyDescent="0.25">
      <c r="A313" s="9" t="s">
        <v>1532</v>
      </c>
      <c r="B313" s="9" t="s">
        <v>939</v>
      </c>
      <c r="C313" s="9" t="s">
        <v>940</v>
      </c>
      <c r="D313" s="219" t="s">
        <v>11841</v>
      </c>
      <c r="E313" s="21" t="s">
        <v>11841</v>
      </c>
      <c r="F313" s="9">
        <v>2106.62</v>
      </c>
      <c r="G313" s="122">
        <f t="shared" si="8"/>
        <v>2106.62</v>
      </c>
      <c r="H313" s="124"/>
      <c r="I313" s="24">
        <f t="shared" si="9"/>
        <v>0</v>
      </c>
    </row>
    <row r="314" spans="1:9" x14ac:dyDescent="0.25">
      <c r="A314" s="9"/>
      <c r="B314" s="11"/>
      <c r="C314" s="10" t="s">
        <v>1185</v>
      </c>
      <c r="D314" s="109"/>
      <c r="E314" s="44"/>
      <c r="F314" s="11"/>
      <c r="G314" s="126"/>
      <c r="H314" s="116"/>
      <c r="I314" s="29"/>
    </row>
    <row r="315" spans="1:9" x14ac:dyDescent="0.25">
      <c r="A315" s="9" t="s">
        <v>1255</v>
      </c>
      <c r="B315" s="9" t="s">
        <v>941</v>
      </c>
      <c r="C315" s="9" t="s">
        <v>942</v>
      </c>
      <c r="D315" s="219" t="s">
        <v>11841</v>
      </c>
      <c r="E315" s="21" t="s">
        <v>11826</v>
      </c>
      <c r="F315" s="9">
        <v>94.46</v>
      </c>
      <c r="G315" s="122">
        <f t="shared" si="8"/>
        <v>94.46</v>
      </c>
      <c r="H315" s="124"/>
      <c r="I315" s="24">
        <f t="shared" si="9"/>
        <v>0</v>
      </c>
    </row>
    <row r="316" spans="1:9" x14ac:dyDescent="0.25">
      <c r="A316" s="9" t="s">
        <v>1256</v>
      </c>
      <c r="B316" s="9" t="s">
        <v>943</v>
      </c>
      <c r="C316" s="9" t="s">
        <v>944</v>
      </c>
      <c r="D316" s="219" t="s">
        <v>11841</v>
      </c>
      <c r="E316" s="21" t="s">
        <v>10448</v>
      </c>
      <c r="F316" s="9">
        <v>133.68</v>
      </c>
      <c r="G316" s="122">
        <f t="shared" si="8"/>
        <v>133.68</v>
      </c>
      <c r="H316" s="124"/>
      <c r="I316" s="24">
        <f t="shared" si="9"/>
        <v>0</v>
      </c>
    </row>
    <row r="317" spans="1:9" x14ac:dyDescent="0.25">
      <c r="A317" s="9" t="s">
        <v>1257</v>
      </c>
      <c r="B317" s="9" t="s">
        <v>945</v>
      </c>
      <c r="C317" s="9" t="s">
        <v>946</v>
      </c>
      <c r="D317" s="219" t="s">
        <v>11841</v>
      </c>
      <c r="E317" s="21" t="s">
        <v>11843</v>
      </c>
      <c r="F317" s="9">
        <v>215.82</v>
      </c>
      <c r="G317" s="122">
        <f t="shared" si="8"/>
        <v>215.82</v>
      </c>
      <c r="H317" s="124"/>
      <c r="I317" s="24">
        <f t="shared" si="9"/>
        <v>0</v>
      </c>
    </row>
    <row r="318" spans="1:9" x14ac:dyDescent="0.25">
      <c r="A318" s="9" t="s">
        <v>1258</v>
      </c>
      <c r="B318" s="9" t="s">
        <v>947</v>
      </c>
      <c r="C318" s="9" t="s">
        <v>948</v>
      </c>
      <c r="D318" s="219" t="s">
        <v>11841</v>
      </c>
      <c r="E318" s="21" t="s">
        <v>11831</v>
      </c>
      <c r="F318" s="9">
        <v>331.55</v>
      </c>
      <c r="G318" s="122">
        <f t="shared" si="8"/>
        <v>331.55</v>
      </c>
      <c r="H318" s="124"/>
      <c r="I318" s="24">
        <f t="shared" si="9"/>
        <v>0</v>
      </c>
    </row>
    <row r="319" spans="1:9" x14ac:dyDescent="0.25">
      <c r="A319" s="9" t="s">
        <v>1259</v>
      </c>
      <c r="B319" s="9" t="s">
        <v>949</v>
      </c>
      <c r="C319" s="9" t="s">
        <v>950</v>
      </c>
      <c r="D319" s="219" t="s">
        <v>11841</v>
      </c>
      <c r="E319" s="21" t="s">
        <v>10451</v>
      </c>
      <c r="F319" s="9">
        <v>482.27</v>
      </c>
      <c r="G319" s="122">
        <f t="shared" si="8"/>
        <v>482.27</v>
      </c>
      <c r="H319" s="124"/>
      <c r="I319" s="24">
        <f t="shared" si="9"/>
        <v>0</v>
      </c>
    </row>
    <row r="320" spans="1:9" x14ac:dyDescent="0.25">
      <c r="A320" s="9" t="s">
        <v>1260</v>
      </c>
      <c r="B320" s="9" t="s">
        <v>951</v>
      </c>
      <c r="C320" s="9" t="s">
        <v>952</v>
      </c>
      <c r="D320" s="219" t="s">
        <v>11841</v>
      </c>
      <c r="E320" s="21" t="s">
        <v>10452</v>
      </c>
      <c r="F320" s="9">
        <v>757.63</v>
      </c>
      <c r="G320" s="122">
        <f t="shared" si="8"/>
        <v>757.63</v>
      </c>
      <c r="H320" s="124"/>
      <c r="I320" s="24">
        <f t="shared" si="9"/>
        <v>0</v>
      </c>
    </row>
    <row r="321" spans="1:9" x14ac:dyDescent="0.25">
      <c r="A321" s="9" t="s">
        <v>1261</v>
      </c>
      <c r="B321" s="9" t="s">
        <v>953</v>
      </c>
      <c r="C321" s="9" t="s">
        <v>954</v>
      </c>
      <c r="D321" s="219" t="s">
        <v>11841</v>
      </c>
      <c r="E321" s="21" t="s">
        <v>11836</v>
      </c>
      <c r="F321" s="9">
        <v>1081.6300000000001</v>
      </c>
      <c r="G321" s="122">
        <f t="shared" si="8"/>
        <v>1081.6300000000001</v>
      </c>
      <c r="H321" s="124"/>
      <c r="I321" s="24">
        <f t="shared" si="9"/>
        <v>0</v>
      </c>
    </row>
    <row r="322" spans="1:9" x14ac:dyDescent="0.25">
      <c r="A322" s="9" t="s">
        <v>1262</v>
      </c>
      <c r="B322" s="9" t="s">
        <v>955</v>
      </c>
      <c r="C322" s="9" t="s">
        <v>956</v>
      </c>
      <c r="D322" s="219" t="s">
        <v>11841</v>
      </c>
      <c r="E322" s="21" t="s">
        <v>10453</v>
      </c>
      <c r="F322" s="9">
        <v>1596.02</v>
      </c>
      <c r="G322" s="122">
        <f t="shared" si="8"/>
        <v>1596.02</v>
      </c>
      <c r="H322" s="124"/>
      <c r="I322" s="24">
        <f t="shared" si="9"/>
        <v>0</v>
      </c>
    </row>
    <row r="323" spans="1:9" x14ac:dyDescent="0.25">
      <c r="A323" s="9" t="s">
        <v>1263</v>
      </c>
      <c r="B323" s="9" t="s">
        <v>957</v>
      </c>
      <c r="C323" s="9" t="s">
        <v>958</v>
      </c>
      <c r="D323" s="219" t="s">
        <v>11841</v>
      </c>
      <c r="E323" s="21" t="s">
        <v>11841</v>
      </c>
      <c r="F323" s="9">
        <v>2374.2399999999998</v>
      </c>
      <c r="G323" s="122">
        <f t="shared" si="8"/>
        <v>2374.2399999999998</v>
      </c>
      <c r="H323" s="124"/>
      <c r="I323" s="24">
        <f t="shared" si="9"/>
        <v>0</v>
      </c>
    </row>
    <row r="324" spans="1:9" x14ac:dyDescent="0.25">
      <c r="A324" s="9"/>
      <c r="B324" s="11"/>
      <c r="C324" s="10" t="s">
        <v>1184</v>
      </c>
      <c r="D324" s="109"/>
      <c r="E324" s="44"/>
      <c r="F324" s="11"/>
      <c r="G324" s="126"/>
      <c r="H324" s="116"/>
      <c r="I324" s="29"/>
    </row>
    <row r="325" spans="1:9" x14ac:dyDescent="0.25">
      <c r="A325" s="9" t="s">
        <v>1252</v>
      </c>
      <c r="B325" s="9" t="s">
        <v>959</v>
      </c>
      <c r="C325" s="9" t="s">
        <v>960</v>
      </c>
      <c r="D325" s="219" t="s">
        <v>11841</v>
      </c>
      <c r="E325" s="21" t="s">
        <v>11826</v>
      </c>
      <c r="F325" s="9">
        <v>86.2</v>
      </c>
      <c r="G325" s="122">
        <f t="shared" si="8"/>
        <v>86.2</v>
      </c>
      <c r="H325" s="124"/>
      <c r="I325" s="24">
        <f t="shared" si="9"/>
        <v>0</v>
      </c>
    </row>
    <row r="326" spans="1:9" x14ac:dyDescent="0.25">
      <c r="A326" s="9" t="s">
        <v>1253</v>
      </c>
      <c r="B326" s="9" t="s">
        <v>961</v>
      </c>
      <c r="C326" s="9" t="s">
        <v>962</v>
      </c>
      <c r="D326" s="219" t="s">
        <v>11841</v>
      </c>
      <c r="E326" s="21" t="s">
        <v>10448</v>
      </c>
      <c r="F326" s="9">
        <v>121.96</v>
      </c>
      <c r="G326" s="122">
        <f t="shared" si="8"/>
        <v>121.96</v>
      </c>
      <c r="H326" s="124"/>
      <c r="I326" s="24">
        <f t="shared" si="9"/>
        <v>0</v>
      </c>
    </row>
    <row r="327" spans="1:9" x14ac:dyDescent="0.25">
      <c r="A327" s="9" t="s">
        <v>1254</v>
      </c>
      <c r="B327" s="9" t="s">
        <v>963</v>
      </c>
      <c r="C327" s="9" t="s">
        <v>964</v>
      </c>
      <c r="D327" s="219" t="s">
        <v>11841</v>
      </c>
      <c r="E327" s="21" t="s">
        <v>11843</v>
      </c>
      <c r="F327" s="9">
        <v>196.91</v>
      </c>
      <c r="G327" s="122">
        <f t="shared" si="8"/>
        <v>196.91</v>
      </c>
      <c r="H327" s="124"/>
      <c r="I327" s="24">
        <f t="shared" si="9"/>
        <v>0</v>
      </c>
    </row>
    <row r="328" spans="1:9" x14ac:dyDescent="0.25">
      <c r="A328" s="9" t="s">
        <v>1533</v>
      </c>
      <c r="B328" s="9" t="s">
        <v>965</v>
      </c>
      <c r="C328" s="9" t="s">
        <v>966</v>
      </c>
      <c r="D328" s="219" t="s">
        <v>11841</v>
      </c>
      <c r="E328" s="21" t="s">
        <v>11831</v>
      </c>
      <c r="F328" s="9">
        <v>302.5</v>
      </c>
      <c r="G328" s="122">
        <f t="shared" si="8"/>
        <v>302.5</v>
      </c>
      <c r="H328" s="124"/>
      <c r="I328" s="24">
        <f t="shared" si="9"/>
        <v>0</v>
      </c>
    </row>
    <row r="329" spans="1:9" x14ac:dyDescent="0.25">
      <c r="A329" s="9" t="s">
        <v>1249</v>
      </c>
      <c r="B329" s="9" t="s">
        <v>967</v>
      </c>
      <c r="C329" s="9" t="s">
        <v>968</v>
      </c>
      <c r="D329" s="219" t="s">
        <v>11841</v>
      </c>
      <c r="E329" s="21" t="s">
        <v>10451</v>
      </c>
      <c r="F329" s="9">
        <v>440.02</v>
      </c>
      <c r="G329" s="122">
        <f t="shared" si="8"/>
        <v>440.02</v>
      </c>
      <c r="H329" s="124"/>
      <c r="I329" s="24">
        <f t="shared" si="9"/>
        <v>0</v>
      </c>
    </row>
    <row r="330" spans="1:9" x14ac:dyDescent="0.25">
      <c r="A330" s="9" t="s">
        <v>1250</v>
      </c>
      <c r="B330" s="9" t="s">
        <v>969</v>
      </c>
      <c r="C330" s="9" t="s">
        <v>970</v>
      </c>
      <c r="D330" s="219" t="s">
        <v>11841</v>
      </c>
      <c r="E330" s="21" t="s">
        <v>10452</v>
      </c>
      <c r="F330" s="9">
        <v>691.26</v>
      </c>
      <c r="G330" s="122">
        <f t="shared" ref="G330:G393" si="10">F330-F330*$G$5</f>
        <v>691.26</v>
      </c>
      <c r="H330" s="124"/>
      <c r="I330" s="24">
        <f t="shared" ref="I330:I393" si="11">G330*H330</f>
        <v>0</v>
      </c>
    </row>
    <row r="331" spans="1:9" x14ac:dyDescent="0.25">
      <c r="A331" s="9" t="s">
        <v>1251</v>
      </c>
      <c r="B331" s="9" t="s">
        <v>971</v>
      </c>
      <c r="C331" s="9" t="s">
        <v>972</v>
      </c>
      <c r="D331" s="219" t="s">
        <v>11841</v>
      </c>
      <c r="E331" s="21" t="s">
        <v>11836</v>
      </c>
      <c r="F331" s="9">
        <v>959.7</v>
      </c>
      <c r="G331" s="122">
        <f t="shared" si="10"/>
        <v>959.7</v>
      </c>
      <c r="H331" s="124"/>
      <c r="I331" s="24">
        <f t="shared" si="11"/>
        <v>0</v>
      </c>
    </row>
    <row r="332" spans="1:9" x14ac:dyDescent="0.25">
      <c r="A332" s="9"/>
      <c r="B332" s="11"/>
      <c r="C332" s="10" t="s">
        <v>1183</v>
      </c>
      <c r="D332" s="109"/>
      <c r="E332" s="44"/>
      <c r="F332" s="11"/>
      <c r="G332" s="126"/>
      <c r="H332" s="116"/>
      <c r="I332" s="29"/>
    </row>
    <row r="333" spans="1:9" x14ac:dyDescent="0.25">
      <c r="A333" s="9" t="s">
        <v>1248</v>
      </c>
      <c r="B333" s="9" t="s">
        <v>973</v>
      </c>
      <c r="C333" s="9" t="s">
        <v>974</v>
      </c>
      <c r="D333" s="219" t="s">
        <v>11850</v>
      </c>
      <c r="E333" s="21" t="s">
        <v>11851</v>
      </c>
      <c r="F333" s="9">
        <v>140.22999999999999</v>
      </c>
      <c r="G333" s="122">
        <f t="shared" si="10"/>
        <v>140.22999999999999</v>
      </c>
      <c r="H333" s="124"/>
      <c r="I333" s="24">
        <f t="shared" si="11"/>
        <v>0</v>
      </c>
    </row>
    <row r="334" spans="1:9" x14ac:dyDescent="0.25">
      <c r="A334" s="9"/>
      <c r="B334" s="11"/>
      <c r="C334" s="10" t="s">
        <v>1182</v>
      </c>
      <c r="D334" s="109"/>
      <c r="E334" s="44"/>
      <c r="F334" s="11"/>
      <c r="G334" s="126"/>
      <c r="H334" s="116"/>
      <c r="I334" s="29"/>
    </row>
    <row r="335" spans="1:9" x14ac:dyDescent="0.25">
      <c r="A335" s="9" t="s">
        <v>1534</v>
      </c>
      <c r="B335" s="9" t="s">
        <v>975</v>
      </c>
      <c r="C335" s="9" t="s">
        <v>976</v>
      </c>
      <c r="D335" s="219" t="s">
        <v>11827</v>
      </c>
      <c r="E335" s="21" t="s">
        <v>11835</v>
      </c>
      <c r="F335" s="9">
        <v>5.09</v>
      </c>
      <c r="G335" s="122">
        <f t="shared" si="10"/>
        <v>5.09</v>
      </c>
      <c r="H335" s="124"/>
      <c r="I335" s="24">
        <f t="shared" si="11"/>
        <v>0</v>
      </c>
    </row>
    <row r="336" spans="1:9" x14ac:dyDescent="0.25">
      <c r="A336" s="9" t="s">
        <v>1535</v>
      </c>
      <c r="B336" s="9" t="s">
        <v>977</v>
      </c>
      <c r="C336" s="9" t="s">
        <v>978</v>
      </c>
      <c r="D336" s="219" t="s">
        <v>11827</v>
      </c>
      <c r="E336" s="21" t="s">
        <v>11823</v>
      </c>
      <c r="F336" s="9">
        <v>8.0299999999999994</v>
      </c>
      <c r="G336" s="122">
        <f t="shared" si="10"/>
        <v>8.0299999999999994</v>
      </c>
      <c r="H336" s="124"/>
      <c r="I336" s="24">
        <f t="shared" si="11"/>
        <v>0</v>
      </c>
    </row>
    <row r="337" spans="1:9" x14ac:dyDescent="0.25">
      <c r="A337" s="9" t="s">
        <v>1536</v>
      </c>
      <c r="B337" s="9" t="s">
        <v>979</v>
      </c>
      <c r="C337" s="9" t="s">
        <v>980</v>
      </c>
      <c r="D337" s="219" t="s">
        <v>11833</v>
      </c>
      <c r="E337" s="21" t="s">
        <v>11849</v>
      </c>
      <c r="F337" s="9">
        <v>15.02</v>
      </c>
      <c r="G337" s="122">
        <f t="shared" si="10"/>
        <v>15.02</v>
      </c>
      <c r="H337" s="124"/>
      <c r="I337" s="24">
        <f t="shared" si="11"/>
        <v>0</v>
      </c>
    </row>
    <row r="338" spans="1:9" x14ac:dyDescent="0.25">
      <c r="A338" s="9" t="s">
        <v>1537</v>
      </c>
      <c r="B338" s="9" t="s">
        <v>981</v>
      </c>
      <c r="C338" s="9" t="s">
        <v>982</v>
      </c>
      <c r="D338" s="219" t="s">
        <v>11829</v>
      </c>
      <c r="E338" s="21" t="s">
        <v>10448</v>
      </c>
      <c r="F338" s="9">
        <v>24.35</v>
      </c>
      <c r="G338" s="122">
        <f t="shared" si="10"/>
        <v>24.35</v>
      </c>
      <c r="H338" s="124"/>
      <c r="I338" s="24">
        <f t="shared" si="11"/>
        <v>0</v>
      </c>
    </row>
    <row r="339" spans="1:9" x14ac:dyDescent="0.25">
      <c r="A339" s="9" t="s">
        <v>1538</v>
      </c>
      <c r="B339" s="9" t="s">
        <v>983</v>
      </c>
      <c r="C339" s="9" t="s">
        <v>984</v>
      </c>
      <c r="D339" s="219" t="s">
        <v>11830</v>
      </c>
      <c r="E339" s="21" t="s">
        <v>11831</v>
      </c>
      <c r="F339" s="9">
        <v>47.83</v>
      </c>
      <c r="G339" s="122">
        <f t="shared" si="10"/>
        <v>47.83</v>
      </c>
      <c r="H339" s="124"/>
      <c r="I339" s="24">
        <f t="shared" si="11"/>
        <v>0</v>
      </c>
    </row>
    <row r="340" spans="1:9" x14ac:dyDescent="0.25">
      <c r="A340" s="9" t="s">
        <v>1539</v>
      </c>
      <c r="B340" s="9" t="s">
        <v>985</v>
      </c>
      <c r="C340" s="9" t="s">
        <v>986</v>
      </c>
      <c r="D340" s="219" t="s">
        <v>11832</v>
      </c>
      <c r="E340" s="21" t="s">
        <v>11829</v>
      </c>
      <c r="F340" s="9">
        <v>81.08</v>
      </c>
      <c r="G340" s="122">
        <f t="shared" si="10"/>
        <v>81.08</v>
      </c>
      <c r="H340" s="124"/>
      <c r="I340" s="24">
        <f t="shared" si="11"/>
        <v>0</v>
      </c>
    </row>
    <row r="341" spans="1:9" x14ac:dyDescent="0.25">
      <c r="A341" s="9" t="s">
        <v>1245</v>
      </c>
      <c r="B341" s="9" t="s">
        <v>987</v>
      </c>
      <c r="C341" s="9" t="s">
        <v>988</v>
      </c>
      <c r="D341" s="219" t="s">
        <v>11840</v>
      </c>
      <c r="E341" s="21" t="s">
        <v>11836</v>
      </c>
      <c r="F341" s="9">
        <v>189.1</v>
      </c>
      <c r="G341" s="122">
        <f t="shared" si="10"/>
        <v>189.1</v>
      </c>
      <c r="H341" s="124"/>
      <c r="I341" s="24">
        <f t="shared" si="11"/>
        <v>0</v>
      </c>
    </row>
    <row r="342" spans="1:9" x14ac:dyDescent="0.25">
      <c r="A342" s="9" t="s">
        <v>1246</v>
      </c>
      <c r="B342" s="9" t="s">
        <v>989</v>
      </c>
      <c r="C342" s="9" t="s">
        <v>990</v>
      </c>
      <c r="D342" s="219" t="s">
        <v>11840</v>
      </c>
      <c r="E342" s="21" t="s">
        <v>11837</v>
      </c>
      <c r="F342" s="9">
        <v>303.28000000000003</v>
      </c>
      <c r="G342" s="122">
        <f t="shared" si="10"/>
        <v>303.28000000000003</v>
      </c>
      <c r="H342" s="124"/>
      <c r="I342" s="24">
        <f t="shared" si="11"/>
        <v>0</v>
      </c>
    </row>
    <row r="343" spans="1:9" x14ac:dyDescent="0.25">
      <c r="A343" s="9" t="s">
        <v>1247</v>
      </c>
      <c r="B343" s="9" t="s">
        <v>991</v>
      </c>
      <c r="C343" s="9" t="s">
        <v>992</v>
      </c>
      <c r="D343" s="219" t="s">
        <v>11821</v>
      </c>
      <c r="E343" s="21" t="s">
        <v>11838</v>
      </c>
      <c r="F343" s="9">
        <v>806.53</v>
      </c>
      <c r="G343" s="122">
        <f t="shared" si="10"/>
        <v>806.53</v>
      </c>
      <c r="H343" s="124"/>
      <c r="I343" s="24">
        <f t="shared" si="11"/>
        <v>0</v>
      </c>
    </row>
    <row r="344" spans="1:9" x14ac:dyDescent="0.25">
      <c r="A344" s="9"/>
      <c r="B344" s="11"/>
      <c r="C344" s="10" t="s">
        <v>1179</v>
      </c>
      <c r="D344" s="109"/>
      <c r="E344" s="44"/>
      <c r="F344" s="11"/>
      <c r="G344" s="126"/>
      <c r="H344" s="116"/>
      <c r="I344" s="29"/>
    </row>
    <row r="345" spans="1:9" x14ac:dyDescent="0.25">
      <c r="A345" s="9" t="s">
        <v>1540</v>
      </c>
      <c r="B345" s="9" t="s">
        <v>993</v>
      </c>
      <c r="C345" s="9" t="s">
        <v>994</v>
      </c>
      <c r="D345" s="219" t="s">
        <v>11827</v>
      </c>
      <c r="E345" s="21" t="s">
        <v>11822</v>
      </c>
      <c r="F345" s="9">
        <v>16.54</v>
      </c>
      <c r="G345" s="122">
        <f t="shared" si="10"/>
        <v>16.54</v>
      </c>
      <c r="H345" s="124"/>
      <c r="I345" s="24">
        <f t="shared" si="11"/>
        <v>0</v>
      </c>
    </row>
    <row r="346" spans="1:9" x14ac:dyDescent="0.25">
      <c r="A346" s="9" t="s">
        <v>1541</v>
      </c>
      <c r="B346" s="9" t="s">
        <v>995</v>
      </c>
      <c r="C346" s="9" t="s">
        <v>996</v>
      </c>
      <c r="D346" s="219" t="s">
        <v>11833</v>
      </c>
      <c r="E346" s="21" t="s">
        <v>11826</v>
      </c>
      <c r="F346" s="9">
        <v>24.43</v>
      </c>
      <c r="G346" s="122">
        <f t="shared" si="10"/>
        <v>24.43</v>
      </c>
      <c r="H346" s="124"/>
      <c r="I346" s="24">
        <f t="shared" si="11"/>
        <v>0</v>
      </c>
    </row>
    <row r="347" spans="1:9" x14ac:dyDescent="0.25">
      <c r="A347" s="9"/>
      <c r="B347" s="11"/>
      <c r="C347" s="10" t="s">
        <v>1178</v>
      </c>
      <c r="D347" s="109"/>
      <c r="E347" s="44"/>
      <c r="F347" s="11"/>
      <c r="G347" s="126"/>
      <c r="H347" s="116"/>
      <c r="I347" s="29"/>
    </row>
    <row r="348" spans="1:9" x14ac:dyDescent="0.25">
      <c r="A348" s="9" t="s">
        <v>1542</v>
      </c>
      <c r="B348" s="9" t="s">
        <v>997</v>
      </c>
      <c r="C348" s="9" t="s">
        <v>998</v>
      </c>
      <c r="D348" s="219" t="s">
        <v>11827</v>
      </c>
      <c r="E348" s="21" t="s">
        <v>11859</v>
      </c>
      <c r="F348" s="9">
        <v>5.62</v>
      </c>
      <c r="G348" s="122">
        <f t="shared" si="10"/>
        <v>5.62</v>
      </c>
      <c r="H348" s="124"/>
      <c r="I348" s="24">
        <f t="shared" si="11"/>
        <v>0</v>
      </c>
    </row>
    <row r="349" spans="1:9" x14ac:dyDescent="0.25">
      <c r="A349" s="9" t="s">
        <v>1543</v>
      </c>
      <c r="B349" s="9" t="s">
        <v>999</v>
      </c>
      <c r="C349" s="9" t="s">
        <v>1000</v>
      </c>
      <c r="D349" s="219" t="s">
        <v>11827</v>
      </c>
      <c r="E349" s="21" t="s">
        <v>11822</v>
      </c>
      <c r="F349" s="9">
        <v>8.9400000000000013</v>
      </c>
      <c r="G349" s="122">
        <f t="shared" si="10"/>
        <v>8.9400000000000013</v>
      </c>
      <c r="H349" s="124"/>
      <c r="I349" s="24">
        <f t="shared" si="11"/>
        <v>0</v>
      </c>
    </row>
    <row r="350" spans="1:9" x14ac:dyDescent="0.25">
      <c r="A350" s="9" t="s">
        <v>1544</v>
      </c>
      <c r="B350" s="9" t="s">
        <v>1001</v>
      </c>
      <c r="C350" s="9" t="s">
        <v>1002</v>
      </c>
      <c r="D350" s="219" t="s">
        <v>11833</v>
      </c>
      <c r="E350" s="21" t="s">
        <v>11826</v>
      </c>
      <c r="F350" s="9">
        <v>15.23</v>
      </c>
      <c r="G350" s="122">
        <f t="shared" si="10"/>
        <v>15.23</v>
      </c>
      <c r="H350" s="124"/>
      <c r="I350" s="24">
        <f t="shared" si="11"/>
        <v>0</v>
      </c>
    </row>
    <row r="351" spans="1:9" x14ac:dyDescent="0.25">
      <c r="A351" s="9" t="s">
        <v>1545</v>
      </c>
      <c r="B351" s="9" t="s">
        <v>1003</v>
      </c>
      <c r="C351" s="9" t="s">
        <v>1004</v>
      </c>
      <c r="D351" s="219" t="s">
        <v>11830</v>
      </c>
      <c r="E351" s="21" t="s">
        <v>11843</v>
      </c>
      <c r="F351" s="9">
        <v>34.04</v>
      </c>
      <c r="G351" s="122">
        <f t="shared" si="10"/>
        <v>34.04</v>
      </c>
      <c r="H351" s="124"/>
      <c r="I351" s="24">
        <f t="shared" si="11"/>
        <v>0</v>
      </c>
    </row>
    <row r="352" spans="1:9" x14ac:dyDescent="0.25">
      <c r="A352" s="9" t="s">
        <v>1546</v>
      </c>
      <c r="B352" s="9" t="s">
        <v>1005</v>
      </c>
      <c r="C352" s="9" t="s">
        <v>1006</v>
      </c>
      <c r="D352" s="219" t="s">
        <v>11830</v>
      </c>
      <c r="E352" s="21" t="s">
        <v>11828</v>
      </c>
      <c r="F352" s="9">
        <v>47.56</v>
      </c>
      <c r="G352" s="122">
        <f t="shared" si="10"/>
        <v>47.56</v>
      </c>
      <c r="H352" s="124"/>
      <c r="I352" s="24">
        <f t="shared" si="11"/>
        <v>0</v>
      </c>
    </row>
    <row r="353" spans="1:9" x14ac:dyDescent="0.25">
      <c r="A353" s="9" t="s">
        <v>1547</v>
      </c>
      <c r="B353" s="9" t="s">
        <v>1007</v>
      </c>
      <c r="C353" s="9" t="s">
        <v>1008</v>
      </c>
      <c r="D353" s="219" t="s">
        <v>11832</v>
      </c>
      <c r="E353" s="21" t="s">
        <v>11829</v>
      </c>
      <c r="F353" s="9">
        <v>94.99</v>
      </c>
      <c r="G353" s="122">
        <f t="shared" si="10"/>
        <v>94.99</v>
      </c>
      <c r="H353" s="124"/>
      <c r="I353" s="24">
        <f t="shared" si="11"/>
        <v>0</v>
      </c>
    </row>
    <row r="354" spans="1:9" x14ac:dyDescent="0.25">
      <c r="A354" s="9" t="s">
        <v>1548</v>
      </c>
      <c r="B354" s="9" t="s">
        <v>1009</v>
      </c>
      <c r="C354" s="9" t="s">
        <v>1010</v>
      </c>
      <c r="D354" s="219" t="s">
        <v>11840</v>
      </c>
      <c r="E354" s="21" t="s">
        <v>10453</v>
      </c>
      <c r="F354" s="9">
        <v>224.04000000000002</v>
      </c>
      <c r="G354" s="122">
        <f t="shared" si="10"/>
        <v>224.04000000000002</v>
      </c>
      <c r="H354" s="124"/>
      <c r="I354" s="24">
        <f t="shared" si="11"/>
        <v>0</v>
      </c>
    </row>
    <row r="355" spans="1:9" x14ac:dyDescent="0.25">
      <c r="A355" s="9" t="s">
        <v>1242</v>
      </c>
      <c r="B355" s="9" t="s">
        <v>1011</v>
      </c>
      <c r="C355" s="9" t="s">
        <v>1012</v>
      </c>
      <c r="D355" s="219" t="s">
        <v>11840</v>
      </c>
      <c r="E355" s="21" t="s">
        <v>11841</v>
      </c>
      <c r="F355" s="9">
        <v>365.16999999999996</v>
      </c>
      <c r="G355" s="122">
        <f t="shared" si="10"/>
        <v>365.16999999999996</v>
      </c>
      <c r="H355" s="124"/>
      <c r="I355" s="24">
        <f t="shared" si="11"/>
        <v>0</v>
      </c>
    </row>
    <row r="356" spans="1:9" x14ac:dyDescent="0.25">
      <c r="A356" s="9" t="s">
        <v>1243</v>
      </c>
      <c r="B356" s="9" t="s">
        <v>1013</v>
      </c>
      <c r="C356" s="9" t="s">
        <v>1014</v>
      </c>
      <c r="D356" s="219" t="s">
        <v>11821</v>
      </c>
      <c r="E356" s="21" t="s">
        <v>11840</v>
      </c>
      <c r="F356" s="9">
        <v>544.66000000000008</v>
      </c>
      <c r="G356" s="122">
        <f t="shared" si="10"/>
        <v>544.66000000000008</v>
      </c>
      <c r="H356" s="124"/>
      <c r="I356" s="24">
        <f t="shared" si="11"/>
        <v>0</v>
      </c>
    </row>
    <row r="357" spans="1:9" x14ac:dyDescent="0.25">
      <c r="A357" s="9" t="s">
        <v>1244</v>
      </c>
      <c r="B357" s="9" t="s">
        <v>1015</v>
      </c>
      <c r="C357" s="9" t="s">
        <v>1016</v>
      </c>
      <c r="D357" s="219" t="s">
        <v>11821</v>
      </c>
      <c r="E357" s="21" t="s">
        <v>11840</v>
      </c>
      <c r="F357" s="9">
        <v>966.66000000000008</v>
      </c>
      <c r="G357" s="122">
        <f t="shared" si="10"/>
        <v>966.66000000000008</v>
      </c>
      <c r="H357" s="124"/>
      <c r="I357" s="24">
        <f t="shared" si="11"/>
        <v>0</v>
      </c>
    </row>
    <row r="358" spans="1:9" x14ac:dyDescent="0.25">
      <c r="A358" s="9"/>
      <c r="B358" s="11"/>
      <c r="C358" s="10" t="s">
        <v>1177</v>
      </c>
      <c r="D358" s="109"/>
      <c r="E358" s="44"/>
      <c r="F358" s="11"/>
      <c r="G358" s="126"/>
      <c r="H358" s="116"/>
      <c r="I358" s="29"/>
    </row>
    <row r="359" spans="1:9" x14ac:dyDescent="0.25">
      <c r="A359" s="9" t="s">
        <v>1549</v>
      </c>
      <c r="B359" s="9" t="s">
        <v>1017</v>
      </c>
      <c r="C359" s="9" t="s">
        <v>1018</v>
      </c>
      <c r="D359" s="219" t="s">
        <v>11830</v>
      </c>
      <c r="E359" s="21" t="s">
        <v>11825</v>
      </c>
      <c r="F359" s="9">
        <v>43.21</v>
      </c>
      <c r="G359" s="122">
        <f t="shared" si="10"/>
        <v>43.21</v>
      </c>
      <c r="H359" s="124"/>
      <c r="I359" s="24">
        <f t="shared" si="11"/>
        <v>0</v>
      </c>
    </row>
    <row r="360" spans="1:9" x14ac:dyDescent="0.25">
      <c r="A360" s="9" t="s">
        <v>1550</v>
      </c>
      <c r="B360" s="9" t="s">
        <v>1019</v>
      </c>
      <c r="C360" s="9" t="s">
        <v>1020</v>
      </c>
      <c r="D360" s="219" t="s">
        <v>11830</v>
      </c>
      <c r="E360" s="21" t="s">
        <v>11852</v>
      </c>
      <c r="F360" s="9">
        <v>62.66</v>
      </c>
      <c r="G360" s="122">
        <f t="shared" si="10"/>
        <v>62.66</v>
      </c>
      <c r="H360" s="124"/>
      <c r="I360" s="24">
        <f t="shared" si="11"/>
        <v>0</v>
      </c>
    </row>
    <row r="361" spans="1:9" x14ac:dyDescent="0.25">
      <c r="A361" s="9" t="s">
        <v>1551</v>
      </c>
      <c r="B361" s="9" t="s">
        <v>1021</v>
      </c>
      <c r="C361" s="9" t="s">
        <v>1022</v>
      </c>
      <c r="D361" s="219" t="s">
        <v>11830</v>
      </c>
      <c r="E361" s="21" t="s">
        <v>11826</v>
      </c>
      <c r="F361" s="9">
        <v>49.18</v>
      </c>
      <c r="G361" s="122">
        <f t="shared" si="10"/>
        <v>49.18</v>
      </c>
      <c r="H361" s="124"/>
      <c r="I361" s="24">
        <f t="shared" si="11"/>
        <v>0</v>
      </c>
    </row>
    <row r="362" spans="1:9" x14ac:dyDescent="0.25">
      <c r="A362" s="9" t="s">
        <v>1552</v>
      </c>
      <c r="B362" s="9" t="s">
        <v>1023</v>
      </c>
      <c r="C362" s="9" t="s">
        <v>1024</v>
      </c>
      <c r="D362" s="219" t="s">
        <v>11830</v>
      </c>
      <c r="E362" s="21" t="s">
        <v>11826</v>
      </c>
      <c r="F362" s="9">
        <v>65.14</v>
      </c>
      <c r="G362" s="122">
        <f t="shared" si="10"/>
        <v>65.14</v>
      </c>
      <c r="H362" s="124"/>
      <c r="I362" s="24">
        <f t="shared" si="11"/>
        <v>0</v>
      </c>
    </row>
    <row r="363" spans="1:9" x14ac:dyDescent="0.25">
      <c r="A363" s="9" t="s">
        <v>1553</v>
      </c>
      <c r="B363" s="9" t="s">
        <v>1025</v>
      </c>
      <c r="C363" s="9" t="s">
        <v>1026</v>
      </c>
      <c r="D363" s="219" t="s">
        <v>11829</v>
      </c>
      <c r="E363" s="21" t="s">
        <v>11826</v>
      </c>
      <c r="F363" s="9">
        <v>78.349999999999994</v>
      </c>
      <c r="G363" s="122">
        <f t="shared" si="10"/>
        <v>78.349999999999994</v>
      </c>
      <c r="H363" s="124"/>
      <c r="I363" s="24">
        <f t="shared" si="11"/>
        <v>0</v>
      </c>
    </row>
    <row r="364" spans="1:9" x14ac:dyDescent="0.25">
      <c r="A364" s="9" t="s">
        <v>1554</v>
      </c>
      <c r="B364" s="9" t="s">
        <v>1027</v>
      </c>
      <c r="C364" s="9" t="s">
        <v>1028</v>
      </c>
      <c r="D364" s="219" t="s">
        <v>11830</v>
      </c>
      <c r="E364" s="21" t="s">
        <v>11827</v>
      </c>
      <c r="F364" s="9">
        <v>73.44</v>
      </c>
      <c r="G364" s="122">
        <f t="shared" si="10"/>
        <v>73.44</v>
      </c>
      <c r="H364" s="124"/>
      <c r="I364" s="24">
        <f t="shared" si="11"/>
        <v>0</v>
      </c>
    </row>
    <row r="365" spans="1:9" x14ac:dyDescent="0.25">
      <c r="A365" s="9" t="s">
        <v>1555</v>
      </c>
      <c r="B365" s="9" t="s">
        <v>1029</v>
      </c>
      <c r="C365" s="9" t="s">
        <v>1030</v>
      </c>
      <c r="D365" s="219" t="s">
        <v>11830</v>
      </c>
      <c r="E365" s="21" t="s">
        <v>11827</v>
      </c>
      <c r="F365" s="9">
        <v>119.77000000000001</v>
      </c>
      <c r="G365" s="122">
        <f t="shared" si="10"/>
        <v>119.77000000000001</v>
      </c>
      <c r="H365" s="124"/>
      <c r="I365" s="24">
        <f t="shared" si="11"/>
        <v>0</v>
      </c>
    </row>
    <row r="366" spans="1:9" x14ac:dyDescent="0.25">
      <c r="A366" s="9"/>
      <c r="B366" s="11"/>
      <c r="C366" s="10" t="s">
        <v>1176</v>
      </c>
      <c r="D366" s="109"/>
      <c r="E366" s="44"/>
      <c r="F366" s="11"/>
      <c r="G366" s="126"/>
      <c r="H366" s="116"/>
      <c r="I366" s="29"/>
    </row>
    <row r="367" spans="1:9" x14ac:dyDescent="0.25">
      <c r="A367" s="9" t="s">
        <v>1556</v>
      </c>
      <c r="B367" s="9" t="s">
        <v>1031</v>
      </c>
      <c r="C367" s="9" t="s">
        <v>1032</v>
      </c>
      <c r="D367" s="219" t="s">
        <v>11830</v>
      </c>
      <c r="E367" s="21" t="s">
        <v>11825</v>
      </c>
      <c r="F367" s="9">
        <v>58.85</v>
      </c>
      <c r="G367" s="122">
        <f t="shared" si="10"/>
        <v>58.85</v>
      </c>
      <c r="H367" s="124"/>
      <c r="I367" s="24">
        <f t="shared" si="11"/>
        <v>0</v>
      </c>
    </row>
    <row r="368" spans="1:9" x14ac:dyDescent="0.25">
      <c r="A368" s="9" t="s">
        <v>1557</v>
      </c>
      <c r="B368" s="9" t="s">
        <v>1033</v>
      </c>
      <c r="C368" s="9" t="s">
        <v>1034</v>
      </c>
      <c r="D368" s="219" t="s">
        <v>11830</v>
      </c>
      <c r="E368" s="21" t="s">
        <v>11826</v>
      </c>
      <c r="F368" s="9">
        <v>81.040000000000006</v>
      </c>
      <c r="G368" s="122">
        <f t="shared" si="10"/>
        <v>81.040000000000006</v>
      </c>
      <c r="H368" s="124"/>
      <c r="I368" s="24">
        <f t="shared" si="11"/>
        <v>0</v>
      </c>
    </row>
    <row r="369" spans="1:9" x14ac:dyDescent="0.25">
      <c r="A369" s="9" t="s">
        <v>1558</v>
      </c>
      <c r="B369" s="9" t="s">
        <v>1035</v>
      </c>
      <c r="C369" s="9" t="s">
        <v>1036</v>
      </c>
      <c r="D369" s="219" t="s">
        <v>11830</v>
      </c>
      <c r="E369" s="21" t="s">
        <v>11826</v>
      </c>
      <c r="F369" s="9">
        <v>61.99</v>
      </c>
      <c r="G369" s="122">
        <f t="shared" si="10"/>
        <v>61.99</v>
      </c>
      <c r="H369" s="124"/>
      <c r="I369" s="24">
        <f t="shared" si="11"/>
        <v>0</v>
      </c>
    </row>
    <row r="370" spans="1:9" x14ac:dyDescent="0.25">
      <c r="A370" s="9" t="s">
        <v>1559</v>
      </c>
      <c r="B370" s="9" t="s">
        <v>1037</v>
      </c>
      <c r="C370" s="9" t="s">
        <v>1038</v>
      </c>
      <c r="D370" s="219" t="s">
        <v>11830</v>
      </c>
      <c r="E370" s="21" t="s">
        <v>11826</v>
      </c>
      <c r="F370" s="9">
        <v>82.12</v>
      </c>
      <c r="G370" s="122">
        <f t="shared" si="10"/>
        <v>82.12</v>
      </c>
      <c r="H370" s="124"/>
      <c r="I370" s="24">
        <f t="shared" si="11"/>
        <v>0</v>
      </c>
    </row>
    <row r="371" spans="1:9" x14ac:dyDescent="0.25">
      <c r="A371" s="9" t="s">
        <v>1560</v>
      </c>
      <c r="B371" s="9" t="s">
        <v>1039</v>
      </c>
      <c r="C371" s="9" t="s">
        <v>1040</v>
      </c>
      <c r="D371" s="219" t="s">
        <v>11830</v>
      </c>
      <c r="E371" s="21" t="s">
        <v>11827</v>
      </c>
      <c r="F371" s="9">
        <v>98.7</v>
      </c>
      <c r="G371" s="122">
        <f t="shared" si="10"/>
        <v>98.7</v>
      </c>
      <c r="H371" s="124"/>
      <c r="I371" s="24">
        <f t="shared" si="11"/>
        <v>0</v>
      </c>
    </row>
    <row r="372" spans="1:9" x14ac:dyDescent="0.25">
      <c r="A372" s="9" t="s">
        <v>1561</v>
      </c>
      <c r="B372" s="9" t="s">
        <v>1041</v>
      </c>
      <c r="C372" s="9" t="s">
        <v>1042</v>
      </c>
      <c r="D372" s="219" t="s">
        <v>11830</v>
      </c>
      <c r="E372" s="21" t="s">
        <v>11831</v>
      </c>
      <c r="F372" s="9">
        <v>99.4</v>
      </c>
      <c r="G372" s="122">
        <f t="shared" si="10"/>
        <v>99.4</v>
      </c>
      <c r="H372" s="124"/>
      <c r="I372" s="24">
        <f t="shared" si="11"/>
        <v>0</v>
      </c>
    </row>
    <row r="373" spans="1:9" x14ac:dyDescent="0.25">
      <c r="A373" s="9" t="s">
        <v>1562</v>
      </c>
      <c r="B373" s="9" t="s">
        <v>1043</v>
      </c>
      <c r="C373" s="9" t="s">
        <v>1044</v>
      </c>
      <c r="D373" s="219" t="s">
        <v>11830</v>
      </c>
      <c r="E373" s="21" t="s">
        <v>11831</v>
      </c>
      <c r="F373" s="9">
        <v>173.38</v>
      </c>
      <c r="G373" s="122">
        <f t="shared" si="10"/>
        <v>173.38</v>
      </c>
      <c r="H373" s="124"/>
      <c r="I373" s="24">
        <f t="shared" si="11"/>
        <v>0</v>
      </c>
    </row>
    <row r="374" spans="1:9" x14ac:dyDescent="0.25">
      <c r="A374" s="9"/>
      <c r="B374" s="11"/>
      <c r="C374" s="10" t="s">
        <v>1175</v>
      </c>
      <c r="D374" s="109"/>
      <c r="E374" s="44"/>
      <c r="F374" s="11"/>
      <c r="G374" s="126"/>
      <c r="H374" s="116"/>
      <c r="I374" s="29"/>
    </row>
    <row r="375" spans="1:9" x14ac:dyDescent="0.25">
      <c r="A375" s="9" t="s">
        <v>1563</v>
      </c>
      <c r="B375" s="9" t="s">
        <v>1045</v>
      </c>
      <c r="C375" s="9" t="s">
        <v>1046</v>
      </c>
      <c r="D375" s="219" t="s">
        <v>11830</v>
      </c>
      <c r="E375" s="21" t="s">
        <v>11825</v>
      </c>
      <c r="F375" s="9">
        <v>45.28</v>
      </c>
      <c r="G375" s="122">
        <f t="shared" si="10"/>
        <v>45.28</v>
      </c>
      <c r="H375" s="124"/>
      <c r="I375" s="24">
        <f t="shared" si="11"/>
        <v>0</v>
      </c>
    </row>
    <row r="376" spans="1:9" x14ac:dyDescent="0.25">
      <c r="A376" s="9" t="s">
        <v>1241</v>
      </c>
      <c r="B376" s="9" t="s">
        <v>1047</v>
      </c>
      <c r="C376" s="9" t="s">
        <v>1048</v>
      </c>
      <c r="D376" s="219">
        <v>10</v>
      </c>
      <c r="E376" s="21" t="s">
        <v>11853</v>
      </c>
      <c r="F376" s="9">
        <v>51.79</v>
      </c>
      <c r="G376" s="122">
        <f t="shared" si="10"/>
        <v>51.79</v>
      </c>
      <c r="H376" s="124"/>
      <c r="I376" s="24">
        <f t="shared" si="11"/>
        <v>0</v>
      </c>
    </row>
    <row r="377" spans="1:9" x14ac:dyDescent="0.25">
      <c r="A377" s="9"/>
      <c r="B377" s="11"/>
      <c r="C377" s="10" t="s">
        <v>1174</v>
      </c>
      <c r="D377" s="109"/>
      <c r="E377" s="44"/>
      <c r="F377" s="11"/>
      <c r="G377" s="126"/>
      <c r="H377" s="116"/>
      <c r="I377" s="29"/>
    </row>
    <row r="378" spans="1:9" ht="24.75" x14ac:dyDescent="0.25">
      <c r="A378" s="9" t="s">
        <v>1239</v>
      </c>
      <c r="B378" s="9" t="s">
        <v>1049</v>
      </c>
      <c r="C378" s="37" t="s">
        <v>1050</v>
      </c>
      <c r="D378" s="222" t="s">
        <v>10453</v>
      </c>
      <c r="E378" s="21" t="s">
        <v>10451</v>
      </c>
      <c r="F378" s="9">
        <v>126.9</v>
      </c>
      <c r="G378" s="122">
        <f t="shared" si="10"/>
        <v>126.9</v>
      </c>
      <c r="H378" s="124"/>
      <c r="I378" s="24">
        <f t="shared" si="11"/>
        <v>0</v>
      </c>
    </row>
    <row r="379" spans="1:9" ht="24.75" x14ac:dyDescent="0.25">
      <c r="A379" s="9" t="s">
        <v>1240</v>
      </c>
      <c r="B379" s="9" t="s">
        <v>1051</v>
      </c>
      <c r="C379" s="37" t="s">
        <v>1052</v>
      </c>
      <c r="D379" s="222" t="s">
        <v>11830</v>
      </c>
      <c r="E379" s="21" t="s">
        <v>11828</v>
      </c>
      <c r="F379" s="9">
        <v>141.01</v>
      </c>
      <c r="G379" s="122">
        <f t="shared" si="10"/>
        <v>141.01</v>
      </c>
      <c r="H379" s="124"/>
      <c r="I379" s="24">
        <f t="shared" si="11"/>
        <v>0</v>
      </c>
    </row>
    <row r="380" spans="1:9" x14ac:dyDescent="0.25">
      <c r="A380" s="9"/>
      <c r="B380" s="11"/>
      <c r="C380" s="10" t="s">
        <v>1173</v>
      </c>
      <c r="D380" s="109"/>
      <c r="E380" s="44"/>
      <c r="F380" s="11"/>
      <c r="G380" s="126"/>
      <c r="H380" s="116"/>
      <c r="I380" s="29"/>
    </row>
    <row r="381" spans="1:9" x14ac:dyDescent="0.25">
      <c r="A381" s="9" t="s">
        <v>1564</v>
      </c>
      <c r="B381" s="9" t="s">
        <v>1053</v>
      </c>
      <c r="C381" s="9" t="s">
        <v>1054</v>
      </c>
      <c r="D381" s="219" t="s">
        <v>11830</v>
      </c>
      <c r="E381" s="21" t="s">
        <v>11852</v>
      </c>
      <c r="F381" s="9">
        <v>60.04</v>
      </c>
      <c r="G381" s="122">
        <f t="shared" si="10"/>
        <v>60.04</v>
      </c>
      <c r="H381" s="124"/>
      <c r="I381" s="24">
        <f t="shared" si="11"/>
        <v>0</v>
      </c>
    </row>
    <row r="382" spans="1:9" x14ac:dyDescent="0.25">
      <c r="A382" s="9" t="s">
        <v>1565</v>
      </c>
      <c r="B382" s="9" t="s">
        <v>1055</v>
      </c>
      <c r="C382" s="9" t="s">
        <v>1056</v>
      </c>
      <c r="D382" s="219" t="s">
        <v>11830</v>
      </c>
      <c r="E382" s="21" t="s">
        <v>11826</v>
      </c>
      <c r="F382" s="9">
        <v>70.2</v>
      </c>
      <c r="G382" s="122">
        <f t="shared" si="10"/>
        <v>70.2</v>
      </c>
      <c r="H382" s="124"/>
      <c r="I382" s="24">
        <f t="shared" si="11"/>
        <v>0</v>
      </c>
    </row>
    <row r="383" spans="1:9" x14ac:dyDescent="0.25">
      <c r="A383" s="9"/>
      <c r="B383" s="11"/>
      <c r="C383" s="10" t="s">
        <v>1172</v>
      </c>
      <c r="D383" s="109"/>
      <c r="E383" s="44"/>
      <c r="F383" s="11"/>
      <c r="G383" s="126"/>
      <c r="H383" s="116"/>
      <c r="I383" s="29"/>
    </row>
    <row r="384" spans="1:9" x14ac:dyDescent="0.25">
      <c r="A384" s="9" t="s">
        <v>1238</v>
      </c>
      <c r="B384" s="9" t="s">
        <v>1057</v>
      </c>
      <c r="C384" s="9" t="s">
        <v>1058</v>
      </c>
      <c r="D384" s="219" t="s">
        <v>10453</v>
      </c>
      <c r="E384" s="21" t="s">
        <v>10451</v>
      </c>
      <c r="F384" s="9">
        <v>141.12</v>
      </c>
      <c r="G384" s="122">
        <f t="shared" si="10"/>
        <v>141.12</v>
      </c>
      <c r="H384" s="124"/>
      <c r="I384" s="24">
        <f t="shared" si="11"/>
        <v>0</v>
      </c>
    </row>
    <row r="385" spans="1:9" x14ac:dyDescent="0.25">
      <c r="A385" s="9"/>
      <c r="B385" s="11"/>
      <c r="C385" s="10" t="s">
        <v>1180</v>
      </c>
      <c r="D385" s="109"/>
      <c r="E385" s="44"/>
      <c r="F385" s="11"/>
      <c r="G385" s="126"/>
      <c r="H385" s="116"/>
      <c r="I385" s="29"/>
    </row>
    <row r="386" spans="1:9" x14ac:dyDescent="0.25">
      <c r="A386" s="9" t="s">
        <v>1566</v>
      </c>
      <c r="B386" s="9" t="s">
        <v>1059</v>
      </c>
      <c r="C386" s="9" t="s">
        <v>1060</v>
      </c>
      <c r="D386" s="219" t="s">
        <v>11827</v>
      </c>
      <c r="E386" s="21" t="s">
        <v>11822</v>
      </c>
      <c r="F386" s="9">
        <v>19.37</v>
      </c>
      <c r="G386" s="122">
        <f t="shared" si="10"/>
        <v>19.37</v>
      </c>
      <c r="H386" s="124"/>
      <c r="I386" s="24">
        <f t="shared" si="11"/>
        <v>0</v>
      </c>
    </row>
    <row r="387" spans="1:9" x14ac:dyDescent="0.25">
      <c r="A387" s="9" t="s">
        <v>1567</v>
      </c>
      <c r="B387" s="9" t="s">
        <v>1061</v>
      </c>
      <c r="C387" s="9" t="s">
        <v>1062</v>
      </c>
      <c r="D387" s="219" t="s">
        <v>11833</v>
      </c>
      <c r="E387" s="21" t="s">
        <v>11826</v>
      </c>
      <c r="F387" s="9">
        <v>27.35</v>
      </c>
      <c r="G387" s="122">
        <f t="shared" si="10"/>
        <v>27.35</v>
      </c>
      <c r="H387" s="124"/>
      <c r="I387" s="24">
        <f t="shared" si="11"/>
        <v>0</v>
      </c>
    </row>
    <row r="388" spans="1:9" x14ac:dyDescent="0.25">
      <c r="A388" s="9"/>
      <c r="B388" s="11"/>
      <c r="C388" s="10" t="s">
        <v>1181</v>
      </c>
      <c r="D388" s="109"/>
      <c r="E388" s="44"/>
      <c r="F388" s="11"/>
      <c r="G388" s="126"/>
      <c r="H388" s="116"/>
      <c r="I388" s="29"/>
    </row>
    <row r="389" spans="1:9" x14ac:dyDescent="0.25">
      <c r="A389" s="9" t="s">
        <v>1235</v>
      </c>
      <c r="B389" s="9" t="s">
        <v>1063</v>
      </c>
      <c r="C389" s="9" t="s">
        <v>1064</v>
      </c>
      <c r="D389" s="219" t="s">
        <v>11827</v>
      </c>
      <c r="E389" s="21" t="s">
        <v>11824</v>
      </c>
      <c r="F389" s="9">
        <v>11.11</v>
      </c>
      <c r="G389" s="122">
        <f t="shared" si="10"/>
        <v>11.11</v>
      </c>
      <c r="H389" s="124"/>
      <c r="I389" s="24">
        <f t="shared" si="11"/>
        <v>0</v>
      </c>
    </row>
    <row r="390" spans="1:9" x14ac:dyDescent="0.25">
      <c r="A390" s="9" t="s">
        <v>1236</v>
      </c>
      <c r="B390" s="9" t="s">
        <v>1065</v>
      </c>
      <c r="C390" s="9" t="s">
        <v>1066</v>
      </c>
      <c r="D390" s="219" t="s">
        <v>11833</v>
      </c>
      <c r="E390" s="21" t="s">
        <v>11862</v>
      </c>
      <c r="F390" s="9">
        <v>18.829999999999998</v>
      </c>
      <c r="G390" s="122">
        <f t="shared" si="10"/>
        <v>18.829999999999998</v>
      </c>
      <c r="H390" s="124"/>
      <c r="I390" s="24">
        <f t="shared" si="11"/>
        <v>0</v>
      </c>
    </row>
    <row r="391" spans="1:9" x14ac:dyDescent="0.25">
      <c r="A391" s="9" t="s">
        <v>1237</v>
      </c>
      <c r="B391" s="9" t="s">
        <v>1067</v>
      </c>
      <c r="C391" s="9" t="s">
        <v>1068</v>
      </c>
      <c r="D391" s="219" t="s">
        <v>11829</v>
      </c>
      <c r="E391" s="21" t="s">
        <v>10448</v>
      </c>
      <c r="F391" s="9">
        <v>28.57</v>
      </c>
      <c r="G391" s="122">
        <f t="shared" si="10"/>
        <v>28.57</v>
      </c>
      <c r="H391" s="124"/>
      <c r="I391" s="24">
        <f t="shared" si="11"/>
        <v>0</v>
      </c>
    </row>
    <row r="392" spans="1:9" x14ac:dyDescent="0.25">
      <c r="A392" s="9"/>
      <c r="B392" s="11"/>
      <c r="C392" s="10" t="s">
        <v>1171</v>
      </c>
      <c r="D392" s="109"/>
      <c r="E392" s="44"/>
      <c r="F392" s="11"/>
      <c r="G392" s="126"/>
      <c r="H392" s="116"/>
      <c r="I392" s="29"/>
    </row>
    <row r="393" spans="1:9" x14ac:dyDescent="0.25">
      <c r="A393" s="9" t="s">
        <v>1568</v>
      </c>
      <c r="B393" s="9" t="s">
        <v>1069</v>
      </c>
      <c r="C393" s="9" t="s">
        <v>1070</v>
      </c>
      <c r="D393" s="219" t="s">
        <v>11821</v>
      </c>
      <c r="E393" s="21" t="s">
        <v>11826</v>
      </c>
      <c r="F393" s="9">
        <v>102.53</v>
      </c>
      <c r="G393" s="122">
        <f t="shared" si="10"/>
        <v>102.53</v>
      </c>
      <c r="H393" s="124"/>
      <c r="I393" s="24">
        <f t="shared" si="11"/>
        <v>0</v>
      </c>
    </row>
    <row r="394" spans="1:9" x14ac:dyDescent="0.25">
      <c r="A394" s="9" t="s">
        <v>1569</v>
      </c>
      <c r="B394" s="9" t="s">
        <v>1071</v>
      </c>
      <c r="C394" s="9" t="s">
        <v>1072</v>
      </c>
      <c r="D394" s="219" t="s">
        <v>11821</v>
      </c>
      <c r="E394" s="21" t="s">
        <v>10448</v>
      </c>
      <c r="F394" s="9">
        <v>145.55000000000001</v>
      </c>
      <c r="G394" s="122">
        <f t="shared" ref="G394:G447" si="12">F394-F394*$G$5</f>
        <v>145.55000000000001</v>
      </c>
      <c r="H394" s="124"/>
      <c r="I394" s="24">
        <f t="shared" ref="I394:I447" si="13">G394*H394</f>
        <v>0</v>
      </c>
    </row>
    <row r="395" spans="1:9" x14ac:dyDescent="0.25">
      <c r="A395" s="9" t="s">
        <v>1570</v>
      </c>
      <c r="B395" s="9" t="s">
        <v>1073</v>
      </c>
      <c r="C395" s="9" t="s">
        <v>1074</v>
      </c>
      <c r="D395" s="219" t="s">
        <v>11829</v>
      </c>
      <c r="E395" s="21" t="s">
        <v>11826</v>
      </c>
      <c r="F395" s="9">
        <v>155.94999999999999</v>
      </c>
      <c r="G395" s="122">
        <f t="shared" si="12"/>
        <v>155.94999999999999</v>
      </c>
      <c r="H395" s="124"/>
      <c r="I395" s="24">
        <f t="shared" si="13"/>
        <v>0</v>
      </c>
    </row>
    <row r="396" spans="1:9" x14ac:dyDescent="0.25">
      <c r="A396" s="9" t="s">
        <v>1571</v>
      </c>
      <c r="B396" s="9" t="s">
        <v>1075</v>
      </c>
      <c r="C396" s="9" t="s">
        <v>1076</v>
      </c>
      <c r="D396" s="219">
        <v>10</v>
      </c>
      <c r="E396" s="21">
        <v>40</v>
      </c>
      <c r="F396" s="9">
        <v>386.63</v>
      </c>
      <c r="G396" s="122">
        <f t="shared" si="12"/>
        <v>386.63</v>
      </c>
      <c r="H396" s="124"/>
      <c r="I396" s="24">
        <f t="shared" si="13"/>
        <v>0</v>
      </c>
    </row>
    <row r="397" spans="1:9" x14ac:dyDescent="0.25">
      <c r="A397" s="9" t="s">
        <v>1572</v>
      </c>
      <c r="B397" s="9" t="s">
        <v>1077</v>
      </c>
      <c r="C397" s="9" t="s">
        <v>1078</v>
      </c>
      <c r="D397" s="219" t="s">
        <v>11830</v>
      </c>
      <c r="E397" s="21" t="s">
        <v>11831</v>
      </c>
      <c r="F397" s="9">
        <v>294.26</v>
      </c>
      <c r="G397" s="122">
        <f t="shared" si="12"/>
        <v>294.26</v>
      </c>
      <c r="H397" s="124"/>
      <c r="I397" s="24">
        <f t="shared" si="13"/>
        <v>0</v>
      </c>
    </row>
    <row r="398" spans="1:9" x14ac:dyDescent="0.25">
      <c r="A398" s="9"/>
      <c r="B398" s="11"/>
      <c r="C398" s="10" t="s">
        <v>1170</v>
      </c>
      <c r="D398" s="109"/>
      <c r="E398" s="44"/>
      <c r="F398" s="11"/>
      <c r="G398" s="126"/>
      <c r="H398" s="116"/>
      <c r="I398" s="29"/>
    </row>
    <row r="399" spans="1:9" x14ac:dyDescent="0.25">
      <c r="A399" s="9" t="s">
        <v>1573</v>
      </c>
      <c r="B399" s="9" t="s">
        <v>1079</v>
      </c>
      <c r="C399" s="9" t="s">
        <v>1080</v>
      </c>
      <c r="D399" s="219" t="s">
        <v>11821</v>
      </c>
      <c r="E399" s="21" t="s">
        <v>11829</v>
      </c>
      <c r="F399" s="9">
        <v>366.23</v>
      </c>
      <c r="G399" s="122">
        <f t="shared" si="12"/>
        <v>366.23</v>
      </c>
      <c r="H399" s="124"/>
      <c r="I399" s="24">
        <f t="shared" si="13"/>
        <v>0</v>
      </c>
    </row>
    <row r="400" spans="1:9" x14ac:dyDescent="0.25">
      <c r="A400" s="9"/>
      <c r="B400" s="11"/>
      <c r="C400" s="10" t="s">
        <v>1169</v>
      </c>
      <c r="D400" s="109"/>
      <c r="E400" s="44"/>
      <c r="F400" s="11"/>
      <c r="G400" s="126"/>
      <c r="H400" s="116"/>
      <c r="I400" s="29"/>
    </row>
    <row r="401" spans="1:9" x14ac:dyDescent="0.25">
      <c r="A401" s="9" t="s">
        <v>1574</v>
      </c>
      <c r="B401" s="9" t="s">
        <v>1081</v>
      </c>
      <c r="C401" s="9" t="s">
        <v>1082</v>
      </c>
      <c r="D401" s="219" t="s">
        <v>11821</v>
      </c>
      <c r="E401" s="21" t="s">
        <v>10448</v>
      </c>
      <c r="F401" s="9">
        <v>116.66</v>
      </c>
      <c r="G401" s="122">
        <f t="shared" si="12"/>
        <v>116.66</v>
      </c>
      <c r="H401" s="124"/>
      <c r="I401" s="24">
        <f t="shared" si="13"/>
        <v>0</v>
      </c>
    </row>
    <row r="402" spans="1:9" x14ac:dyDescent="0.25">
      <c r="A402" s="9" t="s">
        <v>1575</v>
      </c>
      <c r="B402" s="9" t="s">
        <v>1083</v>
      </c>
      <c r="C402" s="9" t="s">
        <v>1084</v>
      </c>
      <c r="D402" s="219" t="s">
        <v>11821</v>
      </c>
      <c r="E402" s="21" t="s">
        <v>11827</v>
      </c>
      <c r="F402" s="9">
        <v>163.37</v>
      </c>
      <c r="G402" s="122">
        <f t="shared" si="12"/>
        <v>163.37</v>
      </c>
      <c r="H402" s="124"/>
      <c r="I402" s="24">
        <f t="shared" si="13"/>
        <v>0</v>
      </c>
    </row>
    <row r="403" spans="1:9" x14ac:dyDescent="0.25">
      <c r="A403" s="9" t="s">
        <v>1576</v>
      </c>
      <c r="B403" s="9" t="s">
        <v>1085</v>
      </c>
      <c r="C403" s="9" t="s">
        <v>1086</v>
      </c>
      <c r="D403" s="219" t="s">
        <v>11821</v>
      </c>
      <c r="E403" s="21" t="s">
        <v>11828</v>
      </c>
      <c r="F403" s="9">
        <v>259.15999999999997</v>
      </c>
      <c r="G403" s="122">
        <f t="shared" si="12"/>
        <v>259.15999999999997</v>
      </c>
      <c r="H403" s="124"/>
      <c r="I403" s="24">
        <f t="shared" si="13"/>
        <v>0</v>
      </c>
    </row>
    <row r="404" spans="1:9" x14ac:dyDescent="0.25">
      <c r="A404" s="9" t="s">
        <v>1577</v>
      </c>
      <c r="B404" s="9" t="s">
        <v>1087</v>
      </c>
      <c r="C404" s="9" t="s">
        <v>1088</v>
      </c>
      <c r="D404" s="219" t="s">
        <v>11821</v>
      </c>
      <c r="E404" s="21" t="s">
        <v>11829</v>
      </c>
      <c r="F404" s="9">
        <v>512.83999999999992</v>
      </c>
      <c r="G404" s="122">
        <f t="shared" si="12"/>
        <v>512.83999999999992</v>
      </c>
      <c r="H404" s="124"/>
      <c r="I404" s="24">
        <f t="shared" si="13"/>
        <v>0</v>
      </c>
    </row>
    <row r="405" spans="1:9" x14ac:dyDescent="0.25">
      <c r="A405" s="9" t="s">
        <v>1578</v>
      </c>
      <c r="B405" s="9" t="s">
        <v>1089</v>
      </c>
      <c r="C405" s="9" t="s">
        <v>1090</v>
      </c>
      <c r="D405" s="219" t="s">
        <v>11821</v>
      </c>
      <c r="E405" s="21" t="s">
        <v>10448</v>
      </c>
      <c r="F405" s="9">
        <v>113.25999999999999</v>
      </c>
      <c r="G405" s="122">
        <f t="shared" si="12"/>
        <v>113.25999999999999</v>
      </c>
      <c r="H405" s="124"/>
      <c r="I405" s="24">
        <f t="shared" si="13"/>
        <v>0</v>
      </c>
    </row>
    <row r="406" spans="1:9" x14ac:dyDescent="0.25">
      <c r="A406" s="9" t="s">
        <v>1579</v>
      </c>
      <c r="B406" s="9" t="s">
        <v>1091</v>
      </c>
      <c r="C406" s="9" t="s">
        <v>1092</v>
      </c>
      <c r="D406" s="219" t="s">
        <v>11821</v>
      </c>
      <c r="E406" s="21" t="s">
        <v>11827</v>
      </c>
      <c r="F406" s="9">
        <v>163.37</v>
      </c>
      <c r="G406" s="122">
        <f t="shared" si="12"/>
        <v>163.37</v>
      </c>
      <c r="H406" s="124"/>
      <c r="I406" s="24">
        <f t="shared" si="13"/>
        <v>0</v>
      </c>
    </row>
    <row r="407" spans="1:9" x14ac:dyDescent="0.25">
      <c r="A407" s="9" t="s">
        <v>1580</v>
      </c>
      <c r="B407" s="9" t="s">
        <v>1093</v>
      </c>
      <c r="C407" s="9" t="s">
        <v>1094</v>
      </c>
      <c r="D407" s="219" t="s">
        <v>11821</v>
      </c>
      <c r="E407" s="21" t="s">
        <v>11828</v>
      </c>
      <c r="F407" s="9">
        <v>251.61999999999998</v>
      </c>
      <c r="G407" s="122">
        <f t="shared" si="12"/>
        <v>251.61999999999998</v>
      </c>
      <c r="H407" s="124"/>
      <c r="I407" s="24">
        <f t="shared" si="13"/>
        <v>0</v>
      </c>
    </row>
    <row r="408" spans="1:9" x14ac:dyDescent="0.25">
      <c r="A408" s="9" t="s">
        <v>1598</v>
      </c>
      <c r="B408" s="9" t="s">
        <v>1095</v>
      </c>
      <c r="C408" s="9" t="s">
        <v>1096</v>
      </c>
      <c r="D408" s="219" t="s">
        <v>11821</v>
      </c>
      <c r="E408" s="21" t="s">
        <v>11829</v>
      </c>
      <c r="F408" s="9">
        <v>485.35</v>
      </c>
      <c r="G408" s="122">
        <f t="shared" si="12"/>
        <v>485.35</v>
      </c>
      <c r="H408" s="124"/>
      <c r="I408" s="24">
        <f t="shared" si="13"/>
        <v>0</v>
      </c>
    </row>
    <row r="409" spans="1:9" x14ac:dyDescent="0.25">
      <c r="A409" s="9"/>
      <c r="B409" s="11"/>
      <c r="C409" s="10" t="s">
        <v>1168</v>
      </c>
      <c r="D409" s="109"/>
      <c r="E409" s="44"/>
      <c r="F409" s="11"/>
      <c r="G409" s="126"/>
      <c r="H409" s="116"/>
      <c r="I409" s="29"/>
    </row>
    <row r="410" spans="1:9" x14ac:dyDescent="0.25">
      <c r="A410" s="9" t="s">
        <v>1234</v>
      </c>
      <c r="B410" s="9" t="s">
        <v>1097</v>
      </c>
      <c r="C410" s="9" t="s">
        <v>1098</v>
      </c>
      <c r="D410" s="219" t="s">
        <v>11821</v>
      </c>
      <c r="E410" s="21" t="s">
        <v>11826</v>
      </c>
      <c r="F410" s="9">
        <v>216.70999999999998</v>
      </c>
      <c r="G410" s="122">
        <f t="shared" si="12"/>
        <v>216.70999999999998</v>
      </c>
      <c r="H410" s="124"/>
      <c r="I410" s="24">
        <f t="shared" si="13"/>
        <v>0</v>
      </c>
    </row>
    <row r="411" spans="1:9" x14ac:dyDescent="0.25">
      <c r="A411" s="9" t="s">
        <v>1228</v>
      </c>
      <c r="B411" s="9" t="s">
        <v>1099</v>
      </c>
      <c r="C411" s="9" t="s">
        <v>1100</v>
      </c>
      <c r="D411" s="219" t="s">
        <v>11821</v>
      </c>
      <c r="E411" s="21" t="s">
        <v>11827</v>
      </c>
      <c r="F411" s="9">
        <v>268.18</v>
      </c>
      <c r="G411" s="122">
        <f t="shared" si="12"/>
        <v>268.18</v>
      </c>
      <c r="H411" s="124"/>
      <c r="I411" s="24">
        <f t="shared" si="13"/>
        <v>0</v>
      </c>
    </row>
    <row r="412" spans="1:9" x14ac:dyDescent="0.25">
      <c r="A412" s="9" t="s">
        <v>1228</v>
      </c>
      <c r="B412" s="9" t="s">
        <v>1101</v>
      </c>
      <c r="C412" s="9" t="s">
        <v>1102</v>
      </c>
      <c r="D412" s="219" t="s">
        <v>11821</v>
      </c>
      <c r="E412" s="21" t="s">
        <v>10448</v>
      </c>
      <c r="F412" s="9">
        <v>235.75</v>
      </c>
      <c r="G412" s="122">
        <f t="shared" si="12"/>
        <v>235.75</v>
      </c>
      <c r="H412" s="124"/>
      <c r="I412" s="24">
        <f t="shared" si="13"/>
        <v>0</v>
      </c>
    </row>
    <row r="413" spans="1:9" x14ac:dyDescent="0.25">
      <c r="A413" s="9" t="s">
        <v>1229</v>
      </c>
      <c r="B413" s="9" t="s">
        <v>1103</v>
      </c>
      <c r="C413" s="9" t="s">
        <v>1104</v>
      </c>
      <c r="D413" s="219" t="s">
        <v>11821</v>
      </c>
      <c r="E413" s="21" t="s">
        <v>11833</v>
      </c>
      <c r="F413" s="9">
        <v>291.43</v>
      </c>
      <c r="G413" s="122">
        <f t="shared" si="12"/>
        <v>291.43</v>
      </c>
      <c r="H413" s="124"/>
      <c r="I413" s="24">
        <f t="shared" si="13"/>
        <v>0</v>
      </c>
    </row>
    <row r="414" spans="1:9" x14ac:dyDescent="0.25">
      <c r="A414" s="9" t="s">
        <v>1230</v>
      </c>
      <c r="B414" s="9" t="s">
        <v>1105</v>
      </c>
      <c r="C414" s="9" t="s">
        <v>1106</v>
      </c>
      <c r="D414" s="219" t="s">
        <v>11821</v>
      </c>
      <c r="E414" s="21" t="s">
        <v>11828</v>
      </c>
      <c r="F414" s="9">
        <v>352.14</v>
      </c>
      <c r="G414" s="122">
        <f t="shared" si="12"/>
        <v>352.14</v>
      </c>
      <c r="H414" s="124"/>
      <c r="I414" s="24">
        <f t="shared" si="13"/>
        <v>0</v>
      </c>
    </row>
    <row r="415" spans="1:9" x14ac:dyDescent="0.25">
      <c r="A415" s="9" t="s">
        <v>1231</v>
      </c>
      <c r="B415" s="9" t="s">
        <v>1107</v>
      </c>
      <c r="C415" s="9" t="s">
        <v>1108</v>
      </c>
      <c r="D415" s="219" t="s">
        <v>11821</v>
      </c>
      <c r="E415" s="21" t="s">
        <v>11833</v>
      </c>
      <c r="F415" s="9">
        <v>470.38</v>
      </c>
      <c r="G415" s="122">
        <f t="shared" si="12"/>
        <v>470.38</v>
      </c>
      <c r="H415" s="124"/>
      <c r="I415" s="24">
        <f t="shared" si="13"/>
        <v>0</v>
      </c>
    </row>
    <row r="416" spans="1:9" x14ac:dyDescent="0.25">
      <c r="A416" s="9" t="s">
        <v>1232</v>
      </c>
      <c r="B416" s="9" t="s">
        <v>1109</v>
      </c>
      <c r="C416" s="9" t="s">
        <v>1110</v>
      </c>
      <c r="D416" s="219" t="s">
        <v>11821</v>
      </c>
      <c r="E416" s="21" t="s">
        <v>11847</v>
      </c>
      <c r="F416" s="9">
        <v>581.27</v>
      </c>
      <c r="G416" s="122">
        <f t="shared" si="12"/>
        <v>581.27</v>
      </c>
      <c r="H416" s="124"/>
      <c r="I416" s="24">
        <f t="shared" si="13"/>
        <v>0</v>
      </c>
    </row>
    <row r="417" spans="1:9" x14ac:dyDescent="0.25">
      <c r="A417" s="9" t="s">
        <v>1233</v>
      </c>
      <c r="B417" s="9" t="s">
        <v>1111</v>
      </c>
      <c r="C417" s="9" t="s">
        <v>1112</v>
      </c>
      <c r="D417" s="219" t="s">
        <v>11821</v>
      </c>
      <c r="E417" s="21" t="s">
        <v>11830</v>
      </c>
      <c r="F417" s="9">
        <v>662.14</v>
      </c>
      <c r="G417" s="122">
        <f t="shared" si="12"/>
        <v>662.14</v>
      </c>
      <c r="H417" s="124"/>
      <c r="I417" s="24">
        <f t="shared" si="13"/>
        <v>0</v>
      </c>
    </row>
    <row r="418" spans="1:9" x14ac:dyDescent="0.25">
      <c r="A418" s="9"/>
      <c r="B418" s="11"/>
      <c r="C418" s="10" t="s">
        <v>1167</v>
      </c>
      <c r="D418" s="109"/>
      <c r="E418" s="44"/>
      <c r="F418" s="11"/>
      <c r="G418" s="126"/>
      <c r="H418" s="116"/>
      <c r="I418" s="29"/>
    </row>
    <row r="419" spans="1:9" x14ac:dyDescent="0.25">
      <c r="A419" s="9" t="s">
        <v>1224</v>
      </c>
      <c r="B419" s="9" t="s">
        <v>1113</v>
      </c>
      <c r="C419" s="9" t="s">
        <v>1114</v>
      </c>
      <c r="D419" s="219" t="s">
        <v>11821</v>
      </c>
      <c r="E419" s="21" t="s">
        <v>11846</v>
      </c>
      <c r="F419" s="9">
        <v>299.83000000000004</v>
      </c>
      <c r="G419" s="122">
        <f t="shared" si="12"/>
        <v>299.83000000000004</v>
      </c>
      <c r="H419" s="124"/>
      <c r="I419" s="24">
        <f t="shared" si="13"/>
        <v>0</v>
      </c>
    </row>
    <row r="420" spans="1:9" x14ac:dyDescent="0.25">
      <c r="A420" s="9" t="s">
        <v>1225</v>
      </c>
      <c r="B420" s="9" t="s">
        <v>1115</v>
      </c>
      <c r="C420" s="9" t="s">
        <v>1116</v>
      </c>
      <c r="D420" s="219" t="s">
        <v>11821</v>
      </c>
      <c r="E420" s="21" t="s">
        <v>11827</v>
      </c>
      <c r="F420" s="9">
        <v>327.07</v>
      </c>
      <c r="G420" s="122">
        <f t="shared" si="12"/>
        <v>327.07</v>
      </c>
      <c r="H420" s="124"/>
      <c r="I420" s="24">
        <f t="shared" si="13"/>
        <v>0</v>
      </c>
    </row>
    <row r="421" spans="1:9" x14ac:dyDescent="0.25">
      <c r="A421" s="9" t="s">
        <v>1226</v>
      </c>
      <c r="B421" s="9" t="s">
        <v>1117</v>
      </c>
      <c r="C421" s="9" t="s">
        <v>1118</v>
      </c>
      <c r="D421" s="219" t="s">
        <v>11821</v>
      </c>
      <c r="E421" s="21" t="s">
        <v>11845</v>
      </c>
      <c r="F421" s="9">
        <v>404.9</v>
      </c>
      <c r="G421" s="122">
        <f t="shared" si="12"/>
        <v>404.9</v>
      </c>
      <c r="H421" s="124"/>
      <c r="I421" s="24">
        <f t="shared" si="13"/>
        <v>0</v>
      </c>
    </row>
    <row r="422" spans="1:9" x14ac:dyDescent="0.25">
      <c r="A422" s="9" t="s">
        <v>1227</v>
      </c>
      <c r="B422" s="9" t="s">
        <v>1119</v>
      </c>
      <c r="C422" s="9" t="s">
        <v>1120</v>
      </c>
      <c r="D422" s="219" t="s">
        <v>11821</v>
      </c>
      <c r="E422" s="21" t="s">
        <v>11828</v>
      </c>
      <c r="F422" s="9">
        <v>541.76</v>
      </c>
      <c r="G422" s="122">
        <f t="shared" si="12"/>
        <v>541.76</v>
      </c>
      <c r="H422" s="124"/>
      <c r="I422" s="24">
        <f t="shared" si="13"/>
        <v>0</v>
      </c>
    </row>
    <row r="423" spans="1:9" x14ac:dyDescent="0.25">
      <c r="A423" s="9" t="s">
        <v>1581</v>
      </c>
      <c r="B423" s="9" t="s">
        <v>1121</v>
      </c>
      <c r="C423" s="9" t="s">
        <v>1122</v>
      </c>
      <c r="D423" s="219" t="s">
        <v>11821</v>
      </c>
      <c r="E423" s="21" t="s">
        <v>11863</v>
      </c>
      <c r="F423" s="9">
        <v>737.26</v>
      </c>
      <c r="G423" s="122">
        <f t="shared" si="12"/>
        <v>737.26</v>
      </c>
      <c r="H423" s="124"/>
      <c r="I423" s="24">
        <f t="shared" si="13"/>
        <v>0</v>
      </c>
    </row>
    <row r="424" spans="1:9" x14ac:dyDescent="0.25">
      <c r="A424" s="9" t="s">
        <v>1223</v>
      </c>
      <c r="B424" s="9" t="s">
        <v>1123</v>
      </c>
      <c r="C424" s="9" t="s">
        <v>1124</v>
      </c>
      <c r="D424" s="219" t="s">
        <v>11821</v>
      </c>
      <c r="E424" s="21" t="s">
        <v>11847</v>
      </c>
      <c r="F424" s="9">
        <v>865.7299999999999</v>
      </c>
      <c r="G424" s="122">
        <f t="shared" si="12"/>
        <v>865.7299999999999</v>
      </c>
      <c r="H424" s="124"/>
      <c r="I424" s="24">
        <f t="shared" si="13"/>
        <v>0</v>
      </c>
    </row>
    <row r="425" spans="1:9" x14ac:dyDescent="0.25">
      <c r="A425" s="9"/>
      <c r="B425" s="11"/>
      <c r="C425" s="10" t="s">
        <v>1166</v>
      </c>
      <c r="D425" s="109"/>
      <c r="E425" s="44"/>
      <c r="F425" s="11"/>
      <c r="G425" s="126"/>
      <c r="H425" s="116"/>
      <c r="I425" s="29"/>
    </row>
    <row r="426" spans="1:9" x14ac:dyDescent="0.25">
      <c r="A426" s="9" t="s">
        <v>1582</v>
      </c>
      <c r="B426" s="9" t="s">
        <v>1125</v>
      </c>
      <c r="C426" s="9" t="s">
        <v>1126</v>
      </c>
      <c r="D426" s="219" t="s">
        <v>11821</v>
      </c>
      <c r="E426" s="21" t="s">
        <v>11827</v>
      </c>
      <c r="F426" s="9">
        <v>153.18</v>
      </c>
      <c r="G426" s="122">
        <f t="shared" si="12"/>
        <v>153.18</v>
      </c>
      <c r="H426" s="124"/>
      <c r="I426" s="24">
        <f t="shared" si="13"/>
        <v>0</v>
      </c>
    </row>
    <row r="427" spans="1:9" x14ac:dyDescent="0.25">
      <c r="A427" s="9" t="s">
        <v>1583</v>
      </c>
      <c r="B427" s="9" t="s">
        <v>1127</v>
      </c>
      <c r="C427" s="9" t="s">
        <v>1128</v>
      </c>
      <c r="D427" s="219" t="s">
        <v>11821</v>
      </c>
      <c r="E427" s="21" t="s">
        <v>11831</v>
      </c>
      <c r="F427" s="9">
        <v>215.15</v>
      </c>
      <c r="G427" s="122">
        <f t="shared" si="12"/>
        <v>215.15</v>
      </c>
      <c r="H427" s="124"/>
      <c r="I427" s="24">
        <f t="shared" si="13"/>
        <v>0</v>
      </c>
    </row>
    <row r="428" spans="1:9" x14ac:dyDescent="0.25">
      <c r="A428" s="9" t="s">
        <v>1584</v>
      </c>
      <c r="B428" s="9" t="s">
        <v>1129</v>
      </c>
      <c r="C428" s="9" t="s">
        <v>1130</v>
      </c>
      <c r="D428" s="219" t="s">
        <v>11821</v>
      </c>
      <c r="E428" s="21" t="s">
        <v>11833</v>
      </c>
      <c r="F428" s="9">
        <v>369.12</v>
      </c>
      <c r="G428" s="122">
        <f t="shared" si="12"/>
        <v>369.12</v>
      </c>
      <c r="H428" s="124"/>
      <c r="I428" s="24">
        <f t="shared" si="13"/>
        <v>0</v>
      </c>
    </row>
    <row r="429" spans="1:9" x14ac:dyDescent="0.25">
      <c r="A429" s="9" t="s">
        <v>1585</v>
      </c>
      <c r="B429" s="9" t="s">
        <v>1131</v>
      </c>
      <c r="C429" s="9" t="s">
        <v>1132</v>
      </c>
      <c r="D429" s="219" t="s">
        <v>11821</v>
      </c>
      <c r="E429" s="21" t="s">
        <v>11833</v>
      </c>
      <c r="F429" s="9">
        <v>608.6</v>
      </c>
      <c r="G429" s="122">
        <f t="shared" si="12"/>
        <v>608.6</v>
      </c>
      <c r="H429" s="124"/>
      <c r="I429" s="24">
        <f t="shared" si="13"/>
        <v>0</v>
      </c>
    </row>
    <row r="430" spans="1:9" x14ac:dyDescent="0.25">
      <c r="A430" s="9" t="s">
        <v>1586</v>
      </c>
      <c r="B430" s="9" t="s">
        <v>1133</v>
      </c>
      <c r="C430" s="9" t="s">
        <v>1134</v>
      </c>
      <c r="D430" s="219" t="s">
        <v>11821</v>
      </c>
      <c r="E430" s="21" t="s">
        <v>11830</v>
      </c>
      <c r="F430" s="9">
        <v>1129.6199999999999</v>
      </c>
      <c r="G430" s="122">
        <f t="shared" si="12"/>
        <v>1129.6199999999999</v>
      </c>
      <c r="H430" s="124"/>
      <c r="I430" s="24">
        <f t="shared" si="13"/>
        <v>0</v>
      </c>
    </row>
    <row r="431" spans="1:9" x14ac:dyDescent="0.25">
      <c r="A431" s="9" t="s">
        <v>1587</v>
      </c>
      <c r="B431" s="9" t="s">
        <v>1135</v>
      </c>
      <c r="C431" s="9" t="s">
        <v>1136</v>
      </c>
      <c r="D431" s="219" t="s">
        <v>11821</v>
      </c>
      <c r="E431" s="21" t="s">
        <v>11837</v>
      </c>
      <c r="F431" s="9">
        <v>1812.58</v>
      </c>
      <c r="G431" s="122">
        <f t="shared" si="12"/>
        <v>1812.58</v>
      </c>
      <c r="H431" s="124"/>
      <c r="I431" s="24">
        <f t="shared" si="13"/>
        <v>0</v>
      </c>
    </row>
    <row r="432" spans="1:9" x14ac:dyDescent="0.25">
      <c r="A432" s="9" t="s">
        <v>1220</v>
      </c>
      <c r="B432" s="9" t="s">
        <v>1137</v>
      </c>
      <c r="C432" s="9" t="s">
        <v>1138</v>
      </c>
      <c r="D432" s="219" t="s">
        <v>11821</v>
      </c>
      <c r="E432" s="21" t="s">
        <v>11843</v>
      </c>
      <c r="F432" s="9">
        <v>101.74</v>
      </c>
      <c r="G432" s="122">
        <f t="shared" si="12"/>
        <v>101.74</v>
      </c>
      <c r="H432" s="124"/>
      <c r="I432" s="24">
        <f t="shared" si="13"/>
        <v>0</v>
      </c>
    </row>
    <row r="433" spans="1:9" x14ac:dyDescent="0.25">
      <c r="A433" s="9" t="s">
        <v>1221</v>
      </c>
      <c r="B433" s="9" t="s">
        <v>1139</v>
      </c>
      <c r="C433" s="9" t="s">
        <v>1140</v>
      </c>
      <c r="D433" s="219" t="s">
        <v>11821</v>
      </c>
      <c r="E433" s="21" t="s">
        <v>11827</v>
      </c>
      <c r="F433" s="9">
        <v>155.26</v>
      </c>
      <c r="G433" s="122">
        <f t="shared" si="12"/>
        <v>155.26</v>
      </c>
      <c r="H433" s="124"/>
      <c r="I433" s="24">
        <f t="shared" si="13"/>
        <v>0</v>
      </c>
    </row>
    <row r="434" spans="1:9" x14ac:dyDescent="0.25">
      <c r="A434" s="9" t="s">
        <v>1222</v>
      </c>
      <c r="B434" s="9" t="s">
        <v>1141</v>
      </c>
      <c r="C434" s="9" t="s">
        <v>1142</v>
      </c>
      <c r="D434" s="219" t="s">
        <v>11821</v>
      </c>
      <c r="E434" s="21" t="s">
        <v>11828</v>
      </c>
      <c r="F434" s="9">
        <v>214.14000000000001</v>
      </c>
      <c r="G434" s="122">
        <f t="shared" si="12"/>
        <v>214.14000000000001</v>
      </c>
      <c r="H434" s="124"/>
      <c r="I434" s="24">
        <f t="shared" si="13"/>
        <v>0</v>
      </c>
    </row>
    <row r="435" spans="1:9" x14ac:dyDescent="0.25">
      <c r="A435" s="9"/>
      <c r="B435" s="11"/>
      <c r="C435" s="10" t="s">
        <v>1165</v>
      </c>
      <c r="D435" s="109"/>
      <c r="E435" s="44"/>
      <c r="F435" s="11"/>
      <c r="G435" s="126"/>
      <c r="H435" s="116"/>
      <c r="I435" s="29"/>
    </row>
    <row r="436" spans="1:9" x14ac:dyDescent="0.25">
      <c r="A436" s="9" t="s">
        <v>1588</v>
      </c>
      <c r="B436" s="9" t="s">
        <v>1143</v>
      </c>
      <c r="C436" s="9" t="s">
        <v>1144</v>
      </c>
      <c r="D436" s="219" t="s">
        <v>11821</v>
      </c>
      <c r="E436" s="21" t="s">
        <v>11843</v>
      </c>
      <c r="F436" s="9">
        <v>251.68</v>
      </c>
      <c r="G436" s="122">
        <f t="shared" si="12"/>
        <v>251.68</v>
      </c>
      <c r="H436" s="124"/>
      <c r="I436" s="24">
        <f t="shared" si="13"/>
        <v>0</v>
      </c>
    </row>
    <row r="437" spans="1:9" x14ac:dyDescent="0.25">
      <c r="A437" s="9" t="s">
        <v>1589</v>
      </c>
      <c r="B437" s="9" t="s">
        <v>1145</v>
      </c>
      <c r="C437" s="9" t="s">
        <v>1146</v>
      </c>
      <c r="D437" s="219" t="s">
        <v>11821</v>
      </c>
      <c r="E437" s="21" t="s">
        <v>11864</v>
      </c>
      <c r="F437" s="9">
        <v>329.28000000000003</v>
      </c>
      <c r="G437" s="122">
        <f t="shared" si="12"/>
        <v>329.28000000000003</v>
      </c>
      <c r="H437" s="124"/>
      <c r="I437" s="24">
        <f t="shared" si="13"/>
        <v>0</v>
      </c>
    </row>
    <row r="438" spans="1:9" x14ac:dyDescent="0.25">
      <c r="A438" s="9" t="s">
        <v>1590</v>
      </c>
      <c r="B438" s="9" t="s">
        <v>1147</v>
      </c>
      <c r="C438" s="9" t="s">
        <v>1148</v>
      </c>
      <c r="D438" s="219" t="s">
        <v>11821</v>
      </c>
      <c r="E438" s="21" t="s">
        <v>11843</v>
      </c>
      <c r="F438" s="9">
        <v>246.36999999999998</v>
      </c>
      <c r="G438" s="122">
        <f t="shared" si="12"/>
        <v>246.36999999999998</v>
      </c>
      <c r="H438" s="124"/>
      <c r="I438" s="24">
        <f t="shared" si="13"/>
        <v>0</v>
      </c>
    </row>
    <row r="439" spans="1:9" x14ac:dyDescent="0.25">
      <c r="A439" s="9" t="s">
        <v>1591</v>
      </c>
      <c r="B439" s="9" t="s">
        <v>1149</v>
      </c>
      <c r="C439" s="9" t="s">
        <v>1150</v>
      </c>
      <c r="D439" s="219" t="s">
        <v>11821</v>
      </c>
      <c r="E439" s="21" t="s">
        <v>11864</v>
      </c>
      <c r="F439" s="9">
        <v>329.28000000000003</v>
      </c>
      <c r="G439" s="122">
        <f t="shared" si="12"/>
        <v>329.28000000000003</v>
      </c>
      <c r="H439" s="124"/>
      <c r="I439" s="24">
        <f t="shared" si="13"/>
        <v>0</v>
      </c>
    </row>
    <row r="440" spans="1:9" x14ac:dyDescent="0.25">
      <c r="A440" s="9"/>
      <c r="B440" s="11"/>
      <c r="C440" s="10" t="s">
        <v>1164</v>
      </c>
      <c r="D440" s="109"/>
      <c r="E440" s="44"/>
      <c r="F440" s="11"/>
      <c r="G440" s="126"/>
      <c r="H440" s="116"/>
      <c r="I440" s="29"/>
    </row>
    <row r="441" spans="1:9" x14ac:dyDescent="0.25">
      <c r="A441" s="9" t="s">
        <v>1216</v>
      </c>
      <c r="B441" s="9" t="s">
        <v>1151</v>
      </c>
      <c r="C441" s="9" t="s">
        <v>1152</v>
      </c>
      <c r="D441" s="219" t="s">
        <v>11833</v>
      </c>
      <c r="E441" s="21" t="s">
        <v>11822</v>
      </c>
      <c r="F441" s="9">
        <v>139.55000000000001</v>
      </c>
      <c r="G441" s="122">
        <f t="shared" si="12"/>
        <v>139.55000000000001</v>
      </c>
      <c r="H441" s="124"/>
      <c r="I441" s="24">
        <f t="shared" si="13"/>
        <v>0</v>
      </c>
    </row>
    <row r="442" spans="1:9" x14ac:dyDescent="0.25">
      <c r="A442" s="9" t="s">
        <v>1217</v>
      </c>
      <c r="B442" s="9" t="s">
        <v>1153</v>
      </c>
      <c r="C442" s="9" t="s">
        <v>1154</v>
      </c>
      <c r="D442" s="219">
        <v>40</v>
      </c>
      <c r="E442" s="21">
        <v>160</v>
      </c>
      <c r="F442" s="9">
        <v>198.66</v>
      </c>
      <c r="G442" s="122">
        <f t="shared" si="12"/>
        <v>198.66</v>
      </c>
      <c r="H442" s="124"/>
      <c r="I442" s="24">
        <f t="shared" si="13"/>
        <v>0</v>
      </c>
    </row>
    <row r="443" spans="1:9" x14ac:dyDescent="0.25">
      <c r="A443" s="9" t="s">
        <v>1218</v>
      </c>
      <c r="B443" s="9" t="s">
        <v>1155</v>
      </c>
      <c r="C443" s="9" t="s">
        <v>1156</v>
      </c>
      <c r="D443" s="219" t="s">
        <v>11833</v>
      </c>
      <c r="E443" s="21" t="s">
        <v>11825</v>
      </c>
      <c r="F443" s="9">
        <v>187.81</v>
      </c>
      <c r="G443" s="122">
        <f t="shared" si="12"/>
        <v>187.81</v>
      </c>
      <c r="H443" s="124"/>
      <c r="I443" s="24">
        <f t="shared" si="13"/>
        <v>0</v>
      </c>
    </row>
    <row r="444" spans="1:9" x14ac:dyDescent="0.25">
      <c r="A444" s="9" t="s">
        <v>1219</v>
      </c>
      <c r="B444" s="9" t="s">
        <v>1157</v>
      </c>
      <c r="C444" s="9" t="s">
        <v>1158</v>
      </c>
      <c r="D444" s="219" t="s">
        <v>11833</v>
      </c>
      <c r="E444" s="21" t="s">
        <v>11848</v>
      </c>
      <c r="F444" s="9">
        <v>697.68000000000006</v>
      </c>
      <c r="G444" s="122">
        <f t="shared" si="12"/>
        <v>697.68000000000006</v>
      </c>
      <c r="H444" s="124"/>
      <c r="I444" s="24">
        <f t="shared" si="13"/>
        <v>0</v>
      </c>
    </row>
    <row r="445" spans="1:9" x14ac:dyDescent="0.25">
      <c r="A445" s="9"/>
      <c r="B445" s="11"/>
      <c r="C445" s="10" t="s">
        <v>1163</v>
      </c>
      <c r="D445" s="109"/>
      <c r="E445" s="44"/>
      <c r="F445" s="11"/>
      <c r="G445" s="126"/>
      <c r="H445" s="116"/>
      <c r="I445" s="29"/>
    </row>
    <row r="446" spans="1:9" x14ac:dyDescent="0.25">
      <c r="A446" s="9" t="s">
        <v>1592</v>
      </c>
      <c r="B446" s="9" t="s">
        <v>1159</v>
      </c>
      <c r="C446" s="9" t="s">
        <v>1160</v>
      </c>
      <c r="D446" s="21">
        <v>25</v>
      </c>
      <c r="E446" s="21">
        <v>150</v>
      </c>
      <c r="F446" s="9">
        <v>269.57</v>
      </c>
      <c r="G446" s="122">
        <f t="shared" si="12"/>
        <v>269.57</v>
      </c>
      <c r="H446" s="124"/>
      <c r="I446" s="24">
        <f t="shared" si="13"/>
        <v>0</v>
      </c>
    </row>
    <row r="447" spans="1:9" x14ac:dyDescent="0.25">
      <c r="A447" s="9" t="s">
        <v>1593</v>
      </c>
      <c r="B447" s="9" t="s">
        <v>1161</v>
      </c>
      <c r="C447" s="9" t="s">
        <v>1162</v>
      </c>
      <c r="D447" s="219">
        <v>20</v>
      </c>
      <c r="E447" s="21">
        <v>120</v>
      </c>
      <c r="F447" s="9">
        <v>427.75</v>
      </c>
      <c r="G447" s="122">
        <f t="shared" si="12"/>
        <v>427.75</v>
      </c>
      <c r="H447" s="124"/>
      <c r="I447" s="24">
        <f t="shared" si="13"/>
        <v>0</v>
      </c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x14ac:dyDescent="0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x14ac:dyDescent="0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x14ac:dyDescent="0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x14ac:dyDescent="0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x14ac:dyDescent="0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x14ac:dyDescent="0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x14ac:dyDescent="0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x14ac:dyDescent="0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x14ac:dyDescent="0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x14ac:dyDescent="0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x14ac:dyDescent="0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x14ac:dyDescent="0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x14ac:dyDescent="0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x14ac:dyDescent="0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x14ac:dyDescent="0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x14ac:dyDescent="0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x14ac:dyDescent="0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x14ac:dyDescent="0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x14ac:dyDescent="0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x14ac:dyDescent="0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x14ac:dyDescent="0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x14ac:dyDescent="0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x14ac:dyDescent="0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x14ac:dyDescent="0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x14ac:dyDescent="0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x14ac:dyDescent="0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x14ac:dyDescent="0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x14ac:dyDescent="0.25">
      <c r="A537" s="4"/>
      <c r="B537" s="4"/>
      <c r="C537" s="4"/>
      <c r="D537" s="4"/>
      <c r="E537" s="4"/>
      <c r="F537" s="4"/>
      <c r="G537" s="4"/>
      <c r="H537" s="4"/>
      <c r="I537" s="4"/>
    </row>
  </sheetData>
  <mergeCells count="3">
    <mergeCell ref="C1:H4"/>
    <mergeCell ref="I1:I2"/>
    <mergeCell ref="D5:E5"/>
  </mergeCells>
  <hyperlinks>
    <hyperlink ref="B5" location="Главная!R1C1" display="На главную"/>
    <hyperlink ref="I1" location="Главная!R1C1" display="На главную"/>
    <hyperlink ref="I1:I2" location="'Сводный заказ'!R1C1" display="Заказ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580"/>
  <sheetViews>
    <sheetView topLeftCell="C1" workbookViewId="0">
      <selection activeCell="H6" sqref="H6"/>
    </sheetView>
  </sheetViews>
  <sheetFormatPr defaultRowHeight="15" x14ac:dyDescent="0.25"/>
  <cols>
    <col min="1" max="1" width="12.7109375" hidden="1" customWidth="1"/>
    <col min="2" max="2" width="12.42578125" hidden="1" customWidth="1"/>
    <col min="3" max="3" width="15.7109375" customWidth="1"/>
    <col min="4" max="4" width="54.5703125" customWidth="1"/>
    <col min="5" max="5" width="10" customWidth="1"/>
    <col min="6" max="6" width="9" customWidth="1"/>
    <col min="7" max="7" width="9.7109375" hidden="1" customWidth="1"/>
    <col min="8" max="9" width="9.28515625" customWidth="1"/>
    <col min="10" max="10" width="9.85546875" customWidth="1"/>
    <col min="12" max="12" width="0" hidden="1" customWidth="1"/>
  </cols>
  <sheetData>
    <row r="1" spans="1:10" ht="15" customHeight="1" x14ac:dyDescent="0.25">
      <c r="C1" s="38" t="s">
        <v>1599</v>
      </c>
      <c r="D1" s="241" t="s">
        <v>1601</v>
      </c>
      <c r="E1" s="241"/>
      <c r="F1" s="241"/>
      <c r="G1" s="241"/>
      <c r="H1" s="241"/>
      <c r="I1" s="241"/>
      <c r="J1" s="246" t="s">
        <v>9778</v>
      </c>
    </row>
    <row r="2" spans="1:10" ht="15" customHeight="1" x14ac:dyDescent="0.25">
      <c r="C2" s="39"/>
      <c r="D2" s="243"/>
      <c r="E2" s="243"/>
      <c r="F2" s="243"/>
      <c r="G2" s="243"/>
      <c r="H2" s="243"/>
      <c r="I2" s="243"/>
      <c r="J2" s="247"/>
    </row>
    <row r="3" spans="1:10" ht="15" customHeight="1" x14ac:dyDescent="0.25">
      <c r="C3" s="39"/>
      <c r="D3" s="243"/>
      <c r="E3" s="243"/>
      <c r="F3" s="243"/>
      <c r="G3" s="243"/>
      <c r="H3" s="243"/>
      <c r="I3" s="243"/>
      <c r="J3" s="186"/>
    </row>
    <row r="4" spans="1:10" ht="15" customHeight="1" thickBot="1" x14ac:dyDescent="0.3">
      <c r="C4" s="41"/>
      <c r="D4" s="245"/>
      <c r="E4" s="245"/>
      <c r="F4" s="245"/>
      <c r="G4" s="245"/>
      <c r="H4" s="245"/>
      <c r="I4" s="245"/>
      <c r="J4" s="43"/>
    </row>
    <row r="5" spans="1:10" ht="25.5" customHeight="1" thickBot="1" x14ac:dyDescent="0.3">
      <c r="C5" s="27" t="s">
        <v>101</v>
      </c>
      <c r="D5" s="14"/>
      <c r="E5" s="260" t="s">
        <v>1</v>
      </c>
      <c r="F5" s="261"/>
      <c r="G5" s="20"/>
      <c r="H5" s="117">
        <v>0</v>
      </c>
      <c r="I5" s="14" t="s">
        <v>102</v>
      </c>
      <c r="J5" s="18">
        <f>SUM(J9:J580)</f>
        <v>0</v>
      </c>
    </row>
    <row r="6" spans="1:10" ht="22.5" customHeight="1" thickBot="1" x14ac:dyDescent="0.3">
      <c r="C6" s="343"/>
      <c r="D6" s="344"/>
      <c r="E6" s="340" t="s">
        <v>13180</v>
      </c>
      <c r="F6" s="341"/>
      <c r="G6" s="89"/>
      <c r="H6" s="345">
        <v>66.55</v>
      </c>
      <c r="I6" s="106"/>
      <c r="J6" s="342"/>
    </row>
    <row r="7" spans="1:10" ht="26.25" x14ac:dyDescent="0.25">
      <c r="A7" s="5" t="s">
        <v>25</v>
      </c>
      <c r="B7" s="202" t="s">
        <v>9787</v>
      </c>
      <c r="C7" s="13" t="s">
        <v>2</v>
      </c>
      <c r="D7" s="13" t="s">
        <v>26</v>
      </c>
      <c r="E7" s="54" t="s">
        <v>3102</v>
      </c>
      <c r="F7" s="54" t="s">
        <v>103</v>
      </c>
      <c r="G7" s="10" t="s">
        <v>27</v>
      </c>
      <c r="H7" s="13" t="s">
        <v>28</v>
      </c>
      <c r="I7" s="13" t="s">
        <v>99</v>
      </c>
      <c r="J7" s="13" t="s">
        <v>100</v>
      </c>
    </row>
    <row r="8" spans="1:10" x14ac:dyDescent="0.25">
      <c r="A8" s="6"/>
      <c r="B8" s="6"/>
      <c r="C8" s="11"/>
      <c r="D8" s="10" t="s">
        <v>3152</v>
      </c>
      <c r="E8" s="10"/>
      <c r="F8" s="10"/>
      <c r="G8" s="11"/>
      <c r="H8" s="11"/>
      <c r="I8" s="11"/>
      <c r="J8" s="11"/>
    </row>
    <row r="9" spans="1:10" x14ac:dyDescent="0.25">
      <c r="A9" s="7" t="s">
        <v>2640</v>
      </c>
      <c r="B9" s="7" t="s">
        <v>9788</v>
      </c>
      <c r="C9" s="45" t="s">
        <v>1602</v>
      </c>
      <c r="D9" s="45" t="s">
        <v>1603</v>
      </c>
      <c r="E9" s="46">
        <v>4</v>
      </c>
      <c r="F9" s="46">
        <v>100</v>
      </c>
      <c r="G9" s="52">
        <v>33.409999999999997</v>
      </c>
      <c r="H9" s="131">
        <f>G9-G9*$H$5</f>
        <v>33.409999999999997</v>
      </c>
      <c r="I9" s="129"/>
      <c r="J9" s="48">
        <f>H9*I9</f>
        <v>0</v>
      </c>
    </row>
    <row r="10" spans="1:10" x14ac:dyDescent="0.25">
      <c r="A10" s="9" t="s">
        <v>2641</v>
      </c>
      <c r="B10" s="9" t="s">
        <v>9789</v>
      </c>
      <c r="C10" s="49" t="s">
        <v>1604</v>
      </c>
      <c r="D10" s="49" t="s">
        <v>1605</v>
      </c>
      <c r="E10" s="46">
        <v>4</v>
      </c>
      <c r="F10" s="46">
        <v>80</v>
      </c>
      <c r="G10" s="52">
        <v>48.67</v>
      </c>
      <c r="H10" s="131">
        <f t="shared" ref="H10:H73" si="0">G10-G10*$H$5</f>
        <v>48.67</v>
      </c>
      <c r="I10" s="129"/>
      <c r="J10" s="48">
        <f t="shared" ref="J10:J73" si="1">H10*I10</f>
        <v>0</v>
      </c>
    </row>
    <row r="11" spans="1:10" x14ac:dyDescent="0.25">
      <c r="A11" s="9" t="s">
        <v>2642</v>
      </c>
      <c r="B11" s="9" t="s">
        <v>9790</v>
      </c>
      <c r="C11" s="49" t="s">
        <v>1606</v>
      </c>
      <c r="D11" s="49" t="s">
        <v>1607</v>
      </c>
      <c r="E11" s="46">
        <v>4</v>
      </c>
      <c r="F11" s="46">
        <v>40</v>
      </c>
      <c r="G11" s="52">
        <v>86.26</v>
      </c>
      <c r="H11" s="131">
        <f t="shared" si="0"/>
        <v>86.26</v>
      </c>
      <c r="I11" s="129"/>
      <c r="J11" s="48">
        <f t="shared" si="1"/>
        <v>0</v>
      </c>
    </row>
    <row r="12" spans="1:10" x14ac:dyDescent="0.25">
      <c r="A12" s="9" t="s">
        <v>2643</v>
      </c>
      <c r="B12" s="9" t="s">
        <v>9791</v>
      </c>
      <c r="C12" s="49" t="s">
        <v>1608</v>
      </c>
      <c r="D12" s="49" t="s">
        <v>1609</v>
      </c>
      <c r="E12" s="46">
        <v>4</v>
      </c>
      <c r="F12" s="46">
        <v>20</v>
      </c>
      <c r="G12" s="52">
        <v>123.09</v>
      </c>
      <c r="H12" s="131">
        <f t="shared" si="0"/>
        <v>123.09</v>
      </c>
      <c r="I12" s="129"/>
      <c r="J12" s="48">
        <f t="shared" si="1"/>
        <v>0</v>
      </c>
    </row>
    <row r="13" spans="1:10" x14ac:dyDescent="0.25">
      <c r="A13" s="9" t="s">
        <v>2644</v>
      </c>
      <c r="B13" s="9" t="s">
        <v>9792</v>
      </c>
      <c r="C13" s="49" t="s">
        <v>1610</v>
      </c>
      <c r="D13" s="49" t="s">
        <v>1611</v>
      </c>
      <c r="E13" s="46">
        <v>4</v>
      </c>
      <c r="F13" s="46">
        <v>20</v>
      </c>
      <c r="G13" s="52">
        <v>188.18</v>
      </c>
      <c r="H13" s="131">
        <f t="shared" si="0"/>
        <v>188.18</v>
      </c>
      <c r="I13" s="129"/>
      <c r="J13" s="48">
        <f t="shared" si="1"/>
        <v>0</v>
      </c>
    </row>
    <row r="14" spans="1:10" x14ac:dyDescent="0.25">
      <c r="A14" s="9" t="s">
        <v>2645</v>
      </c>
      <c r="B14" s="9" t="s">
        <v>9793</v>
      </c>
      <c r="C14" s="49" t="s">
        <v>1612</v>
      </c>
      <c r="D14" s="49" t="s">
        <v>1613</v>
      </c>
      <c r="E14" s="46">
        <v>4</v>
      </c>
      <c r="F14" s="46">
        <v>12</v>
      </c>
      <c r="G14" s="52">
        <v>290.87</v>
      </c>
      <c r="H14" s="131">
        <f t="shared" si="0"/>
        <v>290.87</v>
      </c>
      <c r="I14" s="129"/>
      <c r="J14" s="48">
        <f t="shared" si="1"/>
        <v>0</v>
      </c>
    </row>
    <row r="15" spans="1:10" x14ac:dyDescent="0.25">
      <c r="A15" s="9" t="s">
        <v>2646</v>
      </c>
      <c r="B15" s="9" t="s">
        <v>9794</v>
      </c>
      <c r="C15" s="49" t="s">
        <v>1614</v>
      </c>
      <c r="D15" s="49" t="s">
        <v>1615</v>
      </c>
      <c r="E15" s="46">
        <v>4</v>
      </c>
      <c r="F15" s="46">
        <v>8</v>
      </c>
      <c r="G15" s="52">
        <v>447.43</v>
      </c>
      <c r="H15" s="131">
        <f t="shared" si="0"/>
        <v>447.43</v>
      </c>
      <c r="I15" s="129"/>
      <c r="J15" s="48">
        <f t="shared" si="1"/>
        <v>0</v>
      </c>
    </row>
    <row r="16" spans="1:10" x14ac:dyDescent="0.25">
      <c r="A16" s="9" t="s">
        <v>2647</v>
      </c>
      <c r="B16" s="9" t="s">
        <v>9795</v>
      </c>
      <c r="C16" s="49" t="s">
        <v>1616</v>
      </c>
      <c r="D16" s="49" t="s">
        <v>1617</v>
      </c>
      <c r="E16" s="46">
        <v>4</v>
      </c>
      <c r="F16" s="46">
        <v>8</v>
      </c>
      <c r="G16" s="52">
        <v>601.54999999999995</v>
      </c>
      <c r="H16" s="131">
        <f t="shared" si="0"/>
        <v>601.54999999999995</v>
      </c>
      <c r="I16" s="129"/>
      <c r="J16" s="48">
        <f t="shared" si="1"/>
        <v>0</v>
      </c>
    </row>
    <row r="17" spans="1:10" x14ac:dyDescent="0.25">
      <c r="A17" s="9" t="s">
        <v>2648</v>
      </c>
      <c r="B17" s="9" t="s">
        <v>9796</v>
      </c>
      <c r="C17" s="49" t="s">
        <v>1618</v>
      </c>
      <c r="D17" s="49" t="s">
        <v>1619</v>
      </c>
      <c r="E17" s="46">
        <v>4</v>
      </c>
      <c r="F17" s="46">
        <v>4</v>
      </c>
      <c r="G17" s="52">
        <v>917.4</v>
      </c>
      <c r="H17" s="131">
        <f t="shared" si="0"/>
        <v>917.4</v>
      </c>
      <c r="I17" s="129"/>
      <c r="J17" s="48">
        <f t="shared" si="1"/>
        <v>0</v>
      </c>
    </row>
    <row r="18" spans="1:10" x14ac:dyDescent="0.25">
      <c r="A18" s="9" t="s">
        <v>2649</v>
      </c>
      <c r="B18" s="9"/>
      <c r="C18" s="49" t="s">
        <v>1620</v>
      </c>
      <c r="D18" s="45" t="s">
        <v>1621</v>
      </c>
      <c r="E18" s="46">
        <v>4</v>
      </c>
      <c r="F18" s="46">
        <v>4</v>
      </c>
      <c r="G18" s="52">
        <v>1369.45</v>
      </c>
      <c r="H18" s="131">
        <f t="shared" si="0"/>
        <v>1369.45</v>
      </c>
      <c r="I18" s="129"/>
      <c r="J18" s="48">
        <f t="shared" si="1"/>
        <v>0</v>
      </c>
    </row>
    <row r="19" spans="1:10" x14ac:dyDescent="0.25">
      <c r="A19" s="9" t="s">
        <v>2650</v>
      </c>
      <c r="B19" s="9"/>
      <c r="C19" s="49" t="s">
        <v>1622</v>
      </c>
      <c r="D19" s="49" t="s">
        <v>1623</v>
      </c>
      <c r="E19" s="46">
        <v>4</v>
      </c>
      <c r="F19" s="46">
        <v>4</v>
      </c>
      <c r="G19" s="52">
        <v>1974.39</v>
      </c>
      <c r="H19" s="131">
        <f t="shared" si="0"/>
        <v>1974.39</v>
      </c>
      <c r="I19" s="129"/>
      <c r="J19" s="48">
        <f t="shared" si="1"/>
        <v>0</v>
      </c>
    </row>
    <row r="20" spans="1:10" x14ac:dyDescent="0.25">
      <c r="A20" s="55"/>
      <c r="B20" s="55"/>
      <c r="C20" s="57"/>
      <c r="D20" s="10" t="s">
        <v>3151</v>
      </c>
      <c r="E20" s="44"/>
      <c r="F20" s="44"/>
      <c r="G20" s="58"/>
      <c r="H20" s="132"/>
      <c r="I20" s="130"/>
      <c r="J20" s="58"/>
    </row>
    <row r="21" spans="1:10" x14ac:dyDescent="0.25">
      <c r="A21" s="9" t="s">
        <v>2651</v>
      </c>
      <c r="B21" s="9" t="s">
        <v>9797</v>
      </c>
      <c r="C21" s="30" t="s">
        <v>1624</v>
      </c>
      <c r="D21" s="51" t="s">
        <v>1625</v>
      </c>
      <c r="E21" s="46">
        <v>4</v>
      </c>
      <c r="F21" s="46">
        <v>100</v>
      </c>
      <c r="G21" s="50">
        <v>42.34</v>
      </c>
      <c r="H21" s="131">
        <f t="shared" si="0"/>
        <v>42.34</v>
      </c>
      <c r="I21" s="129"/>
      <c r="J21" s="48">
        <f t="shared" si="1"/>
        <v>0</v>
      </c>
    </row>
    <row r="22" spans="1:10" x14ac:dyDescent="0.25">
      <c r="A22" s="9" t="s">
        <v>2652</v>
      </c>
      <c r="B22" s="9" t="s">
        <v>9798</v>
      </c>
      <c r="C22" s="30" t="s">
        <v>1626</v>
      </c>
      <c r="D22" s="51" t="s">
        <v>1627</v>
      </c>
      <c r="E22" s="46">
        <v>4</v>
      </c>
      <c r="F22" s="46">
        <v>80</v>
      </c>
      <c r="G22" s="50">
        <v>73.239999999999995</v>
      </c>
      <c r="H22" s="131">
        <f t="shared" si="0"/>
        <v>73.239999999999995</v>
      </c>
      <c r="I22" s="129"/>
      <c r="J22" s="48">
        <f t="shared" si="1"/>
        <v>0</v>
      </c>
    </row>
    <row r="23" spans="1:10" x14ac:dyDescent="0.25">
      <c r="A23" s="9" t="s">
        <v>2653</v>
      </c>
      <c r="B23" s="9" t="s">
        <v>9799</v>
      </c>
      <c r="C23" s="30" t="s">
        <v>1628</v>
      </c>
      <c r="D23" s="51" t="s">
        <v>1629</v>
      </c>
      <c r="E23" s="46">
        <v>4</v>
      </c>
      <c r="F23" s="46">
        <v>40</v>
      </c>
      <c r="G23" s="50">
        <v>120.64</v>
      </c>
      <c r="H23" s="131">
        <f t="shared" si="0"/>
        <v>120.64</v>
      </c>
      <c r="I23" s="129"/>
      <c r="J23" s="48">
        <f t="shared" si="1"/>
        <v>0</v>
      </c>
    </row>
    <row r="24" spans="1:10" x14ac:dyDescent="0.25">
      <c r="A24" s="9" t="s">
        <v>2654</v>
      </c>
      <c r="B24" s="9" t="s">
        <v>9800</v>
      </c>
      <c r="C24" s="30" t="s">
        <v>1630</v>
      </c>
      <c r="D24" s="51" t="s">
        <v>1631</v>
      </c>
      <c r="E24" s="46">
        <v>4</v>
      </c>
      <c r="F24" s="46">
        <v>20</v>
      </c>
      <c r="G24" s="50">
        <v>183.8</v>
      </c>
      <c r="H24" s="131">
        <f t="shared" si="0"/>
        <v>183.8</v>
      </c>
      <c r="I24" s="129"/>
      <c r="J24" s="48">
        <f t="shared" si="1"/>
        <v>0</v>
      </c>
    </row>
    <row r="25" spans="1:10" x14ac:dyDescent="0.25">
      <c r="A25" s="9" t="s">
        <v>2655</v>
      </c>
      <c r="B25" s="9" t="s">
        <v>9801</v>
      </c>
      <c r="C25" s="30" t="s">
        <v>1632</v>
      </c>
      <c r="D25" s="51" t="s">
        <v>1633</v>
      </c>
      <c r="E25" s="46">
        <v>4</v>
      </c>
      <c r="F25" s="46">
        <v>20</v>
      </c>
      <c r="G25" s="50">
        <v>301.41000000000003</v>
      </c>
      <c r="H25" s="131">
        <f t="shared" si="0"/>
        <v>301.41000000000003</v>
      </c>
      <c r="I25" s="129"/>
      <c r="J25" s="48">
        <f t="shared" si="1"/>
        <v>0</v>
      </c>
    </row>
    <row r="26" spans="1:10" x14ac:dyDescent="0.25">
      <c r="A26" s="9" t="s">
        <v>2656</v>
      </c>
      <c r="B26" s="9" t="s">
        <v>9802</v>
      </c>
      <c r="C26" s="30" t="s">
        <v>1634</v>
      </c>
      <c r="D26" s="51" t="s">
        <v>1635</v>
      </c>
      <c r="E26" s="46">
        <v>4</v>
      </c>
      <c r="F26" s="46">
        <v>12</v>
      </c>
      <c r="G26" s="50">
        <v>446.86</v>
      </c>
      <c r="H26" s="131">
        <f t="shared" si="0"/>
        <v>446.86</v>
      </c>
      <c r="I26" s="129"/>
      <c r="J26" s="48">
        <f t="shared" si="1"/>
        <v>0</v>
      </c>
    </row>
    <row r="27" spans="1:10" x14ac:dyDescent="0.25">
      <c r="A27" s="9" t="s">
        <v>2657</v>
      </c>
      <c r="B27" s="9" t="s">
        <v>9803</v>
      </c>
      <c r="C27" s="30" t="s">
        <v>1636</v>
      </c>
      <c r="D27" s="51" t="s">
        <v>1637</v>
      </c>
      <c r="E27" s="46">
        <v>4</v>
      </c>
      <c r="F27" s="46">
        <v>8</v>
      </c>
      <c r="G27" s="50">
        <v>637.9</v>
      </c>
      <c r="H27" s="131">
        <f t="shared" si="0"/>
        <v>637.9</v>
      </c>
      <c r="I27" s="129"/>
      <c r="J27" s="48">
        <f t="shared" si="1"/>
        <v>0</v>
      </c>
    </row>
    <row r="28" spans="1:10" x14ac:dyDescent="0.25">
      <c r="A28" s="9" t="s">
        <v>2658</v>
      </c>
      <c r="B28" s="9" t="s">
        <v>9804</v>
      </c>
      <c r="C28" s="30" t="s">
        <v>1638</v>
      </c>
      <c r="D28" s="51" t="s">
        <v>1639</v>
      </c>
      <c r="E28" s="46">
        <v>4</v>
      </c>
      <c r="F28" s="46">
        <v>8</v>
      </c>
      <c r="G28" s="50">
        <v>963.38</v>
      </c>
      <c r="H28" s="131">
        <f t="shared" si="0"/>
        <v>963.38</v>
      </c>
      <c r="I28" s="129"/>
      <c r="J28" s="48">
        <f t="shared" si="1"/>
        <v>0</v>
      </c>
    </row>
    <row r="29" spans="1:10" x14ac:dyDescent="0.25">
      <c r="A29" s="9" t="s">
        <v>2659</v>
      </c>
      <c r="B29" s="9" t="s">
        <v>9805</v>
      </c>
      <c r="C29" s="30" t="s">
        <v>1640</v>
      </c>
      <c r="D29" s="51" t="s">
        <v>1641</v>
      </c>
      <c r="E29" s="46">
        <v>4</v>
      </c>
      <c r="F29" s="46">
        <v>4</v>
      </c>
      <c r="G29" s="50">
        <v>1458.09</v>
      </c>
      <c r="H29" s="131">
        <f t="shared" si="0"/>
        <v>1458.09</v>
      </c>
      <c r="I29" s="129"/>
      <c r="J29" s="48">
        <f t="shared" si="1"/>
        <v>0</v>
      </c>
    </row>
    <row r="30" spans="1:10" x14ac:dyDescent="0.25">
      <c r="A30" s="9" t="s">
        <v>2660</v>
      </c>
      <c r="B30" s="9"/>
      <c r="C30" s="30" t="s">
        <v>1642</v>
      </c>
      <c r="D30" s="30" t="s">
        <v>1643</v>
      </c>
      <c r="E30" s="46">
        <v>4</v>
      </c>
      <c r="F30" s="46">
        <v>4</v>
      </c>
      <c r="G30" s="50">
        <v>2131.04</v>
      </c>
      <c r="H30" s="131">
        <f t="shared" si="0"/>
        <v>2131.04</v>
      </c>
      <c r="I30" s="129"/>
      <c r="J30" s="48">
        <f t="shared" si="1"/>
        <v>0</v>
      </c>
    </row>
    <row r="31" spans="1:10" x14ac:dyDescent="0.25">
      <c r="A31" s="9" t="s">
        <v>2661</v>
      </c>
      <c r="B31" s="9"/>
      <c r="C31" s="30" t="s">
        <v>1644</v>
      </c>
      <c r="D31" s="30" t="s">
        <v>1645</v>
      </c>
      <c r="E31" s="46">
        <v>4</v>
      </c>
      <c r="F31" s="46">
        <v>4</v>
      </c>
      <c r="G31" s="50">
        <v>3589.13</v>
      </c>
      <c r="H31" s="131">
        <f t="shared" si="0"/>
        <v>3589.13</v>
      </c>
      <c r="I31" s="129"/>
      <c r="J31" s="48">
        <f t="shared" si="1"/>
        <v>0</v>
      </c>
    </row>
    <row r="32" spans="1:10" x14ac:dyDescent="0.25">
      <c r="A32" s="55"/>
      <c r="B32" s="55"/>
      <c r="C32" s="55"/>
      <c r="D32" s="10" t="s">
        <v>3150</v>
      </c>
      <c r="E32" s="44"/>
      <c r="F32" s="44"/>
      <c r="G32" s="56"/>
      <c r="H32" s="132"/>
      <c r="I32" s="130"/>
      <c r="J32" s="58"/>
    </row>
    <row r="33" spans="1:10" x14ac:dyDescent="0.25">
      <c r="A33" s="9" t="s">
        <v>2662</v>
      </c>
      <c r="B33" s="9" t="s">
        <v>9806</v>
      </c>
      <c r="C33" s="30" t="s">
        <v>1646</v>
      </c>
      <c r="D33" s="30" t="s">
        <v>1647</v>
      </c>
      <c r="E33" s="46">
        <v>4</v>
      </c>
      <c r="F33" s="46">
        <v>100</v>
      </c>
      <c r="G33" s="50">
        <v>60.91</v>
      </c>
      <c r="H33" s="131">
        <f t="shared" si="0"/>
        <v>60.91</v>
      </c>
      <c r="I33" s="129"/>
      <c r="J33" s="48">
        <f t="shared" si="1"/>
        <v>0</v>
      </c>
    </row>
    <row r="34" spans="1:10" x14ac:dyDescent="0.25">
      <c r="A34" s="9" t="s">
        <v>2663</v>
      </c>
      <c r="B34" s="9" t="s">
        <v>9807</v>
      </c>
      <c r="C34" s="30" t="s">
        <v>1648</v>
      </c>
      <c r="D34" s="30" t="s">
        <v>1649</v>
      </c>
      <c r="E34" s="46">
        <v>4</v>
      </c>
      <c r="F34" s="46">
        <v>80</v>
      </c>
      <c r="G34" s="50">
        <v>86.34</v>
      </c>
      <c r="H34" s="131">
        <f t="shared" si="0"/>
        <v>86.34</v>
      </c>
      <c r="I34" s="129"/>
      <c r="J34" s="48">
        <f t="shared" si="1"/>
        <v>0</v>
      </c>
    </row>
    <row r="35" spans="1:10" x14ac:dyDescent="0.25">
      <c r="A35" s="9" t="s">
        <v>2664</v>
      </c>
      <c r="B35" s="9" t="s">
        <v>9808</v>
      </c>
      <c r="C35" s="30" t="s">
        <v>1650</v>
      </c>
      <c r="D35" s="30" t="s">
        <v>1651</v>
      </c>
      <c r="E35" s="46">
        <v>4</v>
      </c>
      <c r="F35" s="46">
        <v>40</v>
      </c>
      <c r="G35" s="50">
        <v>140.09</v>
      </c>
      <c r="H35" s="131">
        <f t="shared" si="0"/>
        <v>140.09</v>
      </c>
      <c r="I35" s="129"/>
      <c r="J35" s="48">
        <f t="shared" si="1"/>
        <v>0</v>
      </c>
    </row>
    <row r="36" spans="1:10" x14ac:dyDescent="0.25">
      <c r="A36" s="9" t="s">
        <v>2665</v>
      </c>
      <c r="B36" s="9" t="s">
        <v>9809</v>
      </c>
      <c r="C36" s="30" t="s">
        <v>1652</v>
      </c>
      <c r="D36" s="30" t="s">
        <v>1653</v>
      </c>
      <c r="E36" s="46">
        <v>4</v>
      </c>
      <c r="F36" s="46">
        <v>20</v>
      </c>
      <c r="G36" s="50">
        <v>214.87</v>
      </c>
      <c r="H36" s="131">
        <f t="shared" si="0"/>
        <v>214.87</v>
      </c>
      <c r="I36" s="129"/>
      <c r="J36" s="48">
        <f t="shared" si="1"/>
        <v>0</v>
      </c>
    </row>
    <row r="37" spans="1:10" x14ac:dyDescent="0.25">
      <c r="A37" s="9" t="s">
        <v>2666</v>
      </c>
      <c r="B37" s="9" t="s">
        <v>9810</v>
      </c>
      <c r="C37" s="30" t="s">
        <v>1654</v>
      </c>
      <c r="D37" s="30" t="s">
        <v>1655</v>
      </c>
      <c r="E37" s="46">
        <v>4</v>
      </c>
      <c r="F37" s="46">
        <v>20</v>
      </c>
      <c r="G37" s="50">
        <v>325.23</v>
      </c>
      <c r="H37" s="131">
        <f t="shared" si="0"/>
        <v>325.23</v>
      </c>
      <c r="I37" s="129"/>
      <c r="J37" s="48">
        <f t="shared" si="1"/>
        <v>0</v>
      </c>
    </row>
    <row r="38" spans="1:10" x14ac:dyDescent="0.25">
      <c r="A38" s="9" t="s">
        <v>2667</v>
      </c>
      <c r="B38" s="9" t="s">
        <v>9811</v>
      </c>
      <c r="C38" s="30" t="s">
        <v>1656</v>
      </c>
      <c r="D38" s="30" t="s">
        <v>1657</v>
      </c>
      <c r="E38" s="46">
        <v>4</v>
      </c>
      <c r="F38" s="46">
        <v>12</v>
      </c>
      <c r="G38" s="50">
        <v>529.17999999999995</v>
      </c>
      <c r="H38" s="131">
        <f t="shared" si="0"/>
        <v>529.17999999999995</v>
      </c>
      <c r="I38" s="129"/>
      <c r="J38" s="48">
        <f t="shared" si="1"/>
        <v>0</v>
      </c>
    </row>
    <row r="39" spans="1:10" x14ac:dyDescent="0.25">
      <c r="A39" s="9" t="s">
        <v>2668</v>
      </c>
      <c r="B39" s="9" t="s">
        <v>9812</v>
      </c>
      <c r="C39" s="30" t="s">
        <v>1658</v>
      </c>
      <c r="D39" s="51" t="s">
        <v>1659</v>
      </c>
      <c r="E39" s="46">
        <v>4</v>
      </c>
      <c r="F39" s="46">
        <v>8</v>
      </c>
      <c r="G39" s="50">
        <v>766.81</v>
      </c>
      <c r="H39" s="131">
        <f t="shared" si="0"/>
        <v>766.81</v>
      </c>
      <c r="I39" s="129"/>
      <c r="J39" s="48">
        <f t="shared" si="1"/>
        <v>0</v>
      </c>
    </row>
    <row r="40" spans="1:10" x14ac:dyDescent="0.25">
      <c r="A40" s="9" t="s">
        <v>2669</v>
      </c>
      <c r="B40" s="9" t="s">
        <v>9813</v>
      </c>
      <c r="C40" s="30" t="s">
        <v>1660</v>
      </c>
      <c r="D40" s="30" t="s">
        <v>1661</v>
      </c>
      <c r="E40" s="46">
        <v>4</v>
      </c>
      <c r="F40" s="46">
        <v>8</v>
      </c>
      <c r="G40" s="50">
        <v>1386.2</v>
      </c>
      <c r="H40" s="131">
        <f t="shared" si="0"/>
        <v>1386.2</v>
      </c>
      <c r="I40" s="129"/>
      <c r="J40" s="48">
        <f t="shared" si="1"/>
        <v>0</v>
      </c>
    </row>
    <row r="41" spans="1:10" x14ac:dyDescent="0.25">
      <c r="A41" s="9" t="s">
        <v>2670</v>
      </c>
      <c r="B41" s="9" t="s">
        <v>9814</v>
      </c>
      <c r="C41" s="30" t="s">
        <v>1662</v>
      </c>
      <c r="D41" s="30" t="s">
        <v>1663</v>
      </c>
      <c r="E41" s="46">
        <v>4</v>
      </c>
      <c r="F41" s="46">
        <v>4</v>
      </c>
      <c r="G41" s="50">
        <v>2131.11</v>
      </c>
      <c r="H41" s="131">
        <f t="shared" si="0"/>
        <v>2131.11</v>
      </c>
      <c r="I41" s="129"/>
      <c r="J41" s="48">
        <f t="shared" si="1"/>
        <v>0</v>
      </c>
    </row>
    <row r="42" spans="1:10" x14ac:dyDescent="0.25">
      <c r="A42" s="55"/>
      <c r="B42" s="55"/>
      <c r="C42" s="55"/>
      <c r="D42" s="10" t="s">
        <v>3149</v>
      </c>
      <c r="E42" s="44"/>
      <c r="F42" s="44"/>
      <c r="G42" s="56"/>
      <c r="H42" s="132"/>
      <c r="I42" s="130"/>
      <c r="J42" s="58"/>
    </row>
    <row r="43" spans="1:10" x14ac:dyDescent="0.25">
      <c r="A43" s="9" t="s">
        <v>2671</v>
      </c>
      <c r="B43" s="9"/>
      <c r="C43" s="30" t="s">
        <v>1664</v>
      </c>
      <c r="D43" s="30" t="s">
        <v>1665</v>
      </c>
      <c r="E43" s="46">
        <v>4</v>
      </c>
      <c r="F43" s="46">
        <v>100</v>
      </c>
      <c r="G43" s="50">
        <v>54.76</v>
      </c>
      <c r="H43" s="131">
        <f t="shared" si="0"/>
        <v>54.76</v>
      </c>
      <c r="I43" s="129"/>
      <c r="J43" s="48">
        <f t="shared" si="1"/>
        <v>0</v>
      </c>
    </row>
    <row r="44" spans="1:10" x14ac:dyDescent="0.25">
      <c r="A44" s="9" t="s">
        <v>2672</v>
      </c>
      <c r="B44" s="9"/>
      <c r="C44" s="30" t="s">
        <v>1666</v>
      </c>
      <c r="D44" s="30" t="s">
        <v>1667</v>
      </c>
      <c r="E44" s="46">
        <v>4</v>
      </c>
      <c r="F44" s="46">
        <v>80</v>
      </c>
      <c r="G44" s="50">
        <v>83.65</v>
      </c>
      <c r="H44" s="131">
        <f t="shared" si="0"/>
        <v>83.65</v>
      </c>
      <c r="I44" s="129"/>
      <c r="J44" s="48">
        <f t="shared" si="1"/>
        <v>0</v>
      </c>
    </row>
    <row r="45" spans="1:10" x14ac:dyDescent="0.25">
      <c r="A45" s="9" t="s">
        <v>2673</v>
      </c>
      <c r="B45" s="9"/>
      <c r="C45" s="30" t="s">
        <v>1668</v>
      </c>
      <c r="D45" s="30" t="s">
        <v>1669</v>
      </c>
      <c r="E45" s="46">
        <v>4</v>
      </c>
      <c r="F45" s="46">
        <v>40</v>
      </c>
      <c r="G45" s="50">
        <v>131.88</v>
      </c>
      <c r="H45" s="131">
        <f t="shared" si="0"/>
        <v>131.88</v>
      </c>
      <c r="I45" s="129"/>
      <c r="J45" s="48">
        <f t="shared" si="1"/>
        <v>0</v>
      </c>
    </row>
    <row r="46" spans="1:10" x14ac:dyDescent="0.25">
      <c r="A46" s="9" t="s">
        <v>2674</v>
      </c>
      <c r="B46" s="9"/>
      <c r="C46" s="30" t="s">
        <v>1670</v>
      </c>
      <c r="D46" s="30" t="s">
        <v>1671</v>
      </c>
      <c r="E46" s="46">
        <v>4</v>
      </c>
      <c r="F46" s="46">
        <v>20</v>
      </c>
      <c r="G46" s="50">
        <v>197.75</v>
      </c>
      <c r="H46" s="131">
        <f t="shared" si="0"/>
        <v>197.75</v>
      </c>
      <c r="I46" s="129"/>
      <c r="J46" s="48">
        <f t="shared" si="1"/>
        <v>0</v>
      </c>
    </row>
    <row r="47" spans="1:10" x14ac:dyDescent="0.25">
      <c r="A47" s="9" t="s">
        <v>2675</v>
      </c>
      <c r="B47" s="9"/>
      <c r="C47" s="30" t="s">
        <v>1672</v>
      </c>
      <c r="D47" s="51" t="s">
        <v>1673</v>
      </c>
      <c r="E47" s="46">
        <v>4</v>
      </c>
      <c r="F47" s="46">
        <v>20</v>
      </c>
      <c r="G47" s="50">
        <v>307.82</v>
      </c>
      <c r="H47" s="131">
        <f t="shared" si="0"/>
        <v>307.82</v>
      </c>
      <c r="I47" s="129"/>
      <c r="J47" s="48">
        <f t="shared" si="1"/>
        <v>0</v>
      </c>
    </row>
    <row r="48" spans="1:10" x14ac:dyDescent="0.25">
      <c r="A48" s="9" t="s">
        <v>2676</v>
      </c>
      <c r="B48" s="9"/>
      <c r="C48" s="30" t="s">
        <v>1674</v>
      </c>
      <c r="D48" s="30" t="s">
        <v>1675</v>
      </c>
      <c r="E48" s="46">
        <v>4</v>
      </c>
      <c r="F48" s="46">
        <v>12</v>
      </c>
      <c r="G48" s="50">
        <v>485.08</v>
      </c>
      <c r="H48" s="131">
        <f t="shared" si="0"/>
        <v>485.08</v>
      </c>
      <c r="I48" s="129"/>
      <c r="J48" s="48">
        <f t="shared" si="1"/>
        <v>0</v>
      </c>
    </row>
    <row r="49" spans="1:10" x14ac:dyDescent="0.25">
      <c r="A49" s="9" t="s">
        <v>2677</v>
      </c>
      <c r="B49" s="9"/>
      <c r="C49" s="30" t="s">
        <v>1676</v>
      </c>
      <c r="D49" s="30" t="s">
        <v>1677</v>
      </c>
      <c r="E49" s="46">
        <v>4</v>
      </c>
      <c r="F49" s="46">
        <v>8</v>
      </c>
      <c r="G49" s="50">
        <v>675.45</v>
      </c>
      <c r="H49" s="131">
        <f t="shared" si="0"/>
        <v>675.45</v>
      </c>
      <c r="I49" s="129"/>
      <c r="J49" s="48">
        <f t="shared" si="1"/>
        <v>0</v>
      </c>
    </row>
    <row r="50" spans="1:10" x14ac:dyDescent="0.25">
      <c r="A50" s="9" t="s">
        <v>2678</v>
      </c>
      <c r="B50" s="9"/>
      <c r="C50" s="30" t="s">
        <v>1678</v>
      </c>
      <c r="D50" s="30" t="s">
        <v>1679</v>
      </c>
      <c r="E50" s="46">
        <v>4</v>
      </c>
      <c r="F50" s="46">
        <v>8</v>
      </c>
      <c r="G50" s="50">
        <v>1123.43</v>
      </c>
      <c r="H50" s="131">
        <f t="shared" si="0"/>
        <v>1123.43</v>
      </c>
      <c r="I50" s="129"/>
      <c r="J50" s="48">
        <f t="shared" si="1"/>
        <v>0</v>
      </c>
    </row>
    <row r="51" spans="1:10" x14ac:dyDescent="0.25">
      <c r="A51" s="9" t="s">
        <v>2679</v>
      </c>
      <c r="B51" s="9"/>
      <c r="C51" s="30" t="s">
        <v>1680</v>
      </c>
      <c r="D51" s="30" t="s">
        <v>1681</v>
      </c>
      <c r="E51" s="46">
        <v>4</v>
      </c>
      <c r="F51" s="46">
        <v>4</v>
      </c>
      <c r="G51" s="50">
        <v>1810.48</v>
      </c>
      <c r="H51" s="131">
        <f t="shared" si="0"/>
        <v>1810.48</v>
      </c>
      <c r="I51" s="129"/>
      <c r="J51" s="48">
        <f t="shared" si="1"/>
        <v>0</v>
      </c>
    </row>
    <row r="52" spans="1:10" x14ac:dyDescent="0.25">
      <c r="A52" s="55"/>
      <c r="B52" s="55"/>
      <c r="C52" s="55"/>
      <c r="D52" s="10" t="s">
        <v>3148</v>
      </c>
      <c r="E52" s="44"/>
      <c r="F52" s="44"/>
      <c r="G52" s="56"/>
      <c r="H52" s="132"/>
      <c r="I52" s="130"/>
      <c r="J52" s="58"/>
    </row>
    <row r="53" spans="1:10" x14ac:dyDescent="0.25">
      <c r="A53" s="9" t="s">
        <v>2680</v>
      </c>
      <c r="B53" s="9" t="s">
        <v>9815</v>
      </c>
      <c r="C53" s="30" t="s">
        <v>1682</v>
      </c>
      <c r="D53" s="30" t="s">
        <v>1683</v>
      </c>
      <c r="E53" s="46">
        <v>4</v>
      </c>
      <c r="F53" s="46">
        <v>80</v>
      </c>
      <c r="G53" s="50">
        <v>99.14</v>
      </c>
      <c r="H53" s="131">
        <f t="shared" si="0"/>
        <v>99.14</v>
      </c>
      <c r="I53" s="129"/>
      <c r="J53" s="48">
        <f t="shared" si="1"/>
        <v>0</v>
      </c>
    </row>
    <row r="54" spans="1:10" x14ac:dyDescent="0.25">
      <c r="A54" s="9" t="s">
        <v>2681</v>
      </c>
      <c r="B54" s="9" t="s">
        <v>9816</v>
      </c>
      <c r="C54" s="30" t="s">
        <v>1684</v>
      </c>
      <c r="D54" s="30" t="s">
        <v>1685</v>
      </c>
      <c r="E54" s="46">
        <v>4</v>
      </c>
      <c r="F54" s="46">
        <v>60</v>
      </c>
      <c r="G54" s="50">
        <v>136.99</v>
      </c>
      <c r="H54" s="131">
        <f t="shared" si="0"/>
        <v>136.99</v>
      </c>
      <c r="I54" s="129"/>
      <c r="J54" s="48">
        <f t="shared" si="1"/>
        <v>0</v>
      </c>
    </row>
    <row r="55" spans="1:10" x14ac:dyDescent="0.25">
      <c r="A55" s="9" t="s">
        <v>2682</v>
      </c>
      <c r="B55" s="9" t="s">
        <v>9817</v>
      </c>
      <c r="C55" s="30" t="s">
        <v>1686</v>
      </c>
      <c r="D55" s="30" t="s">
        <v>1687</v>
      </c>
      <c r="E55" s="46">
        <v>4</v>
      </c>
      <c r="F55" s="46">
        <v>40</v>
      </c>
      <c r="G55" s="50">
        <v>220.48</v>
      </c>
      <c r="H55" s="131">
        <f t="shared" si="0"/>
        <v>220.48</v>
      </c>
      <c r="I55" s="129"/>
      <c r="J55" s="48">
        <f t="shared" si="1"/>
        <v>0</v>
      </c>
    </row>
    <row r="56" spans="1:10" x14ac:dyDescent="0.25">
      <c r="A56" s="9" t="s">
        <v>2683</v>
      </c>
      <c r="B56" s="9" t="s">
        <v>9818</v>
      </c>
      <c r="C56" s="30" t="s">
        <v>1688</v>
      </c>
      <c r="D56" s="51" t="s">
        <v>1689</v>
      </c>
      <c r="E56" s="46">
        <v>4</v>
      </c>
      <c r="F56" s="46">
        <v>20</v>
      </c>
      <c r="G56" s="50">
        <v>331.12</v>
      </c>
      <c r="H56" s="131">
        <f t="shared" si="0"/>
        <v>331.12</v>
      </c>
      <c r="I56" s="129"/>
      <c r="J56" s="48">
        <f t="shared" si="1"/>
        <v>0</v>
      </c>
    </row>
    <row r="57" spans="1:10" x14ac:dyDescent="0.25">
      <c r="A57" s="9" t="s">
        <v>2684</v>
      </c>
      <c r="B57" s="9" t="s">
        <v>9819</v>
      </c>
      <c r="C57" s="30" t="s">
        <v>1690</v>
      </c>
      <c r="D57" s="51" t="s">
        <v>1691</v>
      </c>
      <c r="E57" s="46">
        <v>4</v>
      </c>
      <c r="F57" s="46">
        <v>20</v>
      </c>
      <c r="G57" s="50">
        <v>481.3</v>
      </c>
      <c r="H57" s="131">
        <f t="shared" si="0"/>
        <v>481.3</v>
      </c>
      <c r="I57" s="129"/>
      <c r="J57" s="48">
        <f t="shared" si="1"/>
        <v>0</v>
      </c>
    </row>
    <row r="58" spans="1:10" x14ac:dyDescent="0.25">
      <c r="A58" s="9" t="s">
        <v>2685</v>
      </c>
      <c r="B58" s="9" t="s">
        <v>9820</v>
      </c>
      <c r="C58" s="30" t="s">
        <v>1692</v>
      </c>
      <c r="D58" s="51" t="s">
        <v>1693</v>
      </c>
      <c r="E58" s="46">
        <v>4</v>
      </c>
      <c r="F58" s="46">
        <v>12</v>
      </c>
      <c r="G58" s="50">
        <v>750.27</v>
      </c>
      <c r="H58" s="131">
        <f t="shared" si="0"/>
        <v>750.27</v>
      </c>
      <c r="I58" s="129"/>
      <c r="J58" s="48">
        <f t="shared" si="1"/>
        <v>0</v>
      </c>
    </row>
    <row r="59" spans="1:10" x14ac:dyDescent="0.25">
      <c r="A59" s="9" t="s">
        <v>2686</v>
      </c>
      <c r="B59" s="9" t="s">
        <v>9821</v>
      </c>
      <c r="C59" s="30" t="s">
        <v>1694</v>
      </c>
      <c r="D59" s="51" t="s">
        <v>1695</v>
      </c>
      <c r="E59" s="46">
        <v>4</v>
      </c>
      <c r="F59" s="46">
        <v>8</v>
      </c>
      <c r="G59" s="50">
        <v>1653.2382</v>
      </c>
      <c r="H59" s="131">
        <f t="shared" si="0"/>
        <v>1653.2382</v>
      </c>
      <c r="I59" s="129"/>
      <c r="J59" s="48">
        <f t="shared" si="1"/>
        <v>0</v>
      </c>
    </row>
    <row r="60" spans="1:10" x14ac:dyDescent="0.25">
      <c r="A60" s="9" t="s">
        <v>2687</v>
      </c>
      <c r="B60" s="9" t="s">
        <v>9822</v>
      </c>
      <c r="C60" s="30" t="s">
        <v>1696</v>
      </c>
      <c r="D60" s="51" t="s">
        <v>1697</v>
      </c>
      <c r="E60" s="46">
        <v>4</v>
      </c>
      <c r="F60" s="46">
        <v>8</v>
      </c>
      <c r="G60" s="50">
        <v>2270.9958999999999</v>
      </c>
      <c r="H60" s="131">
        <f t="shared" si="0"/>
        <v>2270.9958999999999</v>
      </c>
      <c r="I60" s="129"/>
      <c r="J60" s="48">
        <f t="shared" si="1"/>
        <v>0</v>
      </c>
    </row>
    <row r="61" spans="1:10" x14ac:dyDescent="0.25">
      <c r="A61" s="9" t="s">
        <v>2688</v>
      </c>
      <c r="B61" s="9" t="s">
        <v>9823</v>
      </c>
      <c r="C61" s="30" t="s">
        <v>1698</v>
      </c>
      <c r="D61" s="51" t="s">
        <v>1699</v>
      </c>
      <c r="E61" s="46">
        <v>4</v>
      </c>
      <c r="F61" s="46">
        <v>4</v>
      </c>
      <c r="G61" s="50">
        <v>3532.6641500000001</v>
      </c>
      <c r="H61" s="131">
        <f t="shared" si="0"/>
        <v>3532.6641500000001</v>
      </c>
      <c r="I61" s="129"/>
      <c r="J61" s="48">
        <f t="shared" si="1"/>
        <v>0</v>
      </c>
    </row>
    <row r="62" spans="1:10" x14ac:dyDescent="0.25">
      <c r="A62" s="55"/>
      <c r="B62" s="55"/>
      <c r="C62" s="55"/>
      <c r="D62" s="10" t="s">
        <v>3147</v>
      </c>
      <c r="E62" s="44"/>
      <c r="F62" s="44"/>
      <c r="G62" s="56"/>
      <c r="H62" s="132"/>
      <c r="I62" s="130"/>
      <c r="J62" s="58"/>
    </row>
    <row r="63" spans="1:10" x14ac:dyDescent="0.25">
      <c r="A63" s="9" t="s">
        <v>2689</v>
      </c>
      <c r="B63" s="9" t="s">
        <v>9824</v>
      </c>
      <c r="C63" s="30" t="s">
        <v>1700</v>
      </c>
      <c r="D63" s="51" t="s">
        <v>1701</v>
      </c>
      <c r="E63" s="46">
        <v>4</v>
      </c>
      <c r="F63" s="46">
        <v>80</v>
      </c>
      <c r="G63" s="50">
        <v>116.62795</v>
      </c>
      <c r="H63" s="131">
        <f t="shared" si="0"/>
        <v>116.62795</v>
      </c>
      <c r="I63" s="129"/>
      <c r="J63" s="48">
        <f t="shared" si="1"/>
        <v>0</v>
      </c>
    </row>
    <row r="64" spans="1:10" x14ac:dyDescent="0.25">
      <c r="A64" s="9" t="s">
        <v>2690</v>
      </c>
      <c r="B64" s="9" t="s">
        <v>9825</v>
      </c>
      <c r="C64" s="30" t="s">
        <v>1702</v>
      </c>
      <c r="D64" s="51" t="s">
        <v>1703</v>
      </c>
      <c r="E64" s="46">
        <v>4</v>
      </c>
      <c r="F64" s="46">
        <v>60</v>
      </c>
      <c r="G64" s="50">
        <v>164.68720000000002</v>
      </c>
      <c r="H64" s="131">
        <f t="shared" si="0"/>
        <v>164.68720000000002</v>
      </c>
      <c r="I64" s="129"/>
      <c r="J64" s="48">
        <f t="shared" si="1"/>
        <v>0</v>
      </c>
    </row>
    <row r="65" spans="1:12" x14ac:dyDescent="0.25">
      <c r="A65" s="9" t="s">
        <v>2691</v>
      </c>
      <c r="B65" s="9" t="s">
        <v>9826</v>
      </c>
      <c r="C65" s="30" t="s">
        <v>1704</v>
      </c>
      <c r="D65" s="51" t="s">
        <v>1705</v>
      </c>
      <c r="E65" s="46">
        <v>4</v>
      </c>
      <c r="F65" s="46">
        <v>40</v>
      </c>
      <c r="G65" s="50">
        <v>267.17885000000001</v>
      </c>
      <c r="H65" s="131">
        <f t="shared" si="0"/>
        <v>267.17885000000001</v>
      </c>
      <c r="I65" s="129"/>
      <c r="J65" s="48">
        <f t="shared" si="1"/>
        <v>0</v>
      </c>
    </row>
    <row r="66" spans="1:12" x14ac:dyDescent="0.25">
      <c r="A66" s="9" t="s">
        <v>2692</v>
      </c>
      <c r="B66" s="9" t="s">
        <v>9827</v>
      </c>
      <c r="C66" s="30" t="s">
        <v>1706</v>
      </c>
      <c r="D66" s="51" t="s">
        <v>1707</v>
      </c>
      <c r="E66" s="46">
        <v>4</v>
      </c>
      <c r="F66" s="46">
        <v>20</v>
      </c>
      <c r="G66" s="50">
        <v>378.85145</v>
      </c>
      <c r="H66" s="131">
        <f t="shared" si="0"/>
        <v>378.85145</v>
      </c>
      <c r="I66" s="129"/>
      <c r="J66" s="48">
        <f t="shared" si="1"/>
        <v>0</v>
      </c>
    </row>
    <row r="67" spans="1:12" x14ac:dyDescent="0.25">
      <c r="A67" s="9" t="s">
        <v>2693</v>
      </c>
      <c r="B67" s="9" t="s">
        <v>9828</v>
      </c>
      <c r="C67" s="30" t="s">
        <v>1708</v>
      </c>
      <c r="D67" s="51" t="s">
        <v>1709</v>
      </c>
      <c r="E67" s="46">
        <v>4</v>
      </c>
      <c r="F67" s="46">
        <v>20</v>
      </c>
      <c r="G67" s="50">
        <v>593.01570000000004</v>
      </c>
      <c r="H67" s="131">
        <f t="shared" si="0"/>
        <v>593.01570000000004</v>
      </c>
      <c r="I67" s="129"/>
      <c r="J67" s="48">
        <f t="shared" si="1"/>
        <v>0</v>
      </c>
    </row>
    <row r="68" spans="1:12" x14ac:dyDescent="0.25">
      <c r="A68" s="9" t="s">
        <v>2694</v>
      </c>
      <c r="B68" s="9" t="s">
        <v>9829</v>
      </c>
      <c r="C68" s="30" t="s">
        <v>1710</v>
      </c>
      <c r="D68" s="51" t="s">
        <v>1711</v>
      </c>
      <c r="E68" s="46">
        <v>4</v>
      </c>
      <c r="F68" s="46">
        <v>12</v>
      </c>
      <c r="G68" s="50">
        <v>847.46909999999991</v>
      </c>
      <c r="H68" s="131">
        <f t="shared" si="0"/>
        <v>847.46909999999991</v>
      </c>
      <c r="I68" s="129"/>
      <c r="J68" s="48">
        <f t="shared" si="1"/>
        <v>0</v>
      </c>
    </row>
    <row r="69" spans="1:12" x14ac:dyDescent="0.25">
      <c r="A69" s="9" t="s">
        <v>2695</v>
      </c>
      <c r="B69" s="9" t="s">
        <v>9830</v>
      </c>
      <c r="C69" s="30" t="s">
        <v>1712</v>
      </c>
      <c r="D69" s="51" t="s">
        <v>1713</v>
      </c>
      <c r="E69" s="46">
        <v>4</v>
      </c>
      <c r="F69" s="46">
        <v>8</v>
      </c>
      <c r="G69" s="50">
        <v>1299.8307</v>
      </c>
      <c r="H69" s="131">
        <f t="shared" si="0"/>
        <v>1299.8307</v>
      </c>
      <c r="I69" s="129"/>
      <c r="J69" s="48">
        <f t="shared" si="1"/>
        <v>0</v>
      </c>
    </row>
    <row r="70" spans="1:12" x14ac:dyDescent="0.25">
      <c r="A70" s="9" t="s">
        <v>2696</v>
      </c>
      <c r="B70" s="9" t="s">
        <v>9831</v>
      </c>
      <c r="C70" s="30" t="s">
        <v>1714</v>
      </c>
      <c r="D70" s="51" t="s">
        <v>1715</v>
      </c>
      <c r="E70" s="46">
        <v>4</v>
      </c>
      <c r="F70" s="46">
        <v>8</v>
      </c>
      <c r="G70" s="50">
        <v>2208.0914499999999</v>
      </c>
      <c r="H70" s="131">
        <f t="shared" si="0"/>
        <v>2208.0914499999999</v>
      </c>
      <c r="I70" s="129"/>
      <c r="J70" s="48">
        <f t="shared" si="1"/>
        <v>0</v>
      </c>
    </row>
    <row r="71" spans="1:12" x14ac:dyDescent="0.25">
      <c r="A71" s="9" t="s">
        <v>2697</v>
      </c>
      <c r="B71" s="9" t="s">
        <v>9832</v>
      </c>
      <c r="C71" s="30" t="s">
        <v>1716</v>
      </c>
      <c r="D71" s="51" t="s">
        <v>1717</v>
      </c>
      <c r="E71" s="46">
        <v>4</v>
      </c>
      <c r="F71" s="46">
        <v>4</v>
      </c>
      <c r="G71" s="50">
        <v>3406.8482999999997</v>
      </c>
      <c r="H71" s="131">
        <f t="shared" si="0"/>
        <v>3406.8482999999997</v>
      </c>
      <c r="I71" s="129"/>
      <c r="J71" s="48">
        <f t="shared" si="1"/>
        <v>0</v>
      </c>
    </row>
    <row r="72" spans="1:12" x14ac:dyDescent="0.25">
      <c r="A72" s="55"/>
      <c r="B72" s="55"/>
      <c r="C72" s="55"/>
      <c r="D72" s="10" t="s">
        <v>196</v>
      </c>
      <c r="E72" s="44"/>
      <c r="F72" s="44"/>
      <c r="G72" s="56"/>
      <c r="H72" s="132"/>
      <c r="I72" s="130"/>
      <c r="J72" s="58"/>
    </row>
    <row r="73" spans="1:12" x14ac:dyDescent="0.25">
      <c r="A73" s="9" t="s">
        <v>2698</v>
      </c>
      <c r="B73" s="9" t="s">
        <v>9833</v>
      </c>
      <c r="C73" s="30" t="s">
        <v>1718</v>
      </c>
      <c r="D73" s="51" t="s">
        <v>1719</v>
      </c>
      <c r="E73" s="46">
        <v>90</v>
      </c>
      <c r="F73" s="46">
        <v>900</v>
      </c>
      <c r="G73" s="50">
        <v>4.4400000000000004</v>
      </c>
      <c r="H73" s="131">
        <f t="shared" si="0"/>
        <v>4.4400000000000004</v>
      </c>
      <c r="I73" s="129"/>
      <c r="J73" s="48">
        <f t="shared" si="1"/>
        <v>0</v>
      </c>
    </row>
    <row r="74" spans="1:12" x14ac:dyDescent="0.25">
      <c r="A74" s="9" t="s">
        <v>2699</v>
      </c>
      <c r="B74" s="9" t="s">
        <v>9834</v>
      </c>
      <c r="C74" s="30" t="s">
        <v>1720</v>
      </c>
      <c r="D74" s="51" t="s">
        <v>1721</v>
      </c>
      <c r="E74" s="46">
        <v>50</v>
      </c>
      <c r="F74" s="46">
        <v>600</v>
      </c>
      <c r="G74" s="50">
        <v>6.5</v>
      </c>
      <c r="H74" s="131">
        <f t="shared" ref="H74:H137" si="2">G74-G74*$H$5</f>
        <v>6.5</v>
      </c>
      <c r="I74" s="129"/>
      <c r="J74" s="48">
        <f t="shared" ref="J74:J137" si="3">H74*I74</f>
        <v>0</v>
      </c>
    </row>
    <row r="75" spans="1:12" x14ac:dyDescent="0.25">
      <c r="A75" s="9" t="s">
        <v>2700</v>
      </c>
      <c r="B75" s="9" t="s">
        <v>9835</v>
      </c>
      <c r="C75" s="30" t="s">
        <v>1722</v>
      </c>
      <c r="D75" s="51" t="s">
        <v>1723</v>
      </c>
      <c r="E75" s="46">
        <v>30</v>
      </c>
      <c r="F75" s="46">
        <v>300</v>
      </c>
      <c r="G75" s="50">
        <v>9.39</v>
      </c>
      <c r="H75" s="131">
        <f t="shared" si="2"/>
        <v>9.39</v>
      </c>
      <c r="I75" s="129"/>
      <c r="J75" s="48">
        <f t="shared" si="3"/>
        <v>0</v>
      </c>
    </row>
    <row r="76" spans="1:12" x14ac:dyDescent="0.25">
      <c r="A76" s="9" t="s">
        <v>2701</v>
      </c>
      <c r="B76" s="9" t="s">
        <v>9836</v>
      </c>
      <c r="C76" s="30" t="s">
        <v>1724</v>
      </c>
      <c r="D76" s="51" t="s">
        <v>1725</v>
      </c>
      <c r="E76" s="46">
        <v>20</v>
      </c>
      <c r="F76" s="46">
        <v>200</v>
      </c>
      <c r="G76" s="50">
        <f>L76*$H$6</f>
        <v>17.968499999999999</v>
      </c>
      <c r="H76" s="131">
        <f t="shared" si="2"/>
        <v>17.968499999999999</v>
      </c>
      <c r="I76" s="129"/>
      <c r="J76" s="48">
        <f t="shared" si="3"/>
        <v>0</v>
      </c>
      <c r="L76" s="210">
        <v>0.27</v>
      </c>
    </row>
    <row r="77" spans="1:12" x14ac:dyDescent="0.25">
      <c r="A77" s="9" t="s">
        <v>2702</v>
      </c>
      <c r="B77" s="9" t="s">
        <v>9837</v>
      </c>
      <c r="C77" s="30" t="s">
        <v>1726</v>
      </c>
      <c r="D77" s="51" t="s">
        <v>1727</v>
      </c>
      <c r="E77" s="46">
        <v>12</v>
      </c>
      <c r="F77" s="46">
        <v>108</v>
      </c>
      <c r="G77" s="50">
        <f t="shared" ref="G77:G83" si="4">L77*$H$6</f>
        <v>31.278499999999998</v>
      </c>
      <c r="H77" s="131">
        <f t="shared" si="2"/>
        <v>31.278499999999998</v>
      </c>
      <c r="I77" s="129"/>
      <c r="J77" s="48">
        <f t="shared" si="3"/>
        <v>0</v>
      </c>
      <c r="L77" s="210">
        <v>0.47</v>
      </c>
    </row>
    <row r="78" spans="1:12" x14ac:dyDescent="0.25">
      <c r="A78" s="9" t="s">
        <v>2703</v>
      </c>
      <c r="B78" s="9" t="s">
        <v>9838</v>
      </c>
      <c r="C78" s="30" t="s">
        <v>1728</v>
      </c>
      <c r="D78" s="51" t="s">
        <v>1729</v>
      </c>
      <c r="E78" s="46">
        <v>6</v>
      </c>
      <c r="F78" s="46">
        <v>60</v>
      </c>
      <c r="G78" s="50">
        <f t="shared" si="4"/>
        <v>54.570999999999998</v>
      </c>
      <c r="H78" s="131">
        <f t="shared" si="2"/>
        <v>54.570999999999998</v>
      </c>
      <c r="I78" s="129"/>
      <c r="J78" s="48">
        <f t="shared" si="3"/>
        <v>0</v>
      </c>
      <c r="L78" s="210">
        <v>0.82</v>
      </c>
    </row>
    <row r="79" spans="1:12" x14ac:dyDescent="0.25">
      <c r="A79" s="9" t="s">
        <v>2704</v>
      </c>
      <c r="B79" s="9" t="s">
        <v>9839</v>
      </c>
      <c r="C79" s="30" t="s">
        <v>1730</v>
      </c>
      <c r="D79" s="51" t="s">
        <v>1731</v>
      </c>
      <c r="E79" s="46">
        <v>6</v>
      </c>
      <c r="F79" s="46">
        <v>36</v>
      </c>
      <c r="G79" s="50">
        <f t="shared" si="4"/>
        <v>113.13499999999999</v>
      </c>
      <c r="H79" s="131">
        <f t="shared" si="2"/>
        <v>113.13499999999999</v>
      </c>
      <c r="I79" s="129"/>
      <c r="J79" s="48">
        <f t="shared" si="3"/>
        <v>0</v>
      </c>
      <c r="L79" s="210">
        <v>1.7</v>
      </c>
    </row>
    <row r="80" spans="1:12" x14ac:dyDescent="0.25">
      <c r="A80" s="9" t="s">
        <v>2705</v>
      </c>
      <c r="B80" s="9" t="s">
        <v>9840</v>
      </c>
      <c r="C80" s="30" t="s">
        <v>1732</v>
      </c>
      <c r="D80" s="51" t="s">
        <v>1733</v>
      </c>
      <c r="E80" s="46">
        <v>2</v>
      </c>
      <c r="F80" s="46">
        <v>24</v>
      </c>
      <c r="G80" s="50">
        <f t="shared" si="4"/>
        <v>173.69549999999998</v>
      </c>
      <c r="H80" s="131">
        <f t="shared" si="2"/>
        <v>173.69549999999998</v>
      </c>
      <c r="I80" s="129"/>
      <c r="J80" s="48">
        <f t="shared" si="3"/>
        <v>0</v>
      </c>
      <c r="L80" s="210">
        <v>2.61</v>
      </c>
    </row>
    <row r="81" spans="1:12" x14ac:dyDescent="0.25">
      <c r="A81" s="4" t="s">
        <v>2706</v>
      </c>
      <c r="B81" s="4" t="s">
        <v>9841</v>
      </c>
      <c r="C81" s="30" t="s">
        <v>1734</v>
      </c>
      <c r="D81" s="51" t="s">
        <v>1735</v>
      </c>
      <c r="E81" s="46">
        <v>1</v>
      </c>
      <c r="F81" s="46">
        <v>10</v>
      </c>
      <c r="G81" s="50">
        <f t="shared" si="4"/>
        <v>340.07049999999998</v>
      </c>
      <c r="H81" s="131">
        <f t="shared" si="2"/>
        <v>340.07049999999998</v>
      </c>
      <c r="I81" s="129"/>
      <c r="J81" s="48">
        <f t="shared" si="3"/>
        <v>0</v>
      </c>
      <c r="L81" s="210">
        <v>5.1100000000000003</v>
      </c>
    </row>
    <row r="82" spans="1:12" x14ac:dyDescent="0.25">
      <c r="A82" s="9" t="s">
        <v>2707</v>
      </c>
      <c r="B82" s="9" t="s">
        <v>9842</v>
      </c>
      <c r="C82" s="30" t="s">
        <v>1736</v>
      </c>
      <c r="D82" s="51" t="s">
        <v>1737</v>
      </c>
      <c r="E82" s="46">
        <v>1</v>
      </c>
      <c r="F82" s="46">
        <v>11</v>
      </c>
      <c r="G82" s="50">
        <f t="shared" si="4"/>
        <v>585.64</v>
      </c>
      <c r="H82" s="131">
        <f t="shared" si="2"/>
        <v>585.64</v>
      </c>
      <c r="I82" s="129"/>
      <c r="J82" s="48">
        <f t="shared" si="3"/>
        <v>0</v>
      </c>
      <c r="L82" s="210">
        <v>8.8000000000000007</v>
      </c>
    </row>
    <row r="83" spans="1:12" x14ac:dyDescent="0.25">
      <c r="A83" s="9" t="s">
        <v>2708</v>
      </c>
      <c r="B83" s="9" t="s">
        <v>9843</v>
      </c>
      <c r="C83" s="30" t="s">
        <v>1738</v>
      </c>
      <c r="D83" s="51" t="s">
        <v>1739</v>
      </c>
      <c r="E83" s="46">
        <v>1</v>
      </c>
      <c r="F83" s="46">
        <v>6</v>
      </c>
      <c r="G83" s="50">
        <f t="shared" si="4"/>
        <v>779.30050000000006</v>
      </c>
      <c r="H83" s="131">
        <f t="shared" si="2"/>
        <v>779.30050000000006</v>
      </c>
      <c r="I83" s="129"/>
      <c r="J83" s="48">
        <f t="shared" si="3"/>
        <v>0</v>
      </c>
      <c r="L83" s="210">
        <v>11.71</v>
      </c>
    </row>
    <row r="84" spans="1:12" x14ac:dyDescent="0.25">
      <c r="A84" s="55"/>
      <c r="B84" s="55"/>
      <c r="C84" s="55"/>
      <c r="D84" s="10" t="s">
        <v>3146</v>
      </c>
      <c r="E84" s="44"/>
      <c r="F84" s="44"/>
      <c r="G84" s="56"/>
      <c r="H84" s="132"/>
      <c r="I84" s="130"/>
      <c r="J84" s="58"/>
    </row>
    <row r="85" spans="1:12" x14ac:dyDescent="0.25">
      <c r="A85" s="9" t="s">
        <v>2709</v>
      </c>
      <c r="B85" s="9" t="s">
        <v>9844</v>
      </c>
      <c r="C85" s="30" t="s">
        <v>1740</v>
      </c>
      <c r="D85" s="51" t="s">
        <v>1741</v>
      </c>
      <c r="E85" s="46">
        <v>40</v>
      </c>
      <c r="F85" s="46">
        <v>560</v>
      </c>
      <c r="G85" s="50">
        <v>7.77</v>
      </c>
      <c r="H85" s="131">
        <f t="shared" si="2"/>
        <v>7.77</v>
      </c>
      <c r="I85" s="129"/>
      <c r="J85" s="48">
        <f t="shared" si="3"/>
        <v>0</v>
      </c>
    </row>
    <row r="86" spans="1:12" x14ac:dyDescent="0.25">
      <c r="A86" s="9" t="s">
        <v>2710</v>
      </c>
      <c r="B86" s="9" t="s">
        <v>9845</v>
      </c>
      <c r="C86" s="30" t="s">
        <v>1742</v>
      </c>
      <c r="D86" s="51" t="s">
        <v>1743</v>
      </c>
      <c r="E86" s="46">
        <v>30</v>
      </c>
      <c r="F86" s="46">
        <v>390</v>
      </c>
      <c r="G86" s="50">
        <v>9.2799999999999994</v>
      </c>
      <c r="H86" s="131">
        <f t="shared" si="2"/>
        <v>9.2799999999999994</v>
      </c>
      <c r="I86" s="129"/>
      <c r="J86" s="48">
        <f t="shared" si="3"/>
        <v>0</v>
      </c>
    </row>
    <row r="87" spans="1:12" x14ac:dyDescent="0.25">
      <c r="A87" s="9" t="s">
        <v>2711</v>
      </c>
      <c r="B87" s="9" t="s">
        <v>9846</v>
      </c>
      <c r="C87" s="30" t="s">
        <v>1744</v>
      </c>
      <c r="D87" s="51" t="s">
        <v>1745</v>
      </c>
      <c r="E87" s="46">
        <v>30</v>
      </c>
      <c r="F87" s="46">
        <v>360</v>
      </c>
      <c r="G87" s="50">
        <v>9.86</v>
      </c>
      <c r="H87" s="131">
        <f t="shared" si="2"/>
        <v>9.86</v>
      </c>
      <c r="I87" s="129"/>
      <c r="J87" s="48">
        <f t="shared" si="3"/>
        <v>0</v>
      </c>
    </row>
    <row r="88" spans="1:12" x14ac:dyDescent="0.25">
      <c r="A88" s="9" t="s">
        <v>2712</v>
      </c>
      <c r="B88" s="9" t="s">
        <v>9847</v>
      </c>
      <c r="C88" s="30" t="s">
        <v>1746</v>
      </c>
      <c r="D88" s="51" t="s">
        <v>1747</v>
      </c>
      <c r="E88" s="46">
        <v>30</v>
      </c>
      <c r="F88" s="46">
        <v>330</v>
      </c>
      <c r="G88" s="50">
        <f t="shared" ref="G88:G151" si="5">L88*$H$6</f>
        <v>17.968499999999999</v>
      </c>
      <c r="H88" s="131">
        <f t="shared" si="2"/>
        <v>17.968499999999999</v>
      </c>
      <c r="I88" s="129"/>
      <c r="J88" s="48">
        <f t="shared" si="3"/>
        <v>0</v>
      </c>
      <c r="L88">
        <v>0.27</v>
      </c>
    </row>
    <row r="89" spans="1:12" x14ac:dyDescent="0.25">
      <c r="A89" s="9" t="s">
        <v>2713</v>
      </c>
      <c r="B89" s="9" t="s">
        <v>9848</v>
      </c>
      <c r="C89" s="30" t="s">
        <v>1748</v>
      </c>
      <c r="D89" s="51" t="s">
        <v>1749</v>
      </c>
      <c r="E89" s="46">
        <v>30</v>
      </c>
      <c r="F89" s="46">
        <v>330</v>
      </c>
      <c r="G89" s="50">
        <f t="shared" si="5"/>
        <v>18.634</v>
      </c>
      <c r="H89" s="131">
        <f t="shared" si="2"/>
        <v>18.634</v>
      </c>
      <c r="I89" s="129"/>
      <c r="J89" s="48">
        <f t="shared" si="3"/>
        <v>0</v>
      </c>
      <c r="L89">
        <v>0.28000000000000003</v>
      </c>
    </row>
    <row r="90" spans="1:12" x14ac:dyDescent="0.25">
      <c r="A90" s="9" t="s">
        <v>2714</v>
      </c>
      <c r="B90" s="9" t="s">
        <v>9849</v>
      </c>
      <c r="C90" s="30" t="s">
        <v>1750</v>
      </c>
      <c r="D90" s="51" t="s">
        <v>1751</v>
      </c>
      <c r="E90" s="46">
        <v>20</v>
      </c>
      <c r="F90" s="46">
        <v>200</v>
      </c>
      <c r="G90" s="50">
        <f t="shared" si="5"/>
        <v>17.968499999999999</v>
      </c>
      <c r="H90" s="131">
        <f t="shared" si="2"/>
        <v>17.968499999999999</v>
      </c>
      <c r="I90" s="129"/>
      <c r="J90" s="48">
        <f t="shared" si="3"/>
        <v>0</v>
      </c>
      <c r="L90">
        <v>0.27</v>
      </c>
    </row>
    <row r="91" spans="1:12" x14ac:dyDescent="0.25">
      <c r="A91" s="9" t="s">
        <v>2715</v>
      </c>
      <c r="B91" s="9" t="s">
        <v>9850</v>
      </c>
      <c r="C91" s="30" t="s">
        <v>1752</v>
      </c>
      <c r="D91" s="51" t="s">
        <v>1753</v>
      </c>
      <c r="E91" s="46">
        <v>20</v>
      </c>
      <c r="F91" s="46">
        <v>200</v>
      </c>
      <c r="G91" s="50">
        <f t="shared" si="5"/>
        <v>33.9405</v>
      </c>
      <c r="H91" s="131">
        <f t="shared" si="2"/>
        <v>33.9405</v>
      </c>
      <c r="I91" s="129"/>
      <c r="J91" s="48">
        <f t="shared" si="3"/>
        <v>0</v>
      </c>
      <c r="L91">
        <v>0.51</v>
      </c>
    </row>
    <row r="92" spans="1:12" x14ac:dyDescent="0.25">
      <c r="A92" s="9" t="s">
        <v>2716</v>
      </c>
      <c r="B92" s="9" t="s">
        <v>9851</v>
      </c>
      <c r="C92" s="30" t="s">
        <v>1754</v>
      </c>
      <c r="D92" s="51" t="s">
        <v>1755</v>
      </c>
      <c r="E92" s="46">
        <v>20</v>
      </c>
      <c r="F92" s="46">
        <v>200</v>
      </c>
      <c r="G92" s="50">
        <f t="shared" si="5"/>
        <v>33.9405</v>
      </c>
      <c r="H92" s="131">
        <f t="shared" si="2"/>
        <v>33.9405</v>
      </c>
      <c r="I92" s="129"/>
      <c r="J92" s="48">
        <f t="shared" si="3"/>
        <v>0</v>
      </c>
      <c r="L92">
        <v>0.51</v>
      </c>
    </row>
    <row r="93" spans="1:12" x14ac:dyDescent="0.25">
      <c r="A93" s="9" t="s">
        <v>2717</v>
      </c>
      <c r="B93" s="9" t="s">
        <v>9852</v>
      </c>
      <c r="C93" s="30" t="s">
        <v>1756</v>
      </c>
      <c r="D93" s="51" t="s">
        <v>1757</v>
      </c>
      <c r="E93" s="46">
        <v>15</v>
      </c>
      <c r="F93" s="46">
        <v>150</v>
      </c>
      <c r="G93" s="50">
        <f t="shared" si="5"/>
        <v>28.616499999999998</v>
      </c>
      <c r="H93" s="131">
        <f t="shared" si="2"/>
        <v>28.616499999999998</v>
      </c>
      <c r="I93" s="129"/>
      <c r="J93" s="48">
        <f t="shared" si="3"/>
        <v>0</v>
      </c>
      <c r="L93">
        <v>0.43</v>
      </c>
    </row>
    <row r="94" spans="1:12" x14ac:dyDescent="0.25">
      <c r="A94" s="9" t="s">
        <v>2718</v>
      </c>
      <c r="B94" s="9" t="s">
        <v>9853</v>
      </c>
      <c r="C94" s="30" t="s">
        <v>1758</v>
      </c>
      <c r="D94" s="51" t="s">
        <v>1759</v>
      </c>
      <c r="E94" s="46">
        <v>15</v>
      </c>
      <c r="F94" s="46">
        <v>120</v>
      </c>
      <c r="G94" s="50">
        <f t="shared" si="5"/>
        <v>40.595499999999994</v>
      </c>
      <c r="H94" s="131">
        <f t="shared" si="2"/>
        <v>40.595499999999994</v>
      </c>
      <c r="I94" s="129"/>
      <c r="J94" s="48">
        <f t="shared" si="3"/>
        <v>0</v>
      </c>
      <c r="L94">
        <v>0.61</v>
      </c>
    </row>
    <row r="95" spans="1:12" x14ac:dyDescent="0.25">
      <c r="A95" s="9" t="s">
        <v>2719</v>
      </c>
      <c r="B95" s="9" t="s">
        <v>9854</v>
      </c>
      <c r="C95" s="30" t="s">
        <v>1760</v>
      </c>
      <c r="D95" s="51" t="s">
        <v>1761</v>
      </c>
      <c r="E95" s="46">
        <v>10</v>
      </c>
      <c r="F95" s="46">
        <v>80</v>
      </c>
      <c r="G95" s="50">
        <f t="shared" si="5"/>
        <v>60.560499999999998</v>
      </c>
      <c r="H95" s="131">
        <f t="shared" si="2"/>
        <v>60.560499999999998</v>
      </c>
      <c r="I95" s="129"/>
      <c r="J95" s="48">
        <f t="shared" si="3"/>
        <v>0</v>
      </c>
      <c r="L95">
        <v>0.91</v>
      </c>
    </row>
    <row r="96" spans="1:12" x14ac:dyDescent="0.25">
      <c r="A96" s="9" t="s">
        <v>2720</v>
      </c>
      <c r="B96" s="9" t="s">
        <v>9855</v>
      </c>
      <c r="C96" s="30" t="s">
        <v>1762</v>
      </c>
      <c r="D96" s="51" t="s">
        <v>1763</v>
      </c>
      <c r="E96" s="46">
        <v>10</v>
      </c>
      <c r="F96" s="46">
        <v>80</v>
      </c>
      <c r="G96" s="50">
        <f t="shared" si="5"/>
        <v>69.212000000000003</v>
      </c>
      <c r="H96" s="131">
        <f t="shared" si="2"/>
        <v>69.212000000000003</v>
      </c>
      <c r="I96" s="129"/>
      <c r="J96" s="48">
        <f t="shared" si="3"/>
        <v>0</v>
      </c>
      <c r="L96">
        <v>1.04</v>
      </c>
    </row>
    <row r="97" spans="1:12" x14ac:dyDescent="0.25">
      <c r="A97" s="9" t="s">
        <v>2721</v>
      </c>
      <c r="B97" s="9" t="s">
        <v>9856</v>
      </c>
      <c r="C97" s="30" t="s">
        <v>1764</v>
      </c>
      <c r="D97" s="51" t="s">
        <v>1765</v>
      </c>
      <c r="E97" s="46">
        <v>10</v>
      </c>
      <c r="F97" s="46">
        <v>80</v>
      </c>
      <c r="G97" s="50">
        <f t="shared" si="5"/>
        <v>63.887999999999998</v>
      </c>
      <c r="H97" s="131">
        <f t="shared" si="2"/>
        <v>63.887999999999998</v>
      </c>
      <c r="I97" s="129"/>
      <c r="J97" s="48">
        <f t="shared" si="3"/>
        <v>0</v>
      </c>
      <c r="L97">
        <v>0.96</v>
      </c>
    </row>
    <row r="98" spans="1:12" x14ac:dyDescent="0.25">
      <c r="A98" s="9" t="s">
        <v>2722</v>
      </c>
      <c r="B98" s="9" t="s">
        <v>9857</v>
      </c>
      <c r="C98" s="30" t="s">
        <v>1766</v>
      </c>
      <c r="D98" s="51" t="s">
        <v>1767</v>
      </c>
      <c r="E98" s="46">
        <v>10</v>
      </c>
      <c r="F98" s="46">
        <v>80</v>
      </c>
      <c r="G98" s="50">
        <f t="shared" si="5"/>
        <v>53.24</v>
      </c>
      <c r="H98" s="131">
        <f t="shared" si="2"/>
        <v>53.24</v>
      </c>
      <c r="I98" s="129"/>
      <c r="J98" s="48">
        <f t="shared" si="3"/>
        <v>0</v>
      </c>
      <c r="L98">
        <v>0.8</v>
      </c>
    </row>
    <row r="99" spans="1:12" x14ac:dyDescent="0.25">
      <c r="A99" s="9" t="s">
        <v>2723</v>
      </c>
      <c r="B99" s="9" t="s">
        <v>9858</v>
      </c>
      <c r="C99" s="30" t="s">
        <v>1768</v>
      </c>
      <c r="D99" s="51" t="s">
        <v>1769</v>
      </c>
      <c r="E99" s="46">
        <v>6</v>
      </c>
      <c r="F99" s="46">
        <v>60</v>
      </c>
      <c r="G99" s="50">
        <f t="shared" si="5"/>
        <v>69.877499999999998</v>
      </c>
      <c r="H99" s="131">
        <f t="shared" si="2"/>
        <v>69.877499999999998</v>
      </c>
      <c r="I99" s="129"/>
      <c r="J99" s="48">
        <f t="shared" si="3"/>
        <v>0</v>
      </c>
      <c r="L99">
        <v>1.05</v>
      </c>
    </row>
    <row r="100" spans="1:12" x14ac:dyDescent="0.25">
      <c r="A100" s="9" t="s">
        <v>2724</v>
      </c>
      <c r="B100" s="9" t="s">
        <v>9859</v>
      </c>
      <c r="C100" s="30" t="s">
        <v>1770</v>
      </c>
      <c r="D100" s="51" t="s">
        <v>1771</v>
      </c>
      <c r="E100" s="46">
        <v>10</v>
      </c>
      <c r="F100" s="46">
        <v>60</v>
      </c>
      <c r="G100" s="50">
        <f t="shared" si="5"/>
        <v>91.838999999999984</v>
      </c>
      <c r="H100" s="131">
        <f t="shared" si="2"/>
        <v>91.838999999999984</v>
      </c>
      <c r="I100" s="129"/>
      <c r="J100" s="48">
        <f t="shared" si="3"/>
        <v>0</v>
      </c>
      <c r="L100">
        <v>1.38</v>
      </c>
    </row>
    <row r="101" spans="1:12" x14ac:dyDescent="0.25">
      <c r="A101" s="9" t="s">
        <v>2725</v>
      </c>
      <c r="B101" s="9" t="s">
        <v>9860</v>
      </c>
      <c r="C101" s="30" t="s">
        <v>1772</v>
      </c>
      <c r="D101" s="51" t="s">
        <v>1773</v>
      </c>
      <c r="E101" s="46">
        <v>10</v>
      </c>
      <c r="F101" s="46">
        <v>60</v>
      </c>
      <c r="G101" s="50">
        <f t="shared" si="5"/>
        <v>105.149</v>
      </c>
      <c r="H101" s="131">
        <f t="shared" si="2"/>
        <v>105.149</v>
      </c>
      <c r="I101" s="129"/>
      <c r="J101" s="48">
        <f t="shared" si="3"/>
        <v>0</v>
      </c>
      <c r="L101">
        <v>1.58</v>
      </c>
    </row>
    <row r="102" spans="1:12" x14ac:dyDescent="0.25">
      <c r="A102" s="9" t="s">
        <v>2726</v>
      </c>
      <c r="B102" s="9" t="s">
        <v>9861</v>
      </c>
      <c r="C102" s="30" t="s">
        <v>1774</v>
      </c>
      <c r="D102" s="51" t="s">
        <v>1775</v>
      </c>
      <c r="E102" s="46">
        <v>10</v>
      </c>
      <c r="F102" s="46">
        <v>60</v>
      </c>
      <c r="G102" s="50">
        <f t="shared" si="5"/>
        <v>94.500999999999991</v>
      </c>
      <c r="H102" s="131">
        <f t="shared" si="2"/>
        <v>94.500999999999991</v>
      </c>
      <c r="I102" s="129"/>
      <c r="J102" s="48">
        <f t="shared" si="3"/>
        <v>0</v>
      </c>
      <c r="L102">
        <v>1.42</v>
      </c>
    </row>
    <row r="103" spans="1:12" x14ac:dyDescent="0.25">
      <c r="A103" s="9" t="s">
        <v>2727</v>
      </c>
      <c r="B103" s="9" t="s">
        <v>9862</v>
      </c>
      <c r="C103" s="30" t="s">
        <v>1776</v>
      </c>
      <c r="D103" s="51" t="s">
        <v>1777</v>
      </c>
      <c r="E103" s="46">
        <v>5</v>
      </c>
      <c r="F103" s="46">
        <v>40</v>
      </c>
      <c r="G103" s="50">
        <f t="shared" si="5"/>
        <v>117.79349999999999</v>
      </c>
      <c r="H103" s="131">
        <f t="shared" si="2"/>
        <v>117.79349999999999</v>
      </c>
      <c r="I103" s="129"/>
      <c r="J103" s="48">
        <f t="shared" si="3"/>
        <v>0</v>
      </c>
      <c r="L103">
        <v>1.77</v>
      </c>
    </row>
    <row r="104" spans="1:12" x14ac:dyDescent="0.25">
      <c r="A104" s="9" t="s">
        <v>2728</v>
      </c>
      <c r="B104" s="9" t="s">
        <v>9863</v>
      </c>
      <c r="C104" s="30" t="s">
        <v>1778</v>
      </c>
      <c r="D104" s="51" t="s">
        <v>1779</v>
      </c>
      <c r="E104" s="46">
        <v>4</v>
      </c>
      <c r="F104" s="46">
        <v>40</v>
      </c>
      <c r="G104" s="50">
        <f t="shared" si="5"/>
        <v>150.40299999999999</v>
      </c>
      <c r="H104" s="131">
        <f t="shared" si="2"/>
        <v>150.40299999999999</v>
      </c>
      <c r="I104" s="129"/>
      <c r="J104" s="48">
        <f t="shared" si="3"/>
        <v>0</v>
      </c>
      <c r="L104">
        <v>2.2599999999999998</v>
      </c>
    </row>
    <row r="105" spans="1:12" x14ac:dyDescent="0.25">
      <c r="A105" s="9" t="s">
        <v>2729</v>
      </c>
      <c r="B105" s="9" t="s">
        <v>9864</v>
      </c>
      <c r="C105" s="30" t="s">
        <v>1780</v>
      </c>
      <c r="D105" s="51" t="s">
        <v>1781</v>
      </c>
      <c r="E105" s="46">
        <v>4</v>
      </c>
      <c r="F105" s="46">
        <v>36</v>
      </c>
      <c r="G105" s="50">
        <f t="shared" si="5"/>
        <v>161.7165</v>
      </c>
      <c r="H105" s="131">
        <f t="shared" si="2"/>
        <v>161.7165</v>
      </c>
      <c r="I105" s="129"/>
      <c r="J105" s="48">
        <f t="shared" si="3"/>
        <v>0</v>
      </c>
      <c r="L105">
        <v>2.4300000000000002</v>
      </c>
    </row>
    <row r="106" spans="1:12" x14ac:dyDescent="0.25">
      <c r="A106" s="9" t="s">
        <v>2730</v>
      </c>
      <c r="B106" s="9" t="s">
        <v>9865</v>
      </c>
      <c r="C106" s="30" t="s">
        <v>1782</v>
      </c>
      <c r="D106" s="51" t="s">
        <v>1783</v>
      </c>
      <c r="E106" s="46">
        <v>4</v>
      </c>
      <c r="F106" s="46">
        <v>36</v>
      </c>
      <c r="G106" s="50">
        <f t="shared" si="5"/>
        <v>177.023</v>
      </c>
      <c r="H106" s="131">
        <f t="shared" si="2"/>
        <v>177.023</v>
      </c>
      <c r="I106" s="129"/>
      <c r="J106" s="48">
        <f t="shared" si="3"/>
        <v>0</v>
      </c>
      <c r="L106">
        <v>2.66</v>
      </c>
    </row>
    <row r="107" spans="1:12" x14ac:dyDescent="0.25">
      <c r="A107" s="9" t="s">
        <v>2731</v>
      </c>
      <c r="B107" s="9" t="s">
        <v>9866</v>
      </c>
      <c r="C107" s="30" t="s">
        <v>1784</v>
      </c>
      <c r="D107" s="51" t="s">
        <v>1785</v>
      </c>
      <c r="E107" s="46">
        <v>4</v>
      </c>
      <c r="F107" s="46">
        <v>36</v>
      </c>
      <c r="G107" s="50">
        <f t="shared" si="5"/>
        <v>177.68849999999998</v>
      </c>
      <c r="H107" s="131">
        <f t="shared" si="2"/>
        <v>177.68849999999998</v>
      </c>
      <c r="I107" s="129"/>
      <c r="J107" s="48">
        <f t="shared" si="3"/>
        <v>0</v>
      </c>
      <c r="L107">
        <v>2.67</v>
      </c>
    </row>
    <row r="108" spans="1:12" x14ac:dyDescent="0.25">
      <c r="A108" s="9" t="s">
        <v>2732</v>
      </c>
      <c r="B108" s="9" t="s">
        <v>9867</v>
      </c>
      <c r="C108" s="30" t="s">
        <v>1786</v>
      </c>
      <c r="D108" s="51" t="s">
        <v>1787</v>
      </c>
      <c r="E108" s="46">
        <v>2</v>
      </c>
      <c r="F108" s="46">
        <v>24</v>
      </c>
      <c r="G108" s="50">
        <f t="shared" si="5"/>
        <v>179.685</v>
      </c>
      <c r="H108" s="131">
        <f t="shared" si="2"/>
        <v>179.685</v>
      </c>
      <c r="I108" s="129"/>
      <c r="J108" s="48">
        <f t="shared" si="3"/>
        <v>0</v>
      </c>
      <c r="L108">
        <v>2.7</v>
      </c>
    </row>
    <row r="109" spans="1:12" x14ac:dyDescent="0.25">
      <c r="A109" s="9" t="s">
        <v>2733</v>
      </c>
      <c r="B109" s="9" t="s">
        <v>9868</v>
      </c>
      <c r="C109" s="30" t="s">
        <v>1788</v>
      </c>
      <c r="D109" s="51" t="s">
        <v>1789</v>
      </c>
      <c r="E109" s="46">
        <v>1</v>
      </c>
      <c r="F109" s="46">
        <v>20</v>
      </c>
      <c r="G109" s="50">
        <f t="shared" si="5"/>
        <v>265.53449999999998</v>
      </c>
      <c r="H109" s="131">
        <f t="shared" si="2"/>
        <v>265.53449999999998</v>
      </c>
      <c r="I109" s="129"/>
      <c r="J109" s="48">
        <f t="shared" si="3"/>
        <v>0</v>
      </c>
      <c r="L109">
        <v>3.99</v>
      </c>
    </row>
    <row r="110" spans="1:12" x14ac:dyDescent="0.25">
      <c r="A110" s="9" t="s">
        <v>2734</v>
      </c>
      <c r="B110" s="9" t="s">
        <v>9869</v>
      </c>
      <c r="C110" s="30" t="s">
        <v>1790</v>
      </c>
      <c r="D110" s="51" t="s">
        <v>1791</v>
      </c>
      <c r="E110" s="46">
        <v>1</v>
      </c>
      <c r="F110" s="46">
        <v>20</v>
      </c>
      <c r="G110" s="50">
        <f t="shared" si="5"/>
        <v>296.81299999999999</v>
      </c>
      <c r="H110" s="131">
        <f t="shared" si="2"/>
        <v>296.81299999999999</v>
      </c>
      <c r="I110" s="129"/>
      <c r="J110" s="48">
        <f t="shared" si="3"/>
        <v>0</v>
      </c>
      <c r="L110">
        <v>4.46</v>
      </c>
    </row>
    <row r="111" spans="1:12" x14ac:dyDescent="0.25">
      <c r="A111" s="9" t="s">
        <v>2735</v>
      </c>
      <c r="B111" s="9" t="s">
        <v>9870</v>
      </c>
      <c r="C111" s="30" t="s">
        <v>1792</v>
      </c>
      <c r="D111" s="51" t="s">
        <v>1793</v>
      </c>
      <c r="E111" s="46">
        <v>1</v>
      </c>
      <c r="F111" s="46">
        <v>20</v>
      </c>
      <c r="G111" s="50">
        <f t="shared" si="5"/>
        <v>313.45049999999998</v>
      </c>
      <c r="H111" s="131">
        <f t="shared" si="2"/>
        <v>313.45049999999998</v>
      </c>
      <c r="I111" s="129"/>
      <c r="J111" s="48">
        <f t="shared" si="3"/>
        <v>0</v>
      </c>
      <c r="L111">
        <v>4.71</v>
      </c>
    </row>
    <row r="112" spans="1:12" x14ac:dyDescent="0.25">
      <c r="A112" s="9" t="s">
        <v>2736</v>
      </c>
      <c r="B112" s="9" t="s">
        <v>9871</v>
      </c>
      <c r="C112" s="30" t="s">
        <v>1794</v>
      </c>
      <c r="D112" s="51" t="s">
        <v>1795</v>
      </c>
      <c r="E112" s="46">
        <v>1</v>
      </c>
      <c r="F112" s="46">
        <v>15</v>
      </c>
      <c r="G112" s="50">
        <f t="shared" si="5"/>
        <v>312.11950000000002</v>
      </c>
      <c r="H112" s="131">
        <f t="shared" si="2"/>
        <v>312.11950000000002</v>
      </c>
      <c r="I112" s="129"/>
      <c r="J112" s="48">
        <f t="shared" si="3"/>
        <v>0</v>
      </c>
      <c r="L112">
        <v>4.6900000000000004</v>
      </c>
    </row>
    <row r="113" spans="1:12" x14ac:dyDescent="0.25">
      <c r="A113" s="9" t="s">
        <v>2737</v>
      </c>
      <c r="B113" s="9" t="s">
        <v>9872</v>
      </c>
      <c r="C113" s="30" t="s">
        <v>1796</v>
      </c>
      <c r="D113" s="51" t="s">
        <v>1797</v>
      </c>
      <c r="E113" s="46">
        <v>1</v>
      </c>
      <c r="F113" s="46">
        <v>11</v>
      </c>
      <c r="G113" s="50">
        <f t="shared" si="5"/>
        <v>559.02</v>
      </c>
      <c r="H113" s="131">
        <f t="shared" si="2"/>
        <v>559.02</v>
      </c>
      <c r="I113" s="129"/>
      <c r="J113" s="48">
        <f t="shared" si="3"/>
        <v>0</v>
      </c>
      <c r="L113">
        <v>8.4</v>
      </c>
    </row>
    <row r="114" spans="1:12" x14ac:dyDescent="0.25">
      <c r="A114" s="9" t="s">
        <v>2738</v>
      </c>
      <c r="B114" s="9" t="s">
        <v>9873</v>
      </c>
      <c r="C114" s="30" t="s">
        <v>1798</v>
      </c>
      <c r="D114" s="51" t="s">
        <v>1799</v>
      </c>
      <c r="E114" s="46">
        <v>1</v>
      </c>
      <c r="F114" s="46">
        <v>8</v>
      </c>
      <c r="G114" s="50">
        <f t="shared" si="5"/>
        <v>826.55099999999993</v>
      </c>
      <c r="H114" s="131">
        <f t="shared" si="2"/>
        <v>826.55099999999993</v>
      </c>
      <c r="I114" s="129"/>
      <c r="J114" s="48">
        <f t="shared" si="3"/>
        <v>0</v>
      </c>
      <c r="L114">
        <v>12.42</v>
      </c>
    </row>
    <row r="115" spans="1:12" x14ac:dyDescent="0.25">
      <c r="A115" s="55"/>
      <c r="B115" s="55"/>
      <c r="C115" s="55"/>
      <c r="D115" s="10" t="s">
        <v>3145</v>
      </c>
      <c r="E115" s="44"/>
      <c r="F115" s="44"/>
      <c r="G115" s="56"/>
      <c r="H115" s="132"/>
      <c r="I115" s="130"/>
      <c r="J115" s="58"/>
    </row>
    <row r="116" spans="1:12" x14ac:dyDescent="0.25">
      <c r="A116" s="9" t="s">
        <v>2739</v>
      </c>
      <c r="B116" s="9" t="s">
        <v>9874</v>
      </c>
      <c r="C116" s="30" t="s">
        <v>1800</v>
      </c>
      <c r="D116" s="51" t="s">
        <v>1801</v>
      </c>
      <c r="E116" s="46">
        <v>100</v>
      </c>
      <c r="F116" s="46">
        <v>1000</v>
      </c>
      <c r="G116" s="50">
        <f t="shared" si="5"/>
        <v>5.9894999999999996</v>
      </c>
      <c r="H116" s="131">
        <f t="shared" si="2"/>
        <v>5.9894999999999996</v>
      </c>
      <c r="I116" s="129"/>
      <c r="J116" s="48">
        <f t="shared" si="3"/>
        <v>0</v>
      </c>
      <c r="L116">
        <v>0.09</v>
      </c>
    </row>
    <row r="117" spans="1:12" x14ac:dyDescent="0.25">
      <c r="A117" s="9" t="s">
        <v>2740</v>
      </c>
      <c r="B117" s="9" t="s">
        <v>9875</v>
      </c>
      <c r="C117" s="30" t="s">
        <v>1802</v>
      </c>
      <c r="D117" s="51" t="s">
        <v>1803</v>
      </c>
      <c r="E117" s="46">
        <v>50</v>
      </c>
      <c r="F117" s="46">
        <v>600</v>
      </c>
      <c r="G117" s="50">
        <f t="shared" si="5"/>
        <v>8.6515000000000004</v>
      </c>
      <c r="H117" s="131">
        <f t="shared" si="2"/>
        <v>8.6515000000000004</v>
      </c>
      <c r="I117" s="129"/>
      <c r="J117" s="48">
        <f t="shared" si="3"/>
        <v>0</v>
      </c>
      <c r="L117">
        <v>0.13</v>
      </c>
    </row>
    <row r="118" spans="1:12" x14ac:dyDescent="0.25">
      <c r="A118" s="9" t="s">
        <v>2741</v>
      </c>
      <c r="B118" s="9" t="s">
        <v>9876</v>
      </c>
      <c r="C118" s="30" t="s">
        <v>1804</v>
      </c>
      <c r="D118" s="51" t="s">
        <v>1805</v>
      </c>
      <c r="E118" s="46">
        <v>50</v>
      </c>
      <c r="F118" s="46">
        <v>500</v>
      </c>
      <c r="G118" s="50">
        <f t="shared" si="5"/>
        <v>8.6515000000000004</v>
      </c>
      <c r="H118" s="131">
        <f t="shared" si="2"/>
        <v>8.6515000000000004</v>
      </c>
      <c r="I118" s="129"/>
      <c r="J118" s="48">
        <f t="shared" si="3"/>
        <v>0</v>
      </c>
      <c r="L118">
        <v>0.13</v>
      </c>
    </row>
    <row r="119" spans="1:12" x14ac:dyDescent="0.25">
      <c r="A119" s="9" t="s">
        <v>2742</v>
      </c>
      <c r="B119" s="9" t="s">
        <v>9877</v>
      </c>
      <c r="C119" s="30" t="s">
        <v>1806</v>
      </c>
      <c r="D119" s="51" t="s">
        <v>1807</v>
      </c>
      <c r="E119" s="46">
        <v>40</v>
      </c>
      <c r="F119" s="46">
        <v>400</v>
      </c>
      <c r="G119" s="50">
        <f t="shared" si="5"/>
        <v>13.975499999999998</v>
      </c>
      <c r="H119" s="131">
        <f t="shared" si="2"/>
        <v>13.975499999999998</v>
      </c>
      <c r="I119" s="129"/>
      <c r="J119" s="48">
        <f t="shared" si="3"/>
        <v>0</v>
      </c>
      <c r="L119">
        <v>0.21</v>
      </c>
    </row>
    <row r="120" spans="1:12" x14ac:dyDescent="0.25">
      <c r="A120" s="9" t="s">
        <v>2743</v>
      </c>
      <c r="B120" s="9" t="s">
        <v>9878</v>
      </c>
      <c r="C120" s="30" t="s">
        <v>1808</v>
      </c>
      <c r="D120" s="51" t="s">
        <v>1809</v>
      </c>
      <c r="E120" s="46">
        <v>30</v>
      </c>
      <c r="F120" s="46">
        <v>300</v>
      </c>
      <c r="G120" s="50">
        <f t="shared" si="5"/>
        <v>13.975499999999998</v>
      </c>
      <c r="H120" s="131">
        <f t="shared" si="2"/>
        <v>13.975499999999998</v>
      </c>
      <c r="I120" s="129"/>
      <c r="J120" s="48">
        <f t="shared" si="3"/>
        <v>0</v>
      </c>
      <c r="L120">
        <v>0.21</v>
      </c>
    </row>
    <row r="121" spans="1:12" x14ac:dyDescent="0.25">
      <c r="A121" s="9" t="s">
        <v>2744</v>
      </c>
      <c r="B121" s="9" t="s">
        <v>9879</v>
      </c>
      <c r="C121" s="30" t="s">
        <v>1810</v>
      </c>
      <c r="D121" s="51" t="s">
        <v>1811</v>
      </c>
      <c r="E121" s="46">
        <v>30</v>
      </c>
      <c r="F121" s="46">
        <v>240</v>
      </c>
      <c r="G121" s="50">
        <f t="shared" si="5"/>
        <v>13.31</v>
      </c>
      <c r="H121" s="131">
        <f t="shared" si="2"/>
        <v>13.31</v>
      </c>
      <c r="I121" s="129"/>
      <c r="J121" s="48">
        <f t="shared" si="3"/>
        <v>0</v>
      </c>
      <c r="L121">
        <v>0.2</v>
      </c>
    </row>
    <row r="122" spans="1:12" x14ac:dyDescent="0.25">
      <c r="A122" s="9" t="s">
        <v>2745</v>
      </c>
      <c r="B122" s="9" t="s">
        <v>9880</v>
      </c>
      <c r="C122" s="30" t="s">
        <v>1812</v>
      </c>
      <c r="D122" s="51" t="s">
        <v>1813</v>
      </c>
      <c r="E122" s="46">
        <v>20</v>
      </c>
      <c r="F122" s="46">
        <v>240</v>
      </c>
      <c r="G122" s="50">
        <f t="shared" si="5"/>
        <v>21.295999999999999</v>
      </c>
      <c r="H122" s="131">
        <f t="shared" si="2"/>
        <v>21.295999999999999</v>
      </c>
      <c r="I122" s="129"/>
      <c r="J122" s="48">
        <f t="shared" si="3"/>
        <v>0</v>
      </c>
      <c r="L122">
        <v>0.32</v>
      </c>
    </row>
    <row r="123" spans="1:12" x14ac:dyDescent="0.25">
      <c r="A123" s="9" t="s">
        <v>2746</v>
      </c>
      <c r="B123" s="9" t="s">
        <v>9881</v>
      </c>
      <c r="C123" s="30" t="s">
        <v>1814</v>
      </c>
      <c r="D123" s="51" t="s">
        <v>1815</v>
      </c>
      <c r="E123" s="46">
        <v>20</v>
      </c>
      <c r="F123" s="46">
        <v>240</v>
      </c>
      <c r="G123" s="50">
        <f t="shared" si="5"/>
        <v>21.961500000000001</v>
      </c>
      <c r="H123" s="131">
        <f t="shared" si="2"/>
        <v>21.961500000000001</v>
      </c>
      <c r="I123" s="129"/>
      <c r="J123" s="48">
        <f t="shared" si="3"/>
        <v>0</v>
      </c>
      <c r="L123">
        <v>0.33</v>
      </c>
    </row>
    <row r="124" spans="1:12" x14ac:dyDescent="0.25">
      <c r="A124" s="9" t="s">
        <v>2747</v>
      </c>
      <c r="B124" s="9" t="s">
        <v>9882</v>
      </c>
      <c r="C124" s="30" t="s">
        <v>1816</v>
      </c>
      <c r="D124" s="51" t="s">
        <v>1817</v>
      </c>
      <c r="E124" s="46">
        <v>20</v>
      </c>
      <c r="F124" s="46">
        <v>240</v>
      </c>
      <c r="G124" s="50">
        <f t="shared" si="5"/>
        <v>23.957999999999998</v>
      </c>
      <c r="H124" s="131">
        <f t="shared" si="2"/>
        <v>23.957999999999998</v>
      </c>
      <c r="I124" s="129"/>
      <c r="J124" s="48">
        <f t="shared" si="3"/>
        <v>0</v>
      </c>
      <c r="L124">
        <v>0.36</v>
      </c>
    </row>
    <row r="125" spans="1:12" x14ac:dyDescent="0.25">
      <c r="A125" s="9" t="s">
        <v>2748</v>
      </c>
      <c r="B125" s="9" t="s">
        <v>9883</v>
      </c>
      <c r="C125" s="30" t="s">
        <v>1818</v>
      </c>
      <c r="D125" s="51" t="s">
        <v>1819</v>
      </c>
      <c r="E125" s="46">
        <v>20</v>
      </c>
      <c r="F125" s="46">
        <v>200</v>
      </c>
      <c r="G125" s="50">
        <f t="shared" si="5"/>
        <v>26.62</v>
      </c>
      <c r="H125" s="131">
        <f t="shared" si="2"/>
        <v>26.62</v>
      </c>
      <c r="I125" s="129"/>
      <c r="J125" s="48">
        <f t="shared" si="3"/>
        <v>0</v>
      </c>
      <c r="L125">
        <v>0.4</v>
      </c>
    </row>
    <row r="126" spans="1:12" x14ac:dyDescent="0.25">
      <c r="A126" s="9" t="s">
        <v>2749</v>
      </c>
      <c r="B126" s="9" t="s">
        <v>9884</v>
      </c>
      <c r="C126" s="30" t="s">
        <v>1820</v>
      </c>
      <c r="D126" s="51" t="s">
        <v>1821</v>
      </c>
      <c r="E126" s="46">
        <v>10</v>
      </c>
      <c r="F126" s="46">
        <v>120</v>
      </c>
      <c r="G126" s="50">
        <f t="shared" si="5"/>
        <v>39.264499999999998</v>
      </c>
      <c r="H126" s="131">
        <f t="shared" si="2"/>
        <v>39.264499999999998</v>
      </c>
      <c r="I126" s="129"/>
      <c r="J126" s="48">
        <f t="shared" si="3"/>
        <v>0</v>
      </c>
      <c r="L126">
        <v>0.59</v>
      </c>
    </row>
    <row r="127" spans="1:12" x14ac:dyDescent="0.25">
      <c r="A127" s="9" t="s">
        <v>2750</v>
      </c>
      <c r="B127" s="9" t="s">
        <v>9885</v>
      </c>
      <c r="C127" s="30" t="s">
        <v>1822</v>
      </c>
      <c r="D127" s="51" t="s">
        <v>1823</v>
      </c>
      <c r="E127" s="46">
        <v>10</v>
      </c>
      <c r="F127" s="46">
        <v>100</v>
      </c>
      <c r="G127" s="50">
        <f t="shared" si="5"/>
        <v>41.926499999999997</v>
      </c>
      <c r="H127" s="131">
        <f t="shared" si="2"/>
        <v>41.926499999999997</v>
      </c>
      <c r="I127" s="129"/>
      <c r="J127" s="48">
        <f t="shared" si="3"/>
        <v>0</v>
      </c>
      <c r="L127">
        <v>0.63</v>
      </c>
    </row>
    <row r="128" spans="1:12" x14ac:dyDescent="0.25">
      <c r="A128" s="9" t="s">
        <v>2751</v>
      </c>
      <c r="B128" s="9" t="s">
        <v>9886</v>
      </c>
      <c r="C128" s="30" t="s">
        <v>1824</v>
      </c>
      <c r="D128" s="51" t="s">
        <v>1825</v>
      </c>
      <c r="E128" s="46">
        <v>10</v>
      </c>
      <c r="F128" s="46">
        <v>100</v>
      </c>
      <c r="G128" s="50">
        <f t="shared" si="5"/>
        <v>39.264499999999998</v>
      </c>
      <c r="H128" s="131">
        <f t="shared" si="2"/>
        <v>39.264499999999998</v>
      </c>
      <c r="I128" s="129"/>
      <c r="J128" s="48">
        <f t="shared" si="3"/>
        <v>0</v>
      </c>
      <c r="L128">
        <v>0.59</v>
      </c>
    </row>
    <row r="129" spans="1:12" x14ac:dyDescent="0.25">
      <c r="A129" s="9" t="s">
        <v>2752</v>
      </c>
      <c r="B129" s="9" t="s">
        <v>9887</v>
      </c>
      <c r="C129" s="30" t="s">
        <v>1826</v>
      </c>
      <c r="D129" s="51" t="s">
        <v>1827</v>
      </c>
      <c r="E129" s="46">
        <v>10</v>
      </c>
      <c r="F129" s="46">
        <v>100</v>
      </c>
      <c r="G129" s="50">
        <f t="shared" si="5"/>
        <v>43.923000000000002</v>
      </c>
      <c r="H129" s="131">
        <f t="shared" si="2"/>
        <v>43.923000000000002</v>
      </c>
      <c r="I129" s="129"/>
      <c r="J129" s="48">
        <f t="shared" si="3"/>
        <v>0</v>
      </c>
      <c r="L129">
        <v>0.66</v>
      </c>
    </row>
    <row r="130" spans="1:12" x14ac:dyDescent="0.25">
      <c r="A130" s="9" t="s">
        <v>2753</v>
      </c>
      <c r="B130" s="9" t="s">
        <v>9888</v>
      </c>
      <c r="C130" s="30" t="s">
        <v>1828</v>
      </c>
      <c r="D130" s="51" t="s">
        <v>1829</v>
      </c>
      <c r="E130" s="46">
        <v>12</v>
      </c>
      <c r="F130" s="46">
        <v>60</v>
      </c>
      <c r="G130" s="50">
        <f t="shared" si="5"/>
        <v>92.504499999999993</v>
      </c>
      <c r="H130" s="131">
        <f t="shared" si="2"/>
        <v>92.504499999999993</v>
      </c>
      <c r="I130" s="129"/>
      <c r="J130" s="48">
        <f t="shared" si="3"/>
        <v>0</v>
      </c>
      <c r="L130">
        <v>1.39</v>
      </c>
    </row>
    <row r="131" spans="1:12" x14ac:dyDescent="0.25">
      <c r="A131" s="9" t="s">
        <v>2754</v>
      </c>
      <c r="B131" s="9" t="s">
        <v>9889</v>
      </c>
      <c r="C131" s="30" t="s">
        <v>1830</v>
      </c>
      <c r="D131" s="51" t="s">
        <v>1831</v>
      </c>
      <c r="E131" s="46">
        <v>6</v>
      </c>
      <c r="F131" s="46">
        <v>48</v>
      </c>
      <c r="G131" s="50">
        <f t="shared" si="5"/>
        <v>136.42749999999998</v>
      </c>
      <c r="H131" s="131">
        <f t="shared" si="2"/>
        <v>136.42749999999998</v>
      </c>
      <c r="I131" s="129"/>
      <c r="J131" s="48">
        <f t="shared" si="3"/>
        <v>0</v>
      </c>
      <c r="L131">
        <v>2.0499999999999998</v>
      </c>
    </row>
    <row r="132" spans="1:12" x14ac:dyDescent="0.25">
      <c r="A132" s="9" t="s">
        <v>2755</v>
      </c>
      <c r="B132" s="9" t="s">
        <v>9890</v>
      </c>
      <c r="C132" s="30" t="s">
        <v>1832</v>
      </c>
      <c r="D132" s="51" t="s">
        <v>1833</v>
      </c>
      <c r="E132" s="46">
        <v>6</v>
      </c>
      <c r="F132" s="46">
        <v>36</v>
      </c>
      <c r="G132" s="50">
        <f t="shared" si="5"/>
        <v>182.34700000000001</v>
      </c>
      <c r="H132" s="131">
        <f t="shared" si="2"/>
        <v>182.34700000000001</v>
      </c>
      <c r="I132" s="129"/>
      <c r="J132" s="48">
        <f t="shared" si="3"/>
        <v>0</v>
      </c>
      <c r="L132">
        <v>2.74</v>
      </c>
    </row>
    <row r="133" spans="1:12" x14ac:dyDescent="0.25">
      <c r="A133" s="9" t="s">
        <v>2756</v>
      </c>
      <c r="B133" s="9" t="s">
        <v>9891</v>
      </c>
      <c r="C133" s="30" t="s">
        <v>1834</v>
      </c>
      <c r="D133" s="51" t="s">
        <v>1835</v>
      </c>
      <c r="E133" s="46">
        <v>4</v>
      </c>
      <c r="F133" s="46">
        <v>24</v>
      </c>
      <c r="G133" s="50">
        <f t="shared" si="5"/>
        <v>200.98099999999999</v>
      </c>
      <c r="H133" s="131">
        <f t="shared" si="2"/>
        <v>200.98099999999999</v>
      </c>
      <c r="I133" s="129"/>
      <c r="J133" s="48">
        <f t="shared" si="3"/>
        <v>0</v>
      </c>
      <c r="L133">
        <v>3.02</v>
      </c>
    </row>
    <row r="134" spans="1:12" x14ac:dyDescent="0.25">
      <c r="A134" s="9" t="s">
        <v>2757</v>
      </c>
      <c r="B134" s="9" t="s">
        <v>9892</v>
      </c>
      <c r="C134" s="30" t="s">
        <v>1836</v>
      </c>
      <c r="D134" s="51" t="s">
        <v>1837</v>
      </c>
      <c r="E134" s="46">
        <v>2</v>
      </c>
      <c r="F134" s="46">
        <v>18</v>
      </c>
      <c r="G134" s="50">
        <f t="shared" si="5"/>
        <v>314.11599999999999</v>
      </c>
      <c r="H134" s="131">
        <f t="shared" si="2"/>
        <v>314.11599999999999</v>
      </c>
      <c r="I134" s="129"/>
      <c r="J134" s="48">
        <f t="shared" si="3"/>
        <v>0</v>
      </c>
      <c r="L134">
        <v>4.72</v>
      </c>
    </row>
    <row r="135" spans="1:12" x14ac:dyDescent="0.25">
      <c r="A135" s="55"/>
      <c r="B135" s="55"/>
      <c r="C135" s="55"/>
      <c r="D135" s="10" t="s">
        <v>1202</v>
      </c>
      <c r="E135" s="44"/>
      <c r="F135" s="44"/>
      <c r="G135" s="56"/>
      <c r="H135" s="132"/>
      <c r="I135" s="130"/>
      <c r="J135" s="58"/>
    </row>
    <row r="136" spans="1:12" x14ac:dyDescent="0.25">
      <c r="A136" s="9" t="s">
        <v>2758</v>
      </c>
      <c r="B136" s="9" t="s">
        <v>9893</v>
      </c>
      <c r="C136" s="30" t="s">
        <v>1838</v>
      </c>
      <c r="D136" s="51" t="s">
        <v>1839</v>
      </c>
      <c r="E136" s="46">
        <v>30</v>
      </c>
      <c r="F136" s="46">
        <v>300</v>
      </c>
      <c r="G136" s="50">
        <f t="shared" si="5"/>
        <v>62.556999999999995</v>
      </c>
      <c r="H136" s="131">
        <f t="shared" si="2"/>
        <v>62.556999999999995</v>
      </c>
      <c r="I136" s="129"/>
      <c r="J136" s="48">
        <f t="shared" si="3"/>
        <v>0</v>
      </c>
      <c r="L136">
        <v>0.94</v>
      </c>
    </row>
    <row r="137" spans="1:12" x14ac:dyDescent="0.25">
      <c r="A137" s="9" t="s">
        <v>2759</v>
      </c>
      <c r="B137" s="9" t="s">
        <v>9894</v>
      </c>
      <c r="C137" s="30" t="s">
        <v>1840</v>
      </c>
      <c r="D137" s="51" t="s">
        <v>1841</v>
      </c>
      <c r="E137" s="46">
        <v>20</v>
      </c>
      <c r="F137" s="46">
        <v>160</v>
      </c>
      <c r="G137" s="50">
        <f t="shared" si="5"/>
        <v>111.80399999999999</v>
      </c>
      <c r="H137" s="131">
        <f t="shared" si="2"/>
        <v>111.80399999999999</v>
      </c>
      <c r="I137" s="129"/>
      <c r="J137" s="48">
        <f t="shared" si="3"/>
        <v>0</v>
      </c>
      <c r="L137">
        <v>1.68</v>
      </c>
    </row>
    <row r="138" spans="1:12" x14ac:dyDescent="0.25">
      <c r="A138" s="9" t="s">
        <v>2760</v>
      </c>
      <c r="B138" s="9" t="s">
        <v>9895</v>
      </c>
      <c r="C138" s="30" t="s">
        <v>1842</v>
      </c>
      <c r="D138" s="51" t="s">
        <v>1843</v>
      </c>
      <c r="E138" s="46">
        <v>10</v>
      </c>
      <c r="F138" s="46">
        <v>100</v>
      </c>
      <c r="G138" s="50">
        <f t="shared" si="5"/>
        <v>155.0615</v>
      </c>
      <c r="H138" s="131">
        <f t="shared" ref="H138:H201" si="6">G138-G138*$H$5</f>
        <v>155.0615</v>
      </c>
      <c r="I138" s="129"/>
      <c r="J138" s="48">
        <f t="shared" ref="J138:J201" si="7">H138*I138</f>
        <v>0</v>
      </c>
      <c r="L138">
        <v>2.33</v>
      </c>
    </row>
    <row r="139" spans="1:12" x14ac:dyDescent="0.25">
      <c r="A139" s="9" t="s">
        <v>2761</v>
      </c>
      <c r="B139" s="9" t="s">
        <v>9896</v>
      </c>
      <c r="C139" s="30" t="s">
        <v>1844</v>
      </c>
      <c r="D139" s="51" t="s">
        <v>1845</v>
      </c>
      <c r="E139" s="46">
        <v>5</v>
      </c>
      <c r="F139" s="46">
        <v>50</v>
      </c>
      <c r="G139" s="50">
        <f t="shared" si="5"/>
        <v>250.22799999999998</v>
      </c>
      <c r="H139" s="131">
        <f t="shared" si="6"/>
        <v>250.22799999999998</v>
      </c>
      <c r="I139" s="129"/>
      <c r="J139" s="48">
        <f t="shared" si="7"/>
        <v>0</v>
      </c>
      <c r="L139">
        <v>3.76</v>
      </c>
    </row>
    <row r="140" spans="1:12" x14ac:dyDescent="0.25">
      <c r="A140" s="55"/>
      <c r="B140" s="55"/>
      <c r="C140" s="55"/>
      <c r="D140" s="10" t="s">
        <v>3144</v>
      </c>
      <c r="E140" s="44"/>
      <c r="F140" s="44"/>
      <c r="G140" s="56"/>
      <c r="H140" s="132"/>
      <c r="I140" s="130"/>
      <c r="J140" s="58"/>
    </row>
    <row r="141" spans="1:12" x14ac:dyDescent="0.25">
      <c r="A141" s="9" t="s">
        <v>2762</v>
      </c>
      <c r="B141" s="9"/>
      <c r="C141" s="30" t="s">
        <v>1846</v>
      </c>
      <c r="D141" s="51" t="s">
        <v>1847</v>
      </c>
      <c r="E141" s="46">
        <v>30</v>
      </c>
      <c r="F141" s="46">
        <v>300</v>
      </c>
      <c r="G141" s="50">
        <f t="shared" si="5"/>
        <v>165.04399999999998</v>
      </c>
      <c r="H141" s="131">
        <f t="shared" si="6"/>
        <v>165.04399999999998</v>
      </c>
      <c r="I141" s="129"/>
      <c r="J141" s="48">
        <f t="shared" si="7"/>
        <v>0</v>
      </c>
      <c r="L141">
        <v>2.48</v>
      </c>
    </row>
    <row r="142" spans="1:12" x14ac:dyDescent="0.25">
      <c r="A142" s="9" t="s">
        <v>2763</v>
      </c>
      <c r="B142" s="9"/>
      <c r="C142" s="30" t="s">
        <v>1848</v>
      </c>
      <c r="D142" s="51" t="s">
        <v>1849</v>
      </c>
      <c r="E142" s="46">
        <v>20</v>
      </c>
      <c r="F142" s="46">
        <v>160</v>
      </c>
      <c r="G142" s="50">
        <f t="shared" si="5"/>
        <v>245.56949999999998</v>
      </c>
      <c r="H142" s="131">
        <f t="shared" si="6"/>
        <v>245.56949999999998</v>
      </c>
      <c r="I142" s="129"/>
      <c r="J142" s="48">
        <f t="shared" si="7"/>
        <v>0</v>
      </c>
      <c r="L142">
        <v>3.69</v>
      </c>
    </row>
    <row r="143" spans="1:12" x14ac:dyDescent="0.25">
      <c r="A143" s="9" t="s">
        <v>2764</v>
      </c>
      <c r="B143" s="9"/>
      <c r="C143" s="30" t="s">
        <v>1850</v>
      </c>
      <c r="D143" s="51" t="s">
        <v>1851</v>
      </c>
      <c r="E143" s="46">
        <v>10</v>
      </c>
      <c r="F143" s="46">
        <v>100</v>
      </c>
      <c r="G143" s="50">
        <f t="shared" si="5"/>
        <v>304.13350000000003</v>
      </c>
      <c r="H143" s="131">
        <f t="shared" si="6"/>
        <v>304.13350000000003</v>
      </c>
      <c r="I143" s="129"/>
      <c r="J143" s="48">
        <f t="shared" si="7"/>
        <v>0</v>
      </c>
      <c r="L143">
        <v>4.57</v>
      </c>
    </row>
    <row r="144" spans="1:12" x14ac:dyDescent="0.25">
      <c r="A144" s="55"/>
      <c r="B144" s="55"/>
      <c r="C144" s="55"/>
      <c r="D144" s="10" t="s">
        <v>3143</v>
      </c>
      <c r="E144" s="44"/>
      <c r="F144" s="44"/>
      <c r="G144" s="56"/>
      <c r="H144" s="132"/>
      <c r="I144" s="130"/>
      <c r="J144" s="58"/>
    </row>
    <row r="145" spans="1:12" x14ac:dyDescent="0.25">
      <c r="A145" s="9" t="s">
        <v>2765</v>
      </c>
      <c r="B145" s="9" t="s">
        <v>9897</v>
      </c>
      <c r="C145" s="30" t="s">
        <v>1852</v>
      </c>
      <c r="D145" s="51" t="s">
        <v>1853</v>
      </c>
      <c r="E145" s="46">
        <v>40</v>
      </c>
      <c r="F145" s="46">
        <v>200</v>
      </c>
      <c r="G145" s="50">
        <f t="shared" si="5"/>
        <v>44.588500000000003</v>
      </c>
      <c r="H145" s="131">
        <f t="shared" si="6"/>
        <v>44.588500000000003</v>
      </c>
      <c r="I145" s="129"/>
      <c r="J145" s="48">
        <f t="shared" si="7"/>
        <v>0</v>
      </c>
      <c r="L145" s="210">
        <v>0.67</v>
      </c>
    </row>
    <row r="146" spans="1:12" x14ac:dyDescent="0.25">
      <c r="A146" s="9" t="s">
        <v>2766</v>
      </c>
      <c r="B146" s="9" t="s">
        <v>9898</v>
      </c>
      <c r="C146" s="30" t="s">
        <v>1854</v>
      </c>
      <c r="D146" s="51" t="s">
        <v>1855</v>
      </c>
      <c r="E146" s="46">
        <v>25</v>
      </c>
      <c r="F146" s="46">
        <v>150</v>
      </c>
      <c r="G146" s="50">
        <f t="shared" si="5"/>
        <v>65.884500000000003</v>
      </c>
      <c r="H146" s="131">
        <f t="shared" si="6"/>
        <v>65.884500000000003</v>
      </c>
      <c r="I146" s="129"/>
      <c r="J146" s="48">
        <f t="shared" si="7"/>
        <v>0</v>
      </c>
      <c r="L146" s="210">
        <v>0.99</v>
      </c>
    </row>
    <row r="147" spans="1:12" x14ac:dyDescent="0.25">
      <c r="A147" s="9" t="s">
        <v>2767</v>
      </c>
      <c r="B147" s="9" t="s">
        <v>9899</v>
      </c>
      <c r="C147" s="30" t="s">
        <v>1856</v>
      </c>
      <c r="D147" s="51" t="s">
        <v>1857</v>
      </c>
      <c r="E147" s="46">
        <v>30</v>
      </c>
      <c r="F147" s="46">
        <v>180</v>
      </c>
      <c r="G147" s="50">
        <f t="shared" si="5"/>
        <v>47.250499999999995</v>
      </c>
      <c r="H147" s="131">
        <f t="shared" si="6"/>
        <v>47.250499999999995</v>
      </c>
      <c r="I147" s="129"/>
      <c r="J147" s="48">
        <f t="shared" si="7"/>
        <v>0</v>
      </c>
      <c r="L147" s="210">
        <v>0.71</v>
      </c>
    </row>
    <row r="148" spans="1:12" x14ac:dyDescent="0.25">
      <c r="A148" s="9" t="s">
        <v>2768</v>
      </c>
      <c r="B148" s="9" t="s">
        <v>9900</v>
      </c>
      <c r="C148" s="30" t="s">
        <v>1858</v>
      </c>
      <c r="D148" s="51" t="s">
        <v>1859</v>
      </c>
      <c r="E148" s="46">
        <v>25</v>
      </c>
      <c r="F148" s="46">
        <v>150</v>
      </c>
      <c r="G148" s="50">
        <f t="shared" si="5"/>
        <v>70.543000000000006</v>
      </c>
      <c r="H148" s="131">
        <f t="shared" si="6"/>
        <v>70.543000000000006</v>
      </c>
      <c r="I148" s="129"/>
      <c r="J148" s="48">
        <f t="shared" si="7"/>
        <v>0</v>
      </c>
      <c r="L148" s="210">
        <v>1.06</v>
      </c>
    </row>
    <row r="149" spans="1:12" x14ac:dyDescent="0.25">
      <c r="A149" s="9" t="s">
        <v>2769</v>
      </c>
      <c r="B149" s="9" t="s">
        <v>9901</v>
      </c>
      <c r="C149" s="30" t="s">
        <v>1860</v>
      </c>
      <c r="D149" s="51" t="s">
        <v>1861</v>
      </c>
      <c r="E149" s="46">
        <v>20</v>
      </c>
      <c r="F149" s="46">
        <v>120</v>
      </c>
      <c r="G149" s="50">
        <f t="shared" si="5"/>
        <v>61.225999999999999</v>
      </c>
      <c r="H149" s="131">
        <f t="shared" si="6"/>
        <v>61.225999999999999</v>
      </c>
      <c r="I149" s="129"/>
      <c r="J149" s="48">
        <f t="shared" si="7"/>
        <v>0</v>
      </c>
      <c r="L149" s="210">
        <v>0.92</v>
      </c>
    </row>
    <row r="150" spans="1:12" x14ac:dyDescent="0.25">
      <c r="A150" s="9" t="s">
        <v>2770</v>
      </c>
      <c r="B150" s="9" t="s">
        <v>9902</v>
      </c>
      <c r="C150" s="30" t="s">
        <v>1862</v>
      </c>
      <c r="D150" s="51" t="s">
        <v>1863</v>
      </c>
      <c r="E150" s="46">
        <v>20</v>
      </c>
      <c r="F150" s="46">
        <v>120</v>
      </c>
      <c r="G150" s="50">
        <f t="shared" si="5"/>
        <v>69.212000000000003</v>
      </c>
      <c r="H150" s="131">
        <f t="shared" si="6"/>
        <v>69.212000000000003</v>
      </c>
      <c r="I150" s="129"/>
      <c r="J150" s="48">
        <f t="shared" si="7"/>
        <v>0</v>
      </c>
      <c r="L150" s="210">
        <v>1.04</v>
      </c>
    </row>
    <row r="151" spans="1:12" x14ac:dyDescent="0.25">
      <c r="A151" s="9" t="s">
        <v>2771</v>
      </c>
      <c r="B151" s="9" t="s">
        <v>9903</v>
      </c>
      <c r="C151" s="30" t="s">
        <v>1864</v>
      </c>
      <c r="D151" s="51" t="s">
        <v>1865</v>
      </c>
      <c r="E151" s="46">
        <v>15</v>
      </c>
      <c r="F151" s="46">
        <v>90</v>
      </c>
      <c r="G151" s="50">
        <f t="shared" si="5"/>
        <v>133.1</v>
      </c>
      <c r="H151" s="131">
        <f t="shared" si="6"/>
        <v>133.1</v>
      </c>
      <c r="I151" s="129"/>
      <c r="J151" s="48">
        <f t="shared" si="7"/>
        <v>0</v>
      </c>
      <c r="L151" s="210">
        <v>2</v>
      </c>
    </row>
    <row r="152" spans="1:12" x14ac:dyDescent="0.25">
      <c r="A152" s="9" t="s">
        <v>2772</v>
      </c>
      <c r="B152" s="9"/>
      <c r="C152" s="30" t="s">
        <v>1866</v>
      </c>
      <c r="D152" s="51" t="s">
        <v>1867</v>
      </c>
      <c r="E152" s="46">
        <v>15</v>
      </c>
      <c r="F152" s="46">
        <v>60</v>
      </c>
      <c r="G152" s="50">
        <f t="shared" ref="G152:G215" si="8">L152*$H$6</f>
        <v>222.9425</v>
      </c>
      <c r="H152" s="131">
        <f t="shared" si="6"/>
        <v>222.9425</v>
      </c>
      <c r="I152" s="129"/>
      <c r="J152" s="48">
        <f t="shared" si="7"/>
        <v>0</v>
      </c>
      <c r="L152">
        <v>3.35</v>
      </c>
    </row>
    <row r="153" spans="1:12" x14ac:dyDescent="0.25">
      <c r="A153" s="9" t="s">
        <v>2773</v>
      </c>
      <c r="B153" s="9"/>
      <c r="C153" s="30" t="s">
        <v>1868</v>
      </c>
      <c r="D153" s="51" t="s">
        <v>1869</v>
      </c>
      <c r="E153" s="46">
        <v>5</v>
      </c>
      <c r="F153" s="46">
        <v>35</v>
      </c>
      <c r="G153" s="50">
        <f t="shared" si="8"/>
        <v>636.21799999999996</v>
      </c>
      <c r="H153" s="131">
        <f t="shared" si="6"/>
        <v>636.21799999999996</v>
      </c>
      <c r="I153" s="129"/>
      <c r="J153" s="48">
        <f t="shared" si="7"/>
        <v>0</v>
      </c>
      <c r="L153">
        <v>9.56</v>
      </c>
    </row>
    <row r="154" spans="1:12" x14ac:dyDescent="0.25">
      <c r="A154" s="9" t="s">
        <v>2774</v>
      </c>
      <c r="B154" s="9" t="s">
        <v>9904</v>
      </c>
      <c r="C154" s="30" t="s">
        <v>1870</v>
      </c>
      <c r="D154" s="51" t="s">
        <v>1871</v>
      </c>
      <c r="E154" s="46">
        <v>5</v>
      </c>
      <c r="F154" s="46">
        <v>35</v>
      </c>
      <c r="G154" s="50">
        <f t="shared" si="8"/>
        <v>318.77449999999999</v>
      </c>
      <c r="H154" s="131">
        <f t="shared" si="6"/>
        <v>318.77449999999999</v>
      </c>
      <c r="I154" s="129"/>
      <c r="J154" s="48">
        <f t="shared" si="7"/>
        <v>0</v>
      </c>
      <c r="L154">
        <v>4.79</v>
      </c>
    </row>
    <row r="155" spans="1:12" x14ac:dyDescent="0.25">
      <c r="A155" s="9" t="s">
        <v>2775</v>
      </c>
      <c r="B155" s="9" t="s">
        <v>9905</v>
      </c>
      <c r="C155" s="30" t="s">
        <v>1872</v>
      </c>
      <c r="D155" s="51" t="s">
        <v>1873</v>
      </c>
      <c r="E155" s="46">
        <v>6</v>
      </c>
      <c r="F155" s="46">
        <v>24</v>
      </c>
      <c r="G155" s="50">
        <f t="shared" si="8"/>
        <v>422.59249999999997</v>
      </c>
      <c r="H155" s="131">
        <f t="shared" si="6"/>
        <v>422.59249999999997</v>
      </c>
      <c r="I155" s="129"/>
      <c r="J155" s="48">
        <f t="shared" si="7"/>
        <v>0</v>
      </c>
      <c r="L155">
        <v>6.35</v>
      </c>
    </row>
    <row r="156" spans="1:12" x14ac:dyDescent="0.25">
      <c r="A156" s="9" t="s">
        <v>2776</v>
      </c>
      <c r="B156" s="9" t="s">
        <v>9906</v>
      </c>
      <c r="C156" s="30" t="s">
        <v>1874</v>
      </c>
      <c r="D156" s="51" t="s">
        <v>1875</v>
      </c>
      <c r="E156" s="46">
        <v>4</v>
      </c>
      <c r="F156" s="46">
        <v>16</v>
      </c>
      <c r="G156" s="50">
        <f t="shared" si="8"/>
        <v>612.92550000000006</v>
      </c>
      <c r="H156" s="131">
        <f t="shared" si="6"/>
        <v>612.92550000000006</v>
      </c>
      <c r="I156" s="129"/>
      <c r="J156" s="48">
        <f t="shared" si="7"/>
        <v>0</v>
      </c>
      <c r="L156">
        <v>9.2100000000000009</v>
      </c>
    </row>
    <row r="157" spans="1:12" x14ac:dyDescent="0.25">
      <c r="A157" s="9" t="s">
        <v>2777</v>
      </c>
      <c r="B157" s="9" t="s">
        <v>9907</v>
      </c>
      <c r="C157" s="30" t="s">
        <v>1876</v>
      </c>
      <c r="D157" s="51" t="s">
        <v>1877</v>
      </c>
      <c r="E157" s="46">
        <v>2</v>
      </c>
      <c r="F157" s="46">
        <v>8</v>
      </c>
      <c r="G157" s="50">
        <f t="shared" si="8"/>
        <v>1034.1869999999999</v>
      </c>
      <c r="H157" s="131">
        <f t="shared" si="6"/>
        <v>1034.1869999999999</v>
      </c>
      <c r="I157" s="129"/>
      <c r="J157" s="48">
        <f t="shared" si="7"/>
        <v>0</v>
      </c>
      <c r="L157">
        <v>15.54</v>
      </c>
    </row>
    <row r="158" spans="1:12" x14ac:dyDescent="0.25">
      <c r="A158" s="9" t="s">
        <v>2778</v>
      </c>
      <c r="B158" s="9" t="s">
        <v>9908</v>
      </c>
      <c r="C158" s="30" t="s">
        <v>1878</v>
      </c>
      <c r="D158" s="51" t="s">
        <v>1879</v>
      </c>
      <c r="E158" s="46">
        <v>1</v>
      </c>
      <c r="F158" s="46">
        <v>5</v>
      </c>
      <c r="G158" s="50">
        <f t="shared" si="8"/>
        <v>2426.413</v>
      </c>
      <c r="H158" s="131">
        <f t="shared" si="6"/>
        <v>2426.413</v>
      </c>
      <c r="I158" s="129"/>
      <c r="J158" s="48">
        <f t="shared" si="7"/>
        <v>0</v>
      </c>
      <c r="L158">
        <v>36.46</v>
      </c>
    </row>
    <row r="159" spans="1:12" x14ac:dyDescent="0.25">
      <c r="A159" s="9" t="s">
        <v>2779</v>
      </c>
      <c r="B159" s="9" t="s">
        <v>9909</v>
      </c>
      <c r="C159" s="30" t="s">
        <v>1880</v>
      </c>
      <c r="D159" s="51" t="s">
        <v>1881</v>
      </c>
      <c r="E159" s="46">
        <v>1</v>
      </c>
      <c r="F159" s="46">
        <v>4</v>
      </c>
      <c r="G159" s="50">
        <f t="shared" si="8"/>
        <v>4497.4489999999996</v>
      </c>
      <c r="H159" s="131">
        <f t="shared" si="6"/>
        <v>4497.4489999999996</v>
      </c>
      <c r="I159" s="129"/>
      <c r="J159" s="48">
        <f t="shared" si="7"/>
        <v>0</v>
      </c>
      <c r="L159">
        <v>67.58</v>
      </c>
    </row>
    <row r="160" spans="1:12" x14ac:dyDescent="0.25">
      <c r="A160" s="55"/>
      <c r="B160" s="55"/>
      <c r="C160" s="55"/>
      <c r="D160" s="10" t="s">
        <v>3142</v>
      </c>
      <c r="E160" s="44"/>
      <c r="F160" s="44"/>
      <c r="G160" s="56"/>
      <c r="H160" s="132"/>
      <c r="I160" s="130"/>
      <c r="J160" s="58"/>
    </row>
    <row r="161" spans="1:12" x14ac:dyDescent="0.25">
      <c r="A161" s="9" t="s">
        <v>2780</v>
      </c>
      <c r="B161" s="9" t="s">
        <v>9910</v>
      </c>
      <c r="C161" s="30" t="s">
        <v>1882</v>
      </c>
      <c r="D161" s="51" t="s">
        <v>1883</v>
      </c>
      <c r="E161" s="46">
        <v>40</v>
      </c>
      <c r="F161" s="46">
        <v>160</v>
      </c>
      <c r="G161" s="50">
        <f t="shared" si="8"/>
        <v>57.232999999999997</v>
      </c>
      <c r="H161" s="131">
        <f t="shared" si="6"/>
        <v>57.232999999999997</v>
      </c>
      <c r="I161" s="129"/>
      <c r="J161" s="48">
        <f t="shared" si="7"/>
        <v>0</v>
      </c>
      <c r="L161" s="210">
        <v>0.86</v>
      </c>
    </row>
    <row r="162" spans="1:12" x14ac:dyDescent="0.25">
      <c r="A162" s="9" t="s">
        <v>2781</v>
      </c>
      <c r="B162" s="9" t="s">
        <v>9911</v>
      </c>
      <c r="C162" s="30" t="s">
        <v>1884</v>
      </c>
      <c r="D162" s="51" t="s">
        <v>1885</v>
      </c>
      <c r="E162" s="46">
        <v>20</v>
      </c>
      <c r="F162" s="46">
        <v>120</v>
      </c>
      <c r="G162" s="50">
        <f t="shared" si="8"/>
        <v>96.497499999999988</v>
      </c>
      <c r="H162" s="131">
        <f t="shared" si="6"/>
        <v>96.497499999999988</v>
      </c>
      <c r="I162" s="129"/>
      <c r="J162" s="48">
        <f t="shared" si="7"/>
        <v>0</v>
      </c>
      <c r="L162" s="210">
        <v>1.45</v>
      </c>
    </row>
    <row r="163" spans="1:12" x14ac:dyDescent="0.25">
      <c r="A163" s="9" t="s">
        <v>2782</v>
      </c>
      <c r="B163" s="9" t="s">
        <v>9912</v>
      </c>
      <c r="C163" s="30" t="s">
        <v>1886</v>
      </c>
      <c r="D163" s="51" t="s">
        <v>1887</v>
      </c>
      <c r="E163" s="46">
        <v>40</v>
      </c>
      <c r="F163" s="46">
        <v>160</v>
      </c>
      <c r="G163" s="50">
        <f t="shared" si="8"/>
        <v>59.894999999999996</v>
      </c>
      <c r="H163" s="131">
        <f t="shared" si="6"/>
        <v>59.894999999999996</v>
      </c>
      <c r="I163" s="129"/>
      <c r="J163" s="48">
        <f t="shared" si="7"/>
        <v>0</v>
      </c>
      <c r="L163" s="210">
        <v>0.9</v>
      </c>
    </row>
    <row r="164" spans="1:12" x14ac:dyDescent="0.25">
      <c r="A164" s="9" t="s">
        <v>2783</v>
      </c>
      <c r="B164" s="9" t="s">
        <v>9913</v>
      </c>
      <c r="C164" s="30" t="s">
        <v>1888</v>
      </c>
      <c r="D164" s="51" t="s">
        <v>1889</v>
      </c>
      <c r="E164" s="46">
        <v>20</v>
      </c>
      <c r="F164" s="46">
        <v>120</v>
      </c>
      <c r="G164" s="50">
        <f t="shared" si="8"/>
        <v>79.86</v>
      </c>
      <c r="H164" s="131">
        <f t="shared" si="6"/>
        <v>79.86</v>
      </c>
      <c r="I164" s="129"/>
      <c r="J164" s="48">
        <f t="shared" si="7"/>
        <v>0</v>
      </c>
      <c r="L164" s="210">
        <v>1.2</v>
      </c>
    </row>
    <row r="165" spans="1:12" x14ac:dyDescent="0.25">
      <c r="A165" s="9" t="s">
        <v>2784</v>
      </c>
      <c r="B165" s="9" t="s">
        <v>9914</v>
      </c>
      <c r="C165" s="30" t="s">
        <v>1890</v>
      </c>
      <c r="D165" s="51" t="s">
        <v>1891</v>
      </c>
      <c r="E165" s="46">
        <v>15</v>
      </c>
      <c r="F165" s="46">
        <v>90</v>
      </c>
      <c r="G165" s="50">
        <f t="shared" si="8"/>
        <v>73.870500000000007</v>
      </c>
      <c r="H165" s="131">
        <f t="shared" si="6"/>
        <v>73.870500000000007</v>
      </c>
      <c r="I165" s="129"/>
      <c r="J165" s="48">
        <f t="shared" si="7"/>
        <v>0</v>
      </c>
      <c r="L165" s="210">
        <v>1.1100000000000001</v>
      </c>
    </row>
    <row r="166" spans="1:12" x14ac:dyDescent="0.25">
      <c r="A166" s="9" t="s">
        <v>2785</v>
      </c>
      <c r="B166" s="9" t="s">
        <v>9915</v>
      </c>
      <c r="C166" s="30" t="s">
        <v>1892</v>
      </c>
      <c r="D166" s="51" t="s">
        <v>1893</v>
      </c>
      <c r="E166" s="46">
        <v>15</v>
      </c>
      <c r="F166" s="46">
        <v>90</v>
      </c>
      <c r="G166" s="50">
        <f t="shared" si="8"/>
        <v>105.8145</v>
      </c>
      <c r="H166" s="131">
        <f t="shared" si="6"/>
        <v>105.8145</v>
      </c>
      <c r="I166" s="129"/>
      <c r="J166" s="48">
        <f t="shared" si="7"/>
        <v>0</v>
      </c>
      <c r="L166" s="210">
        <v>1.59</v>
      </c>
    </row>
    <row r="167" spans="1:12" x14ac:dyDescent="0.25">
      <c r="A167" s="9" t="s">
        <v>2786</v>
      </c>
      <c r="B167" s="9" t="s">
        <v>9916</v>
      </c>
      <c r="C167" s="30" t="s">
        <v>1894</v>
      </c>
      <c r="D167" s="51" t="s">
        <v>1895</v>
      </c>
      <c r="E167" s="46">
        <v>10</v>
      </c>
      <c r="F167" s="46">
        <v>60</v>
      </c>
      <c r="G167" s="50">
        <f t="shared" si="8"/>
        <v>170.36799999999999</v>
      </c>
      <c r="H167" s="131">
        <f t="shared" si="6"/>
        <v>170.36799999999999</v>
      </c>
      <c r="I167" s="129"/>
      <c r="J167" s="48">
        <f t="shared" si="7"/>
        <v>0</v>
      </c>
      <c r="L167" s="210">
        <v>2.56</v>
      </c>
    </row>
    <row r="168" spans="1:12" x14ac:dyDescent="0.25">
      <c r="A168" s="9" t="s">
        <v>2787</v>
      </c>
      <c r="B168" s="9"/>
      <c r="C168" s="30" t="s">
        <v>1896</v>
      </c>
      <c r="D168" s="51" t="s">
        <v>1897</v>
      </c>
      <c r="E168" s="46">
        <v>10</v>
      </c>
      <c r="F168" s="46">
        <v>50</v>
      </c>
      <c r="G168" s="50">
        <f t="shared" si="8"/>
        <v>334.08099999999996</v>
      </c>
      <c r="H168" s="131">
        <f t="shared" si="6"/>
        <v>334.08099999999996</v>
      </c>
      <c r="I168" s="129"/>
      <c r="J168" s="48">
        <f t="shared" si="7"/>
        <v>0</v>
      </c>
      <c r="L168" s="210">
        <v>5.0199999999999996</v>
      </c>
    </row>
    <row r="169" spans="1:12" x14ac:dyDescent="0.25">
      <c r="A169" s="9" t="s">
        <v>2788</v>
      </c>
      <c r="B169" s="9"/>
      <c r="C169" s="30" t="s">
        <v>1898</v>
      </c>
      <c r="D169" s="51" t="s">
        <v>1899</v>
      </c>
      <c r="E169" s="46">
        <v>5</v>
      </c>
      <c r="F169" s="46">
        <v>30</v>
      </c>
      <c r="G169" s="50">
        <f t="shared" si="8"/>
        <v>861.82249999999988</v>
      </c>
      <c r="H169" s="131">
        <f t="shared" si="6"/>
        <v>861.82249999999988</v>
      </c>
      <c r="I169" s="129"/>
      <c r="J169" s="48">
        <f t="shared" si="7"/>
        <v>0</v>
      </c>
      <c r="L169" s="210">
        <v>12.95</v>
      </c>
    </row>
    <row r="170" spans="1:12" x14ac:dyDescent="0.25">
      <c r="A170" s="9" t="s">
        <v>2789</v>
      </c>
      <c r="B170" s="9" t="s">
        <v>9917</v>
      </c>
      <c r="C170" s="30" t="s">
        <v>1900</v>
      </c>
      <c r="D170" s="51" t="s">
        <v>1901</v>
      </c>
      <c r="E170" s="46">
        <v>5</v>
      </c>
      <c r="F170" s="46">
        <v>30</v>
      </c>
      <c r="G170" s="50">
        <f t="shared" si="8"/>
        <v>401.96199999999999</v>
      </c>
      <c r="H170" s="131">
        <f t="shared" si="6"/>
        <v>401.96199999999999</v>
      </c>
      <c r="I170" s="129"/>
      <c r="J170" s="48">
        <f t="shared" si="7"/>
        <v>0</v>
      </c>
      <c r="L170" s="210">
        <v>6.04</v>
      </c>
    </row>
    <row r="171" spans="1:12" x14ac:dyDescent="0.25">
      <c r="A171" s="9" t="s">
        <v>2790</v>
      </c>
      <c r="B171" s="9" t="s">
        <v>9918</v>
      </c>
      <c r="C171" s="30" t="s">
        <v>1902</v>
      </c>
      <c r="D171" s="51" t="s">
        <v>1903</v>
      </c>
      <c r="E171" s="46">
        <v>6</v>
      </c>
      <c r="F171" s="46">
        <v>24</v>
      </c>
      <c r="G171" s="50">
        <f t="shared" si="8"/>
        <v>465.18450000000001</v>
      </c>
      <c r="H171" s="131">
        <f t="shared" si="6"/>
        <v>465.18450000000001</v>
      </c>
      <c r="I171" s="129"/>
      <c r="J171" s="48">
        <f t="shared" si="7"/>
        <v>0</v>
      </c>
      <c r="L171" s="210">
        <v>6.99</v>
      </c>
    </row>
    <row r="172" spans="1:12" x14ac:dyDescent="0.25">
      <c r="A172" s="9" t="s">
        <v>2791</v>
      </c>
      <c r="B172" s="9" t="s">
        <v>9919</v>
      </c>
      <c r="C172" s="30" t="s">
        <v>1904</v>
      </c>
      <c r="D172" s="51" t="s">
        <v>1905</v>
      </c>
      <c r="E172" s="46">
        <v>4</v>
      </c>
      <c r="F172" s="46">
        <v>16</v>
      </c>
      <c r="G172" s="50">
        <f t="shared" si="8"/>
        <v>939.68599999999992</v>
      </c>
      <c r="H172" s="131">
        <f t="shared" si="6"/>
        <v>939.68599999999992</v>
      </c>
      <c r="I172" s="129"/>
      <c r="J172" s="48">
        <f t="shared" si="7"/>
        <v>0</v>
      </c>
      <c r="L172" s="210">
        <v>14.12</v>
      </c>
    </row>
    <row r="173" spans="1:12" x14ac:dyDescent="0.25">
      <c r="A173" s="9" t="s">
        <v>2792</v>
      </c>
      <c r="B173" s="9" t="s">
        <v>9920</v>
      </c>
      <c r="C173" s="30" t="s">
        <v>1906</v>
      </c>
      <c r="D173" s="51" t="s">
        <v>1907</v>
      </c>
      <c r="E173" s="46">
        <v>1</v>
      </c>
      <c r="F173" s="46">
        <v>8</v>
      </c>
      <c r="G173" s="50">
        <f t="shared" si="8"/>
        <v>1357.62</v>
      </c>
      <c r="H173" s="131">
        <f t="shared" si="6"/>
        <v>1357.62</v>
      </c>
      <c r="I173" s="129"/>
      <c r="J173" s="48">
        <f t="shared" si="7"/>
        <v>0</v>
      </c>
      <c r="L173" s="210">
        <v>20.399999999999999</v>
      </c>
    </row>
    <row r="174" spans="1:12" x14ac:dyDescent="0.25">
      <c r="A174" s="9" t="s">
        <v>2793</v>
      </c>
      <c r="B174" s="9" t="s">
        <v>9921</v>
      </c>
      <c r="C174" s="30" t="s">
        <v>1908</v>
      </c>
      <c r="D174" s="51" t="s">
        <v>1909</v>
      </c>
      <c r="E174" s="46">
        <v>1</v>
      </c>
      <c r="F174" s="46">
        <v>5</v>
      </c>
      <c r="G174" s="50">
        <f t="shared" si="8"/>
        <v>2888.9354999999996</v>
      </c>
      <c r="H174" s="131">
        <f t="shared" si="6"/>
        <v>2888.9354999999996</v>
      </c>
      <c r="I174" s="129"/>
      <c r="J174" s="48">
        <f t="shared" si="7"/>
        <v>0</v>
      </c>
      <c r="L174" s="210">
        <v>43.41</v>
      </c>
    </row>
    <row r="175" spans="1:12" x14ac:dyDescent="0.25">
      <c r="A175" s="9" t="s">
        <v>2794</v>
      </c>
      <c r="B175" s="9" t="s">
        <v>9922</v>
      </c>
      <c r="C175" s="30" t="s">
        <v>1910</v>
      </c>
      <c r="D175" s="51" t="s">
        <v>1911</v>
      </c>
      <c r="E175" s="46">
        <v>1</v>
      </c>
      <c r="F175" s="46">
        <v>3</v>
      </c>
      <c r="G175" s="50">
        <f t="shared" si="8"/>
        <v>4723.7190000000001</v>
      </c>
      <c r="H175" s="131">
        <f t="shared" si="6"/>
        <v>4723.7190000000001</v>
      </c>
      <c r="I175" s="129"/>
      <c r="J175" s="48">
        <f t="shared" si="7"/>
        <v>0</v>
      </c>
      <c r="L175" s="210">
        <v>70.98</v>
      </c>
    </row>
    <row r="176" spans="1:12" x14ac:dyDescent="0.25">
      <c r="A176" s="55"/>
      <c r="B176" s="55"/>
      <c r="C176" s="55"/>
      <c r="D176" s="10" t="s">
        <v>3140</v>
      </c>
      <c r="E176" s="44"/>
      <c r="F176" s="44"/>
      <c r="G176" s="56"/>
      <c r="H176" s="132"/>
      <c r="I176" s="130"/>
      <c r="J176" s="58"/>
    </row>
    <row r="177" spans="1:12" x14ac:dyDescent="0.25">
      <c r="A177" s="9" t="s">
        <v>2795</v>
      </c>
      <c r="B177" s="9" t="s">
        <v>9923</v>
      </c>
      <c r="C177" s="30" t="s">
        <v>1912</v>
      </c>
      <c r="D177" s="51" t="s">
        <v>1913</v>
      </c>
      <c r="E177" s="46">
        <v>20</v>
      </c>
      <c r="F177" s="46">
        <v>160</v>
      </c>
      <c r="G177" s="50">
        <f t="shared" si="8"/>
        <v>120.4555</v>
      </c>
      <c r="H177" s="131">
        <f t="shared" si="6"/>
        <v>120.4555</v>
      </c>
      <c r="I177" s="129"/>
      <c r="J177" s="48">
        <f t="shared" si="7"/>
        <v>0</v>
      </c>
      <c r="L177">
        <v>1.81</v>
      </c>
    </row>
    <row r="178" spans="1:12" x14ac:dyDescent="0.25">
      <c r="A178" s="9" t="s">
        <v>2796</v>
      </c>
      <c r="B178" s="9" t="s">
        <v>9924</v>
      </c>
      <c r="C178" s="30" t="s">
        <v>1914</v>
      </c>
      <c r="D178" s="51" t="s">
        <v>1915</v>
      </c>
      <c r="E178" s="46">
        <v>10</v>
      </c>
      <c r="F178" s="46">
        <v>100</v>
      </c>
      <c r="G178" s="50">
        <f t="shared" si="8"/>
        <v>141.08600000000001</v>
      </c>
      <c r="H178" s="131">
        <f t="shared" si="6"/>
        <v>141.08600000000001</v>
      </c>
      <c r="I178" s="129"/>
      <c r="J178" s="48">
        <f t="shared" si="7"/>
        <v>0</v>
      </c>
      <c r="L178">
        <v>2.12</v>
      </c>
    </row>
    <row r="179" spans="1:12" x14ac:dyDescent="0.25">
      <c r="A179" s="9" t="s">
        <v>2797</v>
      </c>
      <c r="B179" s="9" t="s">
        <v>9925</v>
      </c>
      <c r="C179" s="30" t="s">
        <v>1916</v>
      </c>
      <c r="D179" s="51" t="s">
        <v>1917</v>
      </c>
      <c r="E179" s="46">
        <v>10</v>
      </c>
      <c r="F179" s="46">
        <v>60</v>
      </c>
      <c r="G179" s="50">
        <f t="shared" si="8"/>
        <v>236.91800000000001</v>
      </c>
      <c r="H179" s="131">
        <f t="shared" si="6"/>
        <v>236.91800000000001</v>
      </c>
      <c r="I179" s="129"/>
      <c r="J179" s="48">
        <f t="shared" si="7"/>
        <v>0</v>
      </c>
      <c r="L179">
        <v>3.56</v>
      </c>
    </row>
    <row r="180" spans="1:12" x14ac:dyDescent="0.25">
      <c r="A180" s="9" t="s">
        <v>2798</v>
      </c>
      <c r="B180" s="9" t="s">
        <v>9926</v>
      </c>
      <c r="C180" s="30" t="s">
        <v>1918</v>
      </c>
      <c r="D180" s="51" t="s">
        <v>1919</v>
      </c>
      <c r="E180" s="46">
        <v>10</v>
      </c>
      <c r="F180" s="46">
        <v>100</v>
      </c>
      <c r="G180" s="50">
        <f t="shared" si="8"/>
        <v>193.66050000000001</v>
      </c>
      <c r="H180" s="131">
        <f t="shared" si="6"/>
        <v>193.66050000000001</v>
      </c>
      <c r="I180" s="129"/>
      <c r="J180" s="48">
        <f t="shared" si="7"/>
        <v>0</v>
      </c>
      <c r="L180">
        <v>2.91</v>
      </c>
    </row>
    <row r="181" spans="1:12" x14ac:dyDescent="0.25">
      <c r="A181" s="9" t="s">
        <v>2799</v>
      </c>
      <c r="B181" s="9" t="s">
        <v>9927</v>
      </c>
      <c r="C181" s="30" t="s">
        <v>1920</v>
      </c>
      <c r="D181" s="51" t="s">
        <v>1921</v>
      </c>
      <c r="E181" s="46">
        <v>10</v>
      </c>
      <c r="F181" s="46">
        <v>100</v>
      </c>
      <c r="G181" s="50">
        <f t="shared" si="8"/>
        <v>189.66749999999999</v>
      </c>
      <c r="H181" s="131">
        <f t="shared" si="6"/>
        <v>189.66749999999999</v>
      </c>
      <c r="I181" s="129"/>
      <c r="J181" s="48">
        <f t="shared" si="7"/>
        <v>0</v>
      </c>
      <c r="L181">
        <v>2.85</v>
      </c>
    </row>
    <row r="182" spans="1:12" x14ac:dyDescent="0.25">
      <c r="A182" s="9" t="s">
        <v>2800</v>
      </c>
      <c r="B182" s="9" t="s">
        <v>9928</v>
      </c>
      <c r="C182" s="30" t="s">
        <v>1922</v>
      </c>
      <c r="D182" s="51" t="s">
        <v>1923</v>
      </c>
      <c r="E182" s="46">
        <v>10</v>
      </c>
      <c r="F182" s="46">
        <v>60</v>
      </c>
      <c r="G182" s="50">
        <f t="shared" si="8"/>
        <v>196.32249999999999</v>
      </c>
      <c r="H182" s="131">
        <f t="shared" si="6"/>
        <v>196.32249999999999</v>
      </c>
      <c r="I182" s="129"/>
      <c r="J182" s="48">
        <f t="shared" si="7"/>
        <v>0</v>
      </c>
      <c r="L182">
        <v>2.95</v>
      </c>
    </row>
    <row r="183" spans="1:12" x14ac:dyDescent="0.25">
      <c r="A183" s="9" t="s">
        <v>2801</v>
      </c>
      <c r="B183" s="9" t="s">
        <v>9929</v>
      </c>
      <c r="C183" s="30" t="s">
        <v>1924</v>
      </c>
      <c r="D183" s="51" t="s">
        <v>1925</v>
      </c>
      <c r="E183" s="46">
        <v>10</v>
      </c>
      <c r="F183" s="46">
        <v>60</v>
      </c>
      <c r="G183" s="50">
        <f t="shared" si="8"/>
        <v>250.22799999999998</v>
      </c>
      <c r="H183" s="131">
        <f t="shared" si="6"/>
        <v>250.22799999999998</v>
      </c>
      <c r="I183" s="129"/>
      <c r="J183" s="48">
        <f t="shared" si="7"/>
        <v>0</v>
      </c>
      <c r="L183">
        <v>3.76</v>
      </c>
    </row>
    <row r="184" spans="1:12" x14ac:dyDescent="0.25">
      <c r="A184" s="9" t="s">
        <v>2802</v>
      </c>
      <c r="B184" s="9" t="s">
        <v>9930</v>
      </c>
      <c r="C184" s="30" t="s">
        <v>1926</v>
      </c>
      <c r="D184" s="51" t="s">
        <v>1927</v>
      </c>
      <c r="E184" s="46">
        <v>10</v>
      </c>
      <c r="F184" s="46">
        <v>60</v>
      </c>
      <c r="G184" s="50">
        <f t="shared" si="8"/>
        <v>221.61150000000001</v>
      </c>
      <c r="H184" s="131">
        <f t="shared" si="6"/>
        <v>221.61150000000001</v>
      </c>
      <c r="I184" s="129"/>
      <c r="J184" s="48">
        <f t="shared" si="7"/>
        <v>0</v>
      </c>
      <c r="L184">
        <v>3.33</v>
      </c>
    </row>
    <row r="185" spans="1:12" x14ac:dyDescent="0.25">
      <c r="A185" s="9" t="s">
        <v>2803</v>
      </c>
      <c r="B185" s="9" t="s">
        <v>9931</v>
      </c>
      <c r="C185" s="30" t="s">
        <v>1928</v>
      </c>
      <c r="D185" s="51" t="s">
        <v>1929</v>
      </c>
      <c r="E185" s="46">
        <v>5</v>
      </c>
      <c r="F185" s="46">
        <v>40</v>
      </c>
      <c r="G185" s="50">
        <f t="shared" si="8"/>
        <v>297.4785</v>
      </c>
      <c r="H185" s="131">
        <f t="shared" si="6"/>
        <v>297.4785</v>
      </c>
      <c r="I185" s="129"/>
      <c r="J185" s="48">
        <f t="shared" si="7"/>
        <v>0</v>
      </c>
      <c r="L185">
        <v>4.47</v>
      </c>
    </row>
    <row r="186" spans="1:12" x14ac:dyDescent="0.25">
      <c r="A186" s="9" t="s">
        <v>2804</v>
      </c>
      <c r="B186" s="9" t="s">
        <v>9932</v>
      </c>
      <c r="C186" s="30" t="s">
        <v>1930</v>
      </c>
      <c r="D186" s="51" t="s">
        <v>1931</v>
      </c>
      <c r="E186" s="46">
        <v>5</v>
      </c>
      <c r="F186" s="46">
        <v>40</v>
      </c>
      <c r="G186" s="50">
        <f t="shared" si="8"/>
        <v>453.20549999999997</v>
      </c>
      <c r="H186" s="131">
        <f t="shared" si="6"/>
        <v>453.20549999999997</v>
      </c>
      <c r="I186" s="129"/>
      <c r="J186" s="48">
        <f t="shared" si="7"/>
        <v>0</v>
      </c>
      <c r="L186">
        <v>6.81</v>
      </c>
    </row>
    <row r="187" spans="1:12" x14ac:dyDescent="0.25">
      <c r="A187" s="9" t="s">
        <v>2805</v>
      </c>
      <c r="B187" s="9" t="s">
        <v>9933</v>
      </c>
      <c r="C187" s="30" t="s">
        <v>1932</v>
      </c>
      <c r="D187" s="51" t="s">
        <v>1933</v>
      </c>
      <c r="E187" s="46">
        <v>4</v>
      </c>
      <c r="F187" s="46">
        <v>24</v>
      </c>
      <c r="G187" s="50">
        <f t="shared" si="8"/>
        <v>842.52300000000002</v>
      </c>
      <c r="H187" s="131">
        <f t="shared" si="6"/>
        <v>842.52300000000002</v>
      </c>
      <c r="I187" s="129"/>
      <c r="J187" s="48">
        <f t="shared" si="7"/>
        <v>0</v>
      </c>
      <c r="L187">
        <v>12.66</v>
      </c>
    </row>
    <row r="188" spans="1:12" x14ac:dyDescent="0.25">
      <c r="A188" s="9" t="s">
        <v>2806</v>
      </c>
      <c r="B188" s="9" t="s">
        <v>9934</v>
      </c>
      <c r="C188" s="30" t="s">
        <v>1934</v>
      </c>
      <c r="D188" s="51" t="s">
        <v>1935</v>
      </c>
      <c r="E188" s="46">
        <v>1</v>
      </c>
      <c r="F188" s="46">
        <v>15</v>
      </c>
      <c r="G188" s="50">
        <f t="shared" si="8"/>
        <v>1476.079</v>
      </c>
      <c r="H188" s="131">
        <f t="shared" si="6"/>
        <v>1476.079</v>
      </c>
      <c r="I188" s="129"/>
      <c r="J188" s="48">
        <f t="shared" si="7"/>
        <v>0</v>
      </c>
      <c r="L188">
        <v>22.18</v>
      </c>
    </row>
    <row r="189" spans="1:12" x14ac:dyDescent="0.25">
      <c r="A189" s="9" t="s">
        <v>2807</v>
      </c>
      <c r="B189" s="9"/>
      <c r="C189" s="30" t="s">
        <v>1936</v>
      </c>
      <c r="D189" s="51" t="s">
        <v>1937</v>
      </c>
      <c r="E189" s="46">
        <v>1</v>
      </c>
      <c r="F189" s="46">
        <v>5</v>
      </c>
      <c r="G189" s="50">
        <f t="shared" si="8"/>
        <v>2316.6055000000001</v>
      </c>
      <c r="H189" s="131">
        <f t="shared" si="6"/>
        <v>2316.6055000000001</v>
      </c>
      <c r="I189" s="129"/>
      <c r="J189" s="48">
        <f t="shared" si="7"/>
        <v>0</v>
      </c>
      <c r="L189">
        <v>34.81</v>
      </c>
    </row>
    <row r="190" spans="1:12" x14ac:dyDescent="0.25">
      <c r="A190" s="55"/>
      <c r="B190" s="55"/>
      <c r="C190" s="55"/>
      <c r="D190" s="10" t="s">
        <v>3141</v>
      </c>
      <c r="E190" s="44"/>
      <c r="F190" s="44"/>
      <c r="G190" s="56"/>
      <c r="H190" s="132"/>
      <c r="I190" s="130"/>
      <c r="J190" s="58"/>
    </row>
    <row r="191" spans="1:12" x14ac:dyDescent="0.25">
      <c r="A191" s="9" t="s">
        <v>2808</v>
      </c>
      <c r="B191" s="9" t="s">
        <v>9935</v>
      </c>
      <c r="C191" s="30" t="s">
        <v>1938</v>
      </c>
      <c r="D191" s="51" t="s">
        <v>1939</v>
      </c>
      <c r="E191" s="46">
        <v>20</v>
      </c>
      <c r="F191" s="46">
        <v>160</v>
      </c>
      <c r="G191" s="50">
        <f t="shared" si="8"/>
        <v>136.42749999999998</v>
      </c>
      <c r="H191" s="131">
        <f t="shared" si="6"/>
        <v>136.42749999999998</v>
      </c>
      <c r="I191" s="129"/>
      <c r="J191" s="48">
        <f t="shared" si="7"/>
        <v>0</v>
      </c>
      <c r="L191" s="210">
        <v>2.0499999999999998</v>
      </c>
    </row>
    <row r="192" spans="1:12" x14ac:dyDescent="0.25">
      <c r="A192" s="9" t="s">
        <v>2809</v>
      </c>
      <c r="B192" s="9" t="s">
        <v>9936</v>
      </c>
      <c r="C192" s="30" t="s">
        <v>1940</v>
      </c>
      <c r="D192" s="51" t="s">
        <v>1941</v>
      </c>
      <c r="E192" s="46">
        <v>10</v>
      </c>
      <c r="F192" s="46">
        <v>100</v>
      </c>
      <c r="G192" s="50">
        <f t="shared" si="8"/>
        <v>150.40299999999999</v>
      </c>
      <c r="H192" s="131">
        <f t="shared" si="6"/>
        <v>150.40299999999999</v>
      </c>
      <c r="I192" s="129"/>
      <c r="J192" s="48">
        <f t="shared" si="7"/>
        <v>0</v>
      </c>
      <c r="L192" s="210">
        <v>2.2599999999999998</v>
      </c>
    </row>
    <row r="193" spans="1:12" x14ac:dyDescent="0.25">
      <c r="A193" s="9" t="s">
        <v>2810</v>
      </c>
      <c r="B193" s="9" t="s">
        <v>9937</v>
      </c>
      <c r="C193" s="30" t="s">
        <v>1942</v>
      </c>
      <c r="D193" s="51" t="s">
        <v>1943</v>
      </c>
      <c r="E193" s="46">
        <v>10</v>
      </c>
      <c r="F193" s="46">
        <v>60</v>
      </c>
      <c r="G193" s="50">
        <f t="shared" si="8"/>
        <v>260.21050000000002</v>
      </c>
      <c r="H193" s="131">
        <f t="shared" si="6"/>
        <v>260.21050000000002</v>
      </c>
      <c r="I193" s="129"/>
      <c r="J193" s="48">
        <f t="shared" si="7"/>
        <v>0</v>
      </c>
      <c r="L193" s="210">
        <v>3.91</v>
      </c>
    </row>
    <row r="194" spans="1:12" x14ac:dyDescent="0.25">
      <c r="A194" s="9" t="s">
        <v>2811</v>
      </c>
      <c r="B194" s="9" t="s">
        <v>9938</v>
      </c>
      <c r="C194" s="30" t="s">
        <v>1944</v>
      </c>
      <c r="D194" s="51" t="s">
        <v>1945</v>
      </c>
      <c r="E194" s="46">
        <v>10</v>
      </c>
      <c r="F194" s="46">
        <v>100</v>
      </c>
      <c r="G194" s="50">
        <f t="shared" si="8"/>
        <v>214.291</v>
      </c>
      <c r="H194" s="131">
        <f t="shared" si="6"/>
        <v>214.291</v>
      </c>
      <c r="I194" s="129"/>
      <c r="J194" s="48">
        <f t="shared" si="7"/>
        <v>0</v>
      </c>
      <c r="L194" s="210">
        <v>3.22</v>
      </c>
    </row>
    <row r="195" spans="1:12" x14ac:dyDescent="0.25">
      <c r="A195" s="9" t="s">
        <v>2812</v>
      </c>
      <c r="B195" s="9" t="s">
        <v>9939</v>
      </c>
      <c r="C195" s="30" t="s">
        <v>1946</v>
      </c>
      <c r="D195" s="51" t="s">
        <v>1947</v>
      </c>
      <c r="E195" s="46">
        <v>10</v>
      </c>
      <c r="F195" s="46">
        <v>100</v>
      </c>
      <c r="G195" s="50">
        <f t="shared" si="8"/>
        <v>211.62899999999999</v>
      </c>
      <c r="H195" s="131">
        <f t="shared" si="6"/>
        <v>211.62899999999999</v>
      </c>
      <c r="I195" s="129"/>
      <c r="J195" s="48">
        <f t="shared" si="7"/>
        <v>0</v>
      </c>
      <c r="L195" s="210">
        <v>3.18</v>
      </c>
    </row>
    <row r="196" spans="1:12" x14ac:dyDescent="0.25">
      <c r="A196" s="9" t="s">
        <v>2813</v>
      </c>
      <c r="B196" s="9" t="s">
        <v>9940</v>
      </c>
      <c r="C196" s="30" t="s">
        <v>1948</v>
      </c>
      <c r="D196" s="51" t="s">
        <v>1949</v>
      </c>
      <c r="E196" s="46">
        <v>10</v>
      </c>
      <c r="F196" s="46">
        <v>60</v>
      </c>
      <c r="G196" s="50">
        <f t="shared" si="8"/>
        <v>242.90749999999997</v>
      </c>
      <c r="H196" s="131">
        <f t="shared" si="6"/>
        <v>242.90749999999997</v>
      </c>
      <c r="I196" s="129"/>
      <c r="J196" s="48">
        <f t="shared" si="7"/>
        <v>0</v>
      </c>
      <c r="L196" s="210">
        <v>3.65</v>
      </c>
    </row>
    <row r="197" spans="1:12" x14ac:dyDescent="0.25">
      <c r="A197" s="9" t="s">
        <v>2814</v>
      </c>
      <c r="B197" s="9" t="s">
        <v>9941</v>
      </c>
      <c r="C197" s="30" t="s">
        <v>1950</v>
      </c>
      <c r="D197" s="51" t="s">
        <v>1951</v>
      </c>
      <c r="E197" s="46">
        <v>10</v>
      </c>
      <c r="F197" s="46">
        <v>60</v>
      </c>
      <c r="G197" s="50">
        <f t="shared" si="8"/>
        <v>263.53800000000001</v>
      </c>
      <c r="H197" s="131">
        <f t="shared" si="6"/>
        <v>263.53800000000001</v>
      </c>
      <c r="I197" s="129"/>
      <c r="J197" s="48">
        <f t="shared" si="7"/>
        <v>0</v>
      </c>
      <c r="L197" s="210">
        <v>3.96</v>
      </c>
    </row>
    <row r="198" spans="1:12" x14ac:dyDescent="0.25">
      <c r="A198" s="9" t="s">
        <v>2815</v>
      </c>
      <c r="B198" s="9" t="s">
        <v>9942</v>
      </c>
      <c r="C198" s="30" t="s">
        <v>1952</v>
      </c>
      <c r="D198" s="51" t="s">
        <v>1953</v>
      </c>
      <c r="E198" s="46">
        <v>10</v>
      </c>
      <c r="F198" s="46">
        <v>60</v>
      </c>
      <c r="G198" s="50">
        <f t="shared" si="8"/>
        <v>266.2</v>
      </c>
      <c r="H198" s="131">
        <f t="shared" si="6"/>
        <v>266.2</v>
      </c>
      <c r="I198" s="129"/>
      <c r="J198" s="48">
        <f t="shared" si="7"/>
        <v>0</v>
      </c>
      <c r="L198" s="210">
        <v>4</v>
      </c>
    </row>
    <row r="199" spans="1:12" x14ac:dyDescent="0.25">
      <c r="A199" s="9" t="s">
        <v>2816</v>
      </c>
      <c r="B199" s="9" t="s">
        <v>9943</v>
      </c>
      <c r="C199" s="30" t="s">
        <v>1954</v>
      </c>
      <c r="D199" s="51" t="s">
        <v>1955</v>
      </c>
      <c r="E199" s="46">
        <v>5</v>
      </c>
      <c r="F199" s="46">
        <v>30</v>
      </c>
      <c r="G199" s="50">
        <f t="shared" si="8"/>
        <v>407.286</v>
      </c>
      <c r="H199" s="131">
        <f t="shared" si="6"/>
        <v>407.286</v>
      </c>
      <c r="I199" s="129"/>
      <c r="J199" s="48">
        <f t="shared" si="7"/>
        <v>0</v>
      </c>
      <c r="L199" s="210">
        <v>6.12</v>
      </c>
    </row>
    <row r="200" spans="1:12" x14ac:dyDescent="0.25">
      <c r="A200" s="9" t="s">
        <v>2817</v>
      </c>
      <c r="B200" s="9" t="s">
        <v>9944</v>
      </c>
      <c r="C200" s="30" t="s">
        <v>1956</v>
      </c>
      <c r="D200" s="51" t="s">
        <v>1957</v>
      </c>
      <c r="E200" s="46">
        <v>5</v>
      </c>
      <c r="F200" s="46">
        <v>30</v>
      </c>
      <c r="G200" s="50">
        <f t="shared" si="8"/>
        <v>559.68549999999993</v>
      </c>
      <c r="H200" s="131">
        <f t="shared" si="6"/>
        <v>559.68549999999993</v>
      </c>
      <c r="I200" s="129"/>
      <c r="J200" s="48">
        <f t="shared" si="7"/>
        <v>0</v>
      </c>
      <c r="L200" s="210">
        <v>8.41</v>
      </c>
    </row>
    <row r="201" spans="1:12" x14ac:dyDescent="0.25">
      <c r="A201" s="9" t="s">
        <v>2818</v>
      </c>
      <c r="B201" s="9" t="s">
        <v>9945</v>
      </c>
      <c r="C201" s="30" t="s">
        <v>1958</v>
      </c>
      <c r="D201" s="51" t="s">
        <v>1959</v>
      </c>
      <c r="E201" s="46">
        <v>2</v>
      </c>
      <c r="F201" s="46">
        <v>20</v>
      </c>
      <c r="G201" s="50">
        <f t="shared" si="8"/>
        <v>941.6825</v>
      </c>
      <c r="H201" s="131">
        <f t="shared" si="6"/>
        <v>941.6825</v>
      </c>
      <c r="I201" s="129"/>
      <c r="J201" s="48">
        <f t="shared" si="7"/>
        <v>0</v>
      </c>
      <c r="L201" s="210">
        <v>14.15</v>
      </c>
    </row>
    <row r="202" spans="1:12" x14ac:dyDescent="0.25">
      <c r="A202" s="9" t="s">
        <v>2819</v>
      </c>
      <c r="B202" s="9" t="s">
        <v>9946</v>
      </c>
      <c r="C202" s="30" t="s">
        <v>1960</v>
      </c>
      <c r="D202" s="51" t="s">
        <v>1961</v>
      </c>
      <c r="E202" s="46">
        <v>1</v>
      </c>
      <c r="F202" s="46">
        <v>10</v>
      </c>
      <c r="G202" s="50">
        <f t="shared" si="8"/>
        <v>1613.1719999999998</v>
      </c>
      <c r="H202" s="131">
        <f t="shared" ref="H202:H265" si="9">G202-G202*$H$5</f>
        <v>1613.1719999999998</v>
      </c>
      <c r="I202" s="129"/>
      <c r="J202" s="48">
        <f t="shared" ref="J202:J265" si="10">H202*I202</f>
        <v>0</v>
      </c>
      <c r="L202" s="210">
        <v>24.24</v>
      </c>
    </row>
    <row r="203" spans="1:12" x14ac:dyDescent="0.25">
      <c r="A203" s="9" t="s">
        <v>2820</v>
      </c>
      <c r="B203" s="9"/>
      <c r="C203" s="30" t="s">
        <v>1962</v>
      </c>
      <c r="D203" s="51" t="s">
        <v>1963</v>
      </c>
      <c r="E203" s="46">
        <v>1</v>
      </c>
      <c r="F203" s="46">
        <v>5</v>
      </c>
      <c r="G203" s="50">
        <f t="shared" si="8"/>
        <v>2574.154</v>
      </c>
      <c r="H203" s="131">
        <f t="shared" si="9"/>
        <v>2574.154</v>
      </c>
      <c r="I203" s="129"/>
      <c r="J203" s="48">
        <f t="shared" si="10"/>
        <v>0</v>
      </c>
      <c r="L203" s="210">
        <v>38.68</v>
      </c>
    </row>
    <row r="204" spans="1:12" x14ac:dyDescent="0.25">
      <c r="A204" s="55"/>
      <c r="B204" s="55"/>
      <c r="C204" s="55"/>
      <c r="D204" s="10" t="s">
        <v>3138</v>
      </c>
      <c r="E204" s="44"/>
      <c r="F204" s="44"/>
      <c r="G204" s="56"/>
      <c r="H204" s="132"/>
      <c r="I204" s="130"/>
      <c r="J204" s="58"/>
    </row>
    <row r="205" spans="1:12" x14ac:dyDescent="0.25">
      <c r="A205" s="9" t="s">
        <v>2821</v>
      </c>
      <c r="B205" s="9"/>
      <c r="C205" s="30" t="s">
        <v>1964</v>
      </c>
      <c r="D205" s="51" t="s">
        <v>1965</v>
      </c>
      <c r="E205" s="46">
        <v>30</v>
      </c>
      <c r="F205" s="46">
        <v>150</v>
      </c>
      <c r="G205" s="50">
        <f t="shared" si="8"/>
        <v>133.1</v>
      </c>
      <c r="H205" s="131">
        <f t="shared" si="9"/>
        <v>133.1</v>
      </c>
      <c r="I205" s="129"/>
      <c r="J205" s="48">
        <f t="shared" si="10"/>
        <v>0</v>
      </c>
      <c r="L205">
        <v>2</v>
      </c>
    </row>
    <row r="206" spans="1:12" x14ac:dyDescent="0.25">
      <c r="A206" s="9" t="s">
        <v>2822</v>
      </c>
      <c r="B206" s="9"/>
      <c r="C206" s="30" t="s">
        <v>1966</v>
      </c>
      <c r="D206" s="51" t="s">
        <v>1967</v>
      </c>
      <c r="E206" s="46">
        <v>25</v>
      </c>
      <c r="F206" s="46">
        <v>125</v>
      </c>
      <c r="G206" s="50">
        <f t="shared" si="8"/>
        <v>212.2945</v>
      </c>
      <c r="H206" s="131">
        <f t="shared" si="9"/>
        <v>212.2945</v>
      </c>
      <c r="I206" s="129"/>
      <c r="J206" s="48">
        <f t="shared" si="10"/>
        <v>0</v>
      </c>
      <c r="L206">
        <v>3.19</v>
      </c>
    </row>
    <row r="207" spans="1:12" x14ac:dyDescent="0.25">
      <c r="A207" s="9" t="s">
        <v>2823</v>
      </c>
      <c r="B207" s="9"/>
      <c r="C207" s="30" t="s">
        <v>1968</v>
      </c>
      <c r="D207" s="51" t="s">
        <v>1969</v>
      </c>
      <c r="E207" s="46">
        <v>20</v>
      </c>
      <c r="F207" s="46">
        <v>80</v>
      </c>
      <c r="G207" s="50">
        <f t="shared" si="8"/>
        <v>260.87599999999998</v>
      </c>
      <c r="H207" s="131">
        <f t="shared" si="9"/>
        <v>260.87599999999998</v>
      </c>
      <c r="I207" s="129"/>
      <c r="J207" s="48">
        <f t="shared" si="10"/>
        <v>0</v>
      </c>
      <c r="L207">
        <v>3.92</v>
      </c>
    </row>
    <row r="208" spans="1:12" x14ac:dyDescent="0.25">
      <c r="A208" s="9" t="s">
        <v>2824</v>
      </c>
      <c r="B208" s="9"/>
      <c r="C208" s="30" t="s">
        <v>1970</v>
      </c>
      <c r="D208" s="51" t="s">
        <v>1971</v>
      </c>
      <c r="E208" s="46">
        <v>10</v>
      </c>
      <c r="F208" s="46">
        <v>40</v>
      </c>
      <c r="G208" s="50">
        <f t="shared" si="8"/>
        <v>509.10750000000002</v>
      </c>
      <c r="H208" s="131">
        <f t="shared" si="9"/>
        <v>509.10750000000002</v>
      </c>
      <c r="I208" s="129"/>
      <c r="J208" s="48">
        <f t="shared" si="10"/>
        <v>0</v>
      </c>
      <c r="L208">
        <v>7.65</v>
      </c>
    </row>
    <row r="209" spans="1:12" x14ac:dyDescent="0.25">
      <c r="A209" s="9" t="s">
        <v>2825</v>
      </c>
      <c r="B209" s="9"/>
      <c r="C209" s="30" t="s">
        <v>1972</v>
      </c>
      <c r="D209" s="51" t="s">
        <v>1973</v>
      </c>
      <c r="E209" s="46">
        <v>5</v>
      </c>
      <c r="F209" s="46">
        <v>25</v>
      </c>
      <c r="G209" s="50">
        <f t="shared" si="8"/>
        <v>935.02750000000003</v>
      </c>
      <c r="H209" s="131">
        <f t="shared" si="9"/>
        <v>935.02750000000003</v>
      </c>
      <c r="I209" s="129"/>
      <c r="J209" s="48">
        <f t="shared" si="10"/>
        <v>0</v>
      </c>
      <c r="L209">
        <v>14.05</v>
      </c>
    </row>
    <row r="210" spans="1:12" x14ac:dyDescent="0.25">
      <c r="A210" s="9" t="s">
        <v>2826</v>
      </c>
      <c r="B210" s="9"/>
      <c r="C210" s="30" t="s">
        <v>1974</v>
      </c>
      <c r="D210" s="51" t="s">
        <v>1975</v>
      </c>
      <c r="E210" s="46">
        <v>4</v>
      </c>
      <c r="F210" s="46">
        <v>16</v>
      </c>
      <c r="G210" s="50">
        <f t="shared" si="8"/>
        <v>1428.163</v>
      </c>
      <c r="H210" s="131">
        <f t="shared" si="9"/>
        <v>1428.163</v>
      </c>
      <c r="I210" s="129"/>
      <c r="J210" s="48">
        <f t="shared" si="10"/>
        <v>0</v>
      </c>
      <c r="L210">
        <v>21.46</v>
      </c>
    </row>
    <row r="211" spans="1:12" x14ac:dyDescent="0.25">
      <c r="A211" s="55"/>
      <c r="B211" s="55"/>
      <c r="C211" s="55"/>
      <c r="D211" s="10" t="s">
        <v>3139</v>
      </c>
      <c r="E211" s="44"/>
      <c r="F211" s="44"/>
      <c r="G211" s="56"/>
      <c r="H211" s="132"/>
      <c r="I211" s="130"/>
      <c r="J211" s="58"/>
    </row>
    <row r="212" spans="1:12" x14ac:dyDescent="0.25">
      <c r="A212" s="9" t="s">
        <v>2827</v>
      </c>
      <c r="B212" s="9"/>
      <c r="C212" s="30" t="s">
        <v>1976</v>
      </c>
      <c r="D212" s="51" t="s">
        <v>1977</v>
      </c>
      <c r="E212" s="46">
        <v>30</v>
      </c>
      <c r="F212" s="46">
        <v>120</v>
      </c>
      <c r="G212" s="50">
        <f t="shared" si="8"/>
        <v>149.73749999999998</v>
      </c>
      <c r="H212" s="131">
        <f t="shared" si="9"/>
        <v>149.73749999999998</v>
      </c>
      <c r="I212" s="129"/>
      <c r="J212" s="48">
        <f t="shared" si="10"/>
        <v>0</v>
      </c>
      <c r="L212">
        <v>2.25</v>
      </c>
    </row>
    <row r="213" spans="1:12" x14ac:dyDescent="0.25">
      <c r="A213" s="9" t="s">
        <v>2828</v>
      </c>
      <c r="B213" s="9"/>
      <c r="C213" s="30" t="s">
        <v>1978</v>
      </c>
      <c r="D213" s="51" t="s">
        <v>1979</v>
      </c>
      <c r="E213" s="46">
        <v>20</v>
      </c>
      <c r="F213" s="46">
        <v>100</v>
      </c>
      <c r="G213" s="50">
        <f t="shared" si="8"/>
        <v>236.25249999999997</v>
      </c>
      <c r="H213" s="131">
        <f t="shared" si="9"/>
        <v>236.25249999999997</v>
      </c>
      <c r="I213" s="129"/>
      <c r="J213" s="48">
        <f t="shared" si="10"/>
        <v>0</v>
      </c>
      <c r="L213">
        <v>3.55</v>
      </c>
    </row>
    <row r="214" spans="1:12" x14ac:dyDescent="0.25">
      <c r="A214" s="9" t="s">
        <v>2829</v>
      </c>
      <c r="B214" s="9"/>
      <c r="C214" s="30" t="s">
        <v>1980</v>
      </c>
      <c r="D214" s="51" t="s">
        <v>1981</v>
      </c>
      <c r="E214" s="46">
        <v>15</v>
      </c>
      <c r="F214" s="46">
        <v>75</v>
      </c>
      <c r="G214" s="50">
        <f t="shared" si="8"/>
        <v>318.77449999999999</v>
      </c>
      <c r="H214" s="131">
        <f t="shared" si="9"/>
        <v>318.77449999999999</v>
      </c>
      <c r="I214" s="129"/>
      <c r="J214" s="48">
        <f t="shared" si="10"/>
        <v>0</v>
      </c>
      <c r="L214">
        <v>4.79</v>
      </c>
    </row>
    <row r="215" spans="1:12" x14ac:dyDescent="0.25">
      <c r="A215" s="9" t="s">
        <v>2830</v>
      </c>
      <c r="B215" s="9"/>
      <c r="C215" s="30" t="s">
        <v>1982</v>
      </c>
      <c r="D215" s="51" t="s">
        <v>1983</v>
      </c>
      <c r="E215" s="46">
        <v>10</v>
      </c>
      <c r="F215" s="46">
        <v>40</v>
      </c>
      <c r="G215" s="50">
        <f t="shared" si="8"/>
        <v>632.89049999999997</v>
      </c>
      <c r="H215" s="131">
        <f t="shared" si="9"/>
        <v>632.89049999999997</v>
      </c>
      <c r="I215" s="129"/>
      <c r="J215" s="48">
        <f t="shared" si="10"/>
        <v>0</v>
      </c>
      <c r="L215">
        <v>9.51</v>
      </c>
    </row>
    <row r="216" spans="1:12" x14ac:dyDescent="0.25">
      <c r="A216" s="9" t="s">
        <v>2831</v>
      </c>
      <c r="B216" s="9"/>
      <c r="C216" s="30" t="s">
        <v>1984</v>
      </c>
      <c r="D216" s="51" t="s">
        <v>1985</v>
      </c>
      <c r="E216" s="46">
        <v>5</v>
      </c>
      <c r="F216" s="46">
        <v>25</v>
      </c>
      <c r="G216" s="50">
        <f t="shared" ref="G216:G225" si="11">L216*$H$6</f>
        <v>1028.8630000000001</v>
      </c>
      <c r="H216" s="131">
        <f t="shared" si="9"/>
        <v>1028.8630000000001</v>
      </c>
      <c r="I216" s="129"/>
      <c r="J216" s="48">
        <f t="shared" si="10"/>
        <v>0</v>
      </c>
      <c r="L216">
        <v>15.46</v>
      </c>
    </row>
    <row r="217" spans="1:12" x14ac:dyDescent="0.25">
      <c r="A217" s="9" t="s">
        <v>2832</v>
      </c>
      <c r="B217" s="9"/>
      <c r="C217" s="30" t="s">
        <v>1986</v>
      </c>
      <c r="D217" s="51" t="s">
        <v>1987</v>
      </c>
      <c r="E217" s="46">
        <v>4</v>
      </c>
      <c r="F217" s="46">
        <v>16</v>
      </c>
      <c r="G217" s="50">
        <f t="shared" si="11"/>
        <v>1466.7619999999999</v>
      </c>
      <c r="H217" s="131">
        <f t="shared" si="9"/>
        <v>1466.7619999999999</v>
      </c>
      <c r="I217" s="129"/>
      <c r="J217" s="48">
        <f t="shared" si="10"/>
        <v>0</v>
      </c>
      <c r="L217">
        <v>22.04</v>
      </c>
    </row>
    <row r="218" spans="1:12" x14ac:dyDescent="0.25">
      <c r="A218" s="55"/>
      <c r="B218" s="55"/>
      <c r="C218" s="55"/>
      <c r="D218" s="10" t="s">
        <v>3137</v>
      </c>
      <c r="E218" s="44"/>
      <c r="F218" s="44"/>
      <c r="G218" s="56"/>
      <c r="H218" s="132"/>
      <c r="I218" s="130"/>
      <c r="J218" s="58"/>
    </row>
    <row r="219" spans="1:12" x14ac:dyDescent="0.25">
      <c r="A219" s="9" t="s">
        <v>2833</v>
      </c>
      <c r="B219" s="9"/>
      <c r="C219" s="30" t="s">
        <v>1988</v>
      </c>
      <c r="D219" s="51" t="s">
        <v>1989</v>
      </c>
      <c r="E219" s="46">
        <v>20</v>
      </c>
      <c r="F219" s="46">
        <v>240</v>
      </c>
      <c r="G219" s="50">
        <f t="shared" si="11"/>
        <v>74.536000000000001</v>
      </c>
      <c r="H219" s="131">
        <f t="shared" si="9"/>
        <v>74.536000000000001</v>
      </c>
      <c r="I219" s="129"/>
      <c r="J219" s="48">
        <f t="shared" si="10"/>
        <v>0</v>
      </c>
      <c r="L219">
        <v>1.1200000000000001</v>
      </c>
    </row>
    <row r="220" spans="1:12" x14ac:dyDescent="0.25">
      <c r="A220" s="9" t="s">
        <v>2834</v>
      </c>
      <c r="B220" s="9"/>
      <c r="C220" s="30" t="s">
        <v>1990</v>
      </c>
      <c r="D220" s="51" t="s">
        <v>1991</v>
      </c>
      <c r="E220" s="46">
        <v>20</v>
      </c>
      <c r="F220" s="46">
        <v>200</v>
      </c>
      <c r="G220" s="50">
        <f t="shared" si="11"/>
        <v>106.48</v>
      </c>
      <c r="H220" s="131">
        <f t="shared" si="9"/>
        <v>106.48</v>
      </c>
      <c r="I220" s="129"/>
      <c r="J220" s="48">
        <f t="shared" si="10"/>
        <v>0</v>
      </c>
      <c r="L220">
        <v>1.6</v>
      </c>
    </row>
    <row r="221" spans="1:12" x14ac:dyDescent="0.25">
      <c r="A221" s="9" t="s">
        <v>2835</v>
      </c>
      <c r="B221" s="9"/>
      <c r="C221" s="30" t="s">
        <v>1992</v>
      </c>
      <c r="D221" s="51" t="s">
        <v>1993</v>
      </c>
      <c r="E221" s="46">
        <v>15</v>
      </c>
      <c r="F221" s="46">
        <v>150</v>
      </c>
      <c r="G221" s="50">
        <f t="shared" si="11"/>
        <v>147.74100000000001</v>
      </c>
      <c r="H221" s="131">
        <f t="shared" si="9"/>
        <v>147.74100000000001</v>
      </c>
      <c r="I221" s="129"/>
      <c r="J221" s="48">
        <f t="shared" si="10"/>
        <v>0</v>
      </c>
      <c r="L221">
        <v>2.2200000000000002</v>
      </c>
    </row>
    <row r="222" spans="1:12" x14ac:dyDescent="0.25">
      <c r="A222" s="55"/>
      <c r="B222" s="55"/>
      <c r="C222" s="55"/>
      <c r="D222" s="10" t="s">
        <v>3136</v>
      </c>
      <c r="E222" s="44"/>
      <c r="F222" s="44"/>
      <c r="G222" s="56"/>
      <c r="H222" s="132"/>
      <c r="I222" s="130"/>
      <c r="J222" s="58"/>
    </row>
    <row r="223" spans="1:12" x14ac:dyDescent="0.25">
      <c r="A223" s="9" t="s">
        <v>2836</v>
      </c>
      <c r="B223" s="9"/>
      <c r="C223" s="30" t="s">
        <v>1994</v>
      </c>
      <c r="D223" s="51" t="s">
        <v>1995</v>
      </c>
      <c r="E223" s="46">
        <v>20</v>
      </c>
      <c r="F223" s="46">
        <v>240</v>
      </c>
      <c r="G223" s="50">
        <f t="shared" si="11"/>
        <v>74.536000000000001</v>
      </c>
      <c r="H223" s="131">
        <f t="shared" si="9"/>
        <v>74.536000000000001</v>
      </c>
      <c r="I223" s="129"/>
      <c r="J223" s="48">
        <f t="shared" si="10"/>
        <v>0</v>
      </c>
      <c r="L223">
        <v>1.1200000000000001</v>
      </c>
    </row>
    <row r="224" spans="1:12" x14ac:dyDescent="0.25">
      <c r="A224" s="9" t="s">
        <v>2837</v>
      </c>
      <c r="B224" s="9"/>
      <c r="C224" s="30" t="s">
        <v>1996</v>
      </c>
      <c r="D224" s="51" t="s">
        <v>1997</v>
      </c>
      <c r="E224" s="46">
        <v>20</v>
      </c>
      <c r="F224" s="46">
        <v>200</v>
      </c>
      <c r="G224" s="50">
        <f t="shared" si="11"/>
        <v>106.48</v>
      </c>
      <c r="H224" s="131">
        <f t="shared" si="9"/>
        <v>106.48</v>
      </c>
      <c r="I224" s="129"/>
      <c r="J224" s="48">
        <f t="shared" si="10"/>
        <v>0</v>
      </c>
      <c r="L224">
        <v>1.6</v>
      </c>
    </row>
    <row r="225" spans="1:12" x14ac:dyDescent="0.25">
      <c r="A225" s="9" t="s">
        <v>2838</v>
      </c>
      <c r="B225" s="9"/>
      <c r="C225" s="30" t="s">
        <v>1998</v>
      </c>
      <c r="D225" s="51" t="s">
        <v>1999</v>
      </c>
      <c r="E225" s="46">
        <v>15</v>
      </c>
      <c r="F225" s="46">
        <v>150</v>
      </c>
      <c r="G225" s="50">
        <f t="shared" si="11"/>
        <v>147.74100000000001</v>
      </c>
      <c r="H225" s="131">
        <f t="shared" si="9"/>
        <v>147.74100000000001</v>
      </c>
      <c r="I225" s="129"/>
      <c r="J225" s="48">
        <f t="shared" si="10"/>
        <v>0</v>
      </c>
      <c r="L225">
        <v>2.2200000000000002</v>
      </c>
    </row>
    <row r="226" spans="1:12" x14ac:dyDescent="0.25">
      <c r="A226" s="55"/>
      <c r="B226" s="55"/>
      <c r="C226" s="55"/>
      <c r="D226" s="10" t="s">
        <v>10234</v>
      </c>
      <c r="E226" s="44"/>
      <c r="F226" s="44"/>
      <c r="G226" s="56"/>
      <c r="H226" s="132"/>
      <c r="I226" s="130"/>
      <c r="J226" s="58"/>
    </row>
    <row r="227" spans="1:12" x14ac:dyDescent="0.25">
      <c r="A227" s="9" t="s">
        <v>2604</v>
      </c>
      <c r="B227" s="9" t="s">
        <v>9947</v>
      </c>
      <c r="C227" s="30" t="s">
        <v>2000</v>
      </c>
      <c r="D227" s="51" t="s">
        <v>2001</v>
      </c>
      <c r="E227" s="46">
        <v>40</v>
      </c>
      <c r="F227" s="46">
        <v>240</v>
      </c>
      <c r="G227" s="50">
        <v>109.5737</v>
      </c>
      <c r="H227" s="131">
        <f t="shared" si="9"/>
        <v>109.5737</v>
      </c>
      <c r="I227" s="129"/>
      <c r="J227" s="48">
        <f t="shared" si="10"/>
        <v>0</v>
      </c>
    </row>
    <row r="228" spans="1:12" x14ac:dyDescent="0.25">
      <c r="A228" s="9" t="s">
        <v>2605</v>
      </c>
      <c r="B228" s="9" t="s">
        <v>9948</v>
      </c>
      <c r="C228" s="30" t="s">
        <v>2002</v>
      </c>
      <c r="D228" s="51" t="s">
        <v>2003</v>
      </c>
      <c r="E228" s="46">
        <v>30</v>
      </c>
      <c r="F228" s="46">
        <v>120</v>
      </c>
      <c r="G228" s="50">
        <v>152.30229999999997</v>
      </c>
      <c r="H228" s="131">
        <f t="shared" si="9"/>
        <v>152.30229999999997</v>
      </c>
      <c r="I228" s="129"/>
      <c r="J228" s="48">
        <f t="shared" si="10"/>
        <v>0</v>
      </c>
    </row>
    <row r="229" spans="1:12" x14ac:dyDescent="0.25">
      <c r="A229" s="9" t="s">
        <v>2606</v>
      </c>
      <c r="B229" s="9" t="s">
        <v>9949</v>
      </c>
      <c r="C229" s="30" t="s">
        <v>2004</v>
      </c>
      <c r="D229" s="51" t="s">
        <v>2005</v>
      </c>
      <c r="E229" s="46">
        <v>25</v>
      </c>
      <c r="F229" s="46">
        <v>150</v>
      </c>
      <c r="G229" s="50">
        <v>155.16570000000002</v>
      </c>
      <c r="H229" s="131">
        <f t="shared" si="9"/>
        <v>155.16570000000002</v>
      </c>
      <c r="I229" s="129"/>
      <c r="J229" s="48">
        <f t="shared" si="10"/>
        <v>0</v>
      </c>
    </row>
    <row r="230" spans="1:12" x14ac:dyDescent="0.25">
      <c r="A230" s="9" t="s">
        <v>2607</v>
      </c>
      <c r="B230" s="9" t="s">
        <v>9950</v>
      </c>
      <c r="C230" s="30" t="s">
        <v>2006</v>
      </c>
      <c r="D230" s="51" t="s">
        <v>2007</v>
      </c>
      <c r="E230" s="46">
        <v>20</v>
      </c>
      <c r="F230" s="46">
        <v>80</v>
      </c>
      <c r="G230" s="50">
        <v>263.31464999999997</v>
      </c>
      <c r="H230" s="131">
        <f t="shared" si="9"/>
        <v>263.31464999999997</v>
      </c>
      <c r="I230" s="129"/>
      <c r="J230" s="48">
        <f t="shared" si="10"/>
        <v>0</v>
      </c>
    </row>
    <row r="231" spans="1:12" x14ac:dyDescent="0.25">
      <c r="A231" s="9" t="s">
        <v>2608</v>
      </c>
      <c r="B231" s="9" t="s">
        <v>9951</v>
      </c>
      <c r="C231" s="30" t="s">
        <v>2008</v>
      </c>
      <c r="D231" s="51" t="s">
        <v>2009</v>
      </c>
      <c r="E231" s="46">
        <v>15</v>
      </c>
      <c r="F231" s="46">
        <v>75</v>
      </c>
      <c r="G231" s="50">
        <v>339.11134999999996</v>
      </c>
      <c r="H231" s="131">
        <f t="shared" si="9"/>
        <v>339.11134999999996</v>
      </c>
      <c r="I231" s="129"/>
      <c r="J231" s="48">
        <f t="shared" si="10"/>
        <v>0</v>
      </c>
    </row>
    <row r="232" spans="1:12" x14ac:dyDescent="0.25">
      <c r="A232" s="9" t="s">
        <v>2609</v>
      </c>
      <c r="B232" s="9" t="s">
        <v>9952</v>
      </c>
      <c r="C232" s="30" t="s">
        <v>2010</v>
      </c>
      <c r="D232" s="51" t="s">
        <v>2011</v>
      </c>
      <c r="E232" s="46">
        <v>10</v>
      </c>
      <c r="F232" s="46">
        <v>50</v>
      </c>
      <c r="G232" s="50">
        <v>389.49189999999999</v>
      </c>
      <c r="H232" s="131">
        <f t="shared" si="9"/>
        <v>389.49189999999999</v>
      </c>
      <c r="I232" s="129"/>
      <c r="J232" s="48">
        <f t="shared" si="10"/>
        <v>0</v>
      </c>
    </row>
    <row r="233" spans="1:12" x14ac:dyDescent="0.25">
      <c r="A233" s="55"/>
      <c r="B233" s="55"/>
      <c r="C233" s="55"/>
      <c r="D233" s="10" t="s">
        <v>1201</v>
      </c>
      <c r="E233" s="44"/>
      <c r="F233" s="44"/>
      <c r="G233" s="56"/>
      <c r="H233" s="132"/>
      <c r="I233" s="130"/>
      <c r="J233" s="58"/>
    </row>
    <row r="234" spans="1:12" x14ac:dyDescent="0.25">
      <c r="A234" s="9"/>
      <c r="B234" s="9" t="s">
        <v>9953</v>
      </c>
      <c r="C234" s="30" t="s">
        <v>2012</v>
      </c>
      <c r="D234" s="51" t="s">
        <v>2013</v>
      </c>
      <c r="E234" s="46">
        <v>50</v>
      </c>
      <c r="F234" s="46">
        <v>300</v>
      </c>
      <c r="G234" s="50">
        <v>79.209149999999994</v>
      </c>
      <c r="H234" s="131">
        <f t="shared" si="9"/>
        <v>79.209149999999994</v>
      </c>
      <c r="I234" s="129"/>
      <c r="J234" s="48">
        <f t="shared" si="10"/>
        <v>0</v>
      </c>
    </row>
    <row r="235" spans="1:12" x14ac:dyDescent="0.25">
      <c r="A235" s="9" t="s">
        <v>2610</v>
      </c>
      <c r="B235" s="9" t="s">
        <v>9954</v>
      </c>
      <c r="C235" s="30" t="s">
        <v>2014</v>
      </c>
      <c r="D235" s="51" t="s">
        <v>2015</v>
      </c>
      <c r="E235" s="46">
        <v>40</v>
      </c>
      <c r="F235" s="46">
        <v>200</v>
      </c>
      <c r="G235" s="50">
        <v>85.756050000000002</v>
      </c>
      <c r="H235" s="131">
        <f t="shared" si="9"/>
        <v>85.756050000000002</v>
      </c>
      <c r="I235" s="129"/>
      <c r="J235" s="48">
        <f t="shared" si="10"/>
        <v>0</v>
      </c>
    </row>
    <row r="236" spans="1:12" x14ac:dyDescent="0.25">
      <c r="A236" s="9"/>
      <c r="B236" s="9" t="s">
        <v>9955</v>
      </c>
      <c r="C236" s="30" t="s">
        <v>2016</v>
      </c>
      <c r="D236" s="51" t="s">
        <v>2017</v>
      </c>
      <c r="E236" s="46">
        <v>40</v>
      </c>
      <c r="F236" s="46">
        <v>160</v>
      </c>
      <c r="G236" s="50">
        <v>88.459599999999995</v>
      </c>
      <c r="H236" s="131">
        <f t="shared" si="9"/>
        <v>88.459599999999995</v>
      </c>
      <c r="I236" s="129"/>
      <c r="J236" s="48">
        <f t="shared" si="10"/>
        <v>0</v>
      </c>
    </row>
    <row r="237" spans="1:12" x14ac:dyDescent="0.25">
      <c r="A237" s="55"/>
      <c r="B237" s="55"/>
      <c r="C237" s="55"/>
      <c r="D237" s="10" t="s">
        <v>1164</v>
      </c>
      <c r="E237" s="44"/>
      <c r="F237" s="44"/>
      <c r="G237" s="56"/>
      <c r="H237" s="132"/>
      <c r="I237" s="130"/>
      <c r="J237" s="58"/>
    </row>
    <row r="238" spans="1:12" x14ac:dyDescent="0.25">
      <c r="A238" s="9" t="s">
        <v>2611</v>
      </c>
      <c r="B238" s="9"/>
      <c r="C238" s="30" t="s">
        <v>2018</v>
      </c>
      <c r="D238" s="51" t="s">
        <v>2019</v>
      </c>
      <c r="E238" s="46">
        <v>50</v>
      </c>
      <c r="F238" s="46">
        <v>400</v>
      </c>
      <c r="G238" s="50">
        <f t="shared" ref="G238:G246" si="12">L238*$H$6</f>
        <v>118.459</v>
      </c>
      <c r="H238" s="131">
        <f t="shared" si="9"/>
        <v>118.459</v>
      </c>
      <c r="I238" s="129"/>
      <c r="J238" s="48">
        <f t="shared" si="10"/>
        <v>0</v>
      </c>
      <c r="L238">
        <v>1.78</v>
      </c>
    </row>
    <row r="239" spans="1:12" x14ac:dyDescent="0.25">
      <c r="A239" s="9" t="s">
        <v>2612</v>
      </c>
      <c r="B239" s="9"/>
      <c r="C239" s="30" t="s">
        <v>2020</v>
      </c>
      <c r="D239" s="51" t="s">
        <v>2021</v>
      </c>
      <c r="E239" s="46">
        <v>60</v>
      </c>
      <c r="F239" s="46">
        <v>360</v>
      </c>
      <c r="G239" s="50">
        <f t="shared" si="12"/>
        <v>134.43099999999998</v>
      </c>
      <c r="H239" s="131">
        <f t="shared" si="9"/>
        <v>134.43099999999998</v>
      </c>
      <c r="I239" s="129"/>
      <c r="J239" s="48">
        <f t="shared" si="10"/>
        <v>0</v>
      </c>
      <c r="L239">
        <v>2.02</v>
      </c>
    </row>
    <row r="240" spans="1:12" x14ac:dyDescent="0.25">
      <c r="A240" s="9" t="s">
        <v>2613</v>
      </c>
      <c r="B240" s="9"/>
      <c r="C240" s="30" t="s">
        <v>2022</v>
      </c>
      <c r="D240" s="51" t="s">
        <v>2023</v>
      </c>
      <c r="E240" s="46">
        <v>40</v>
      </c>
      <c r="F240" s="46">
        <v>240</v>
      </c>
      <c r="G240" s="50">
        <f t="shared" si="12"/>
        <v>140.42049999999998</v>
      </c>
      <c r="H240" s="131">
        <f t="shared" si="9"/>
        <v>140.42049999999998</v>
      </c>
      <c r="I240" s="129"/>
      <c r="J240" s="48">
        <f t="shared" si="10"/>
        <v>0</v>
      </c>
      <c r="L240">
        <v>2.11</v>
      </c>
    </row>
    <row r="241" spans="1:12" x14ac:dyDescent="0.25">
      <c r="A241" s="9" t="s">
        <v>2614</v>
      </c>
      <c r="B241" s="9"/>
      <c r="C241" s="30" t="s">
        <v>2024</v>
      </c>
      <c r="D241" s="51" t="s">
        <v>2025</v>
      </c>
      <c r="E241" s="46">
        <v>40</v>
      </c>
      <c r="F241" s="46">
        <v>240</v>
      </c>
      <c r="G241" s="50">
        <f t="shared" si="12"/>
        <v>156.39250000000001</v>
      </c>
      <c r="H241" s="131">
        <f t="shared" si="9"/>
        <v>156.39250000000001</v>
      </c>
      <c r="I241" s="129"/>
      <c r="J241" s="48">
        <f t="shared" si="10"/>
        <v>0</v>
      </c>
      <c r="L241">
        <v>2.35</v>
      </c>
    </row>
    <row r="242" spans="1:12" x14ac:dyDescent="0.25">
      <c r="A242" s="9" t="s">
        <v>2615</v>
      </c>
      <c r="B242" s="9"/>
      <c r="C242" s="30" t="s">
        <v>2026</v>
      </c>
      <c r="D242" s="51" t="s">
        <v>2027</v>
      </c>
      <c r="E242" s="46">
        <v>20</v>
      </c>
      <c r="F242" s="46">
        <v>80</v>
      </c>
      <c r="G242" s="50">
        <f t="shared" si="12"/>
        <v>285.49950000000001</v>
      </c>
      <c r="H242" s="131">
        <f t="shared" si="9"/>
        <v>285.49950000000001</v>
      </c>
      <c r="I242" s="129"/>
      <c r="J242" s="48">
        <f t="shared" si="10"/>
        <v>0</v>
      </c>
      <c r="L242">
        <v>4.29</v>
      </c>
    </row>
    <row r="243" spans="1:12" x14ac:dyDescent="0.25">
      <c r="A243" s="55"/>
      <c r="B243" s="55"/>
      <c r="C243" s="55"/>
      <c r="D243" s="10" t="s">
        <v>3134</v>
      </c>
      <c r="E243" s="44"/>
      <c r="F243" s="44"/>
      <c r="G243" s="56"/>
      <c r="H243" s="132"/>
      <c r="I243" s="130"/>
      <c r="J243" s="58"/>
    </row>
    <row r="244" spans="1:12" x14ac:dyDescent="0.25">
      <c r="A244" s="9" t="s">
        <v>2616</v>
      </c>
      <c r="B244" s="9"/>
      <c r="C244" s="30" t="s">
        <v>2028</v>
      </c>
      <c r="D244" s="51" t="s">
        <v>2029</v>
      </c>
      <c r="E244" s="46">
        <v>20</v>
      </c>
      <c r="F244" s="46">
        <v>360</v>
      </c>
      <c r="G244" s="50">
        <f t="shared" si="12"/>
        <v>74.536000000000001</v>
      </c>
      <c r="H244" s="131">
        <f t="shared" si="9"/>
        <v>74.536000000000001</v>
      </c>
      <c r="I244" s="129"/>
      <c r="J244" s="48">
        <f t="shared" si="10"/>
        <v>0</v>
      </c>
      <c r="L244">
        <v>1.1200000000000001</v>
      </c>
    </row>
    <row r="245" spans="1:12" x14ac:dyDescent="0.25">
      <c r="A245" s="55"/>
      <c r="B245" s="55"/>
      <c r="C245" s="55"/>
      <c r="D245" s="10" t="s">
        <v>3135</v>
      </c>
      <c r="E245" s="44"/>
      <c r="F245" s="44"/>
      <c r="G245" s="56"/>
      <c r="H245" s="132"/>
      <c r="I245" s="130"/>
      <c r="J245" s="58"/>
    </row>
    <row r="246" spans="1:12" x14ac:dyDescent="0.25">
      <c r="A246" s="9" t="s">
        <v>2617</v>
      </c>
      <c r="B246" s="9"/>
      <c r="C246" s="30" t="s">
        <v>2030</v>
      </c>
      <c r="D246" s="51" t="s">
        <v>2031</v>
      </c>
      <c r="E246" s="46">
        <v>120</v>
      </c>
      <c r="F246" s="46">
        <v>600</v>
      </c>
      <c r="G246" s="50">
        <f t="shared" si="12"/>
        <v>13.975499999999998</v>
      </c>
      <c r="H246" s="131">
        <f t="shared" si="9"/>
        <v>13.975499999999998</v>
      </c>
      <c r="I246" s="129"/>
      <c r="J246" s="48">
        <f t="shared" si="10"/>
        <v>0</v>
      </c>
      <c r="L246">
        <v>0.21</v>
      </c>
    </row>
    <row r="247" spans="1:12" x14ac:dyDescent="0.25">
      <c r="A247" s="55"/>
      <c r="B247" s="55"/>
      <c r="C247" s="55"/>
      <c r="D247" s="10" t="s">
        <v>1182</v>
      </c>
      <c r="E247" s="44"/>
      <c r="F247" s="44"/>
      <c r="G247" s="56"/>
      <c r="H247" s="132"/>
      <c r="I247" s="130"/>
      <c r="J247" s="58"/>
    </row>
    <row r="248" spans="1:12" x14ac:dyDescent="0.25">
      <c r="A248" s="9" t="s">
        <v>2618</v>
      </c>
      <c r="B248" s="9" t="s">
        <v>9956</v>
      </c>
      <c r="C248" s="30" t="s">
        <v>2032</v>
      </c>
      <c r="D248" s="51" t="s">
        <v>2033</v>
      </c>
      <c r="E248" s="46">
        <v>50</v>
      </c>
      <c r="F248" s="46">
        <v>700</v>
      </c>
      <c r="G248" s="50">
        <v>5.47</v>
      </c>
      <c r="H248" s="131">
        <f t="shared" si="9"/>
        <v>5.47</v>
      </c>
      <c r="I248" s="129"/>
      <c r="J248" s="48">
        <f t="shared" si="10"/>
        <v>0</v>
      </c>
    </row>
    <row r="249" spans="1:12" x14ac:dyDescent="0.25">
      <c r="A249" s="9" t="s">
        <v>2619</v>
      </c>
      <c r="B249" s="9" t="s">
        <v>9957</v>
      </c>
      <c r="C249" s="30" t="s">
        <v>2034</v>
      </c>
      <c r="D249" s="51" t="s">
        <v>2035</v>
      </c>
      <c r="E249" s="46">
        <v>50</v>
      </c>
      <c r="F249" s="46">
        <v>400</v>
      </c>
      <c r="G249" s="50">
        <v>8.4</v>
      </c>
      <c r="H249" s="131">
        <f t="shared" si="9"/>
        <v>8.4</v>
      </c>
      <c r="I249" s="129"/>
      <c r="J249" s="48">
        <f t="shared" si="10"/>
        <v>0</v>
      </c>
    </row>
    <row r="250" spans="1:12" x14ac:dyDescent="0.25">
      <c r="A250" s="9" t="s">
        <v>2620</v>
      </c>
      <c r="B250" s="9" t="s">
        <v>9958</v>
      </c>
      <c r="C250" s="30" t="s">
        <v>2036</v>
      </c>
      <c r="D250" s="51" t="s">
        <v>2037</v>
      </c>
      <c r="E250" s="46">
        <v>20</v>
      </c>
      <c r="F250" s="46">
        <v>220</v>
      </c>
      <c r="G250" s="50">
        <v>15.55</v>
      </c>
      <c r="H250" s="131">
        <f t="shared" si="9"/>
        <v>15.55</v>
      </c>
      <c r="I250" s="129"/>
      <c r="J250" s="48">
        <f t="shared" si="10"/>
        <v>0</v>
      </c>
    </row>
    <row r="251" spans="1:12" x14ac:dyDescent="0.25">
      <c r="A251" s="9" t="s">
        <v>2621</v>
      </c>
      <c r="B251" s="9" t="s">
        <v>9959</v>
      </c>
      <c r="C251" s="30" t="s">
        <v>2038</v>
      </c>
      <c r="D251" s="51" t="s">
        <v>2039</v>
      </c>
      <c r="E251" s="46">
        <v>10</v>
      </c>
      <c r="F251" s="46">
        <v>120</v>
      </c>
      <c r="G251" s="50">
        <f t="shared" ref="G251:G258" si="13">L251*$H$6</f>
        <v>29.947499999999998</v>
      </c>
      <c r="H251" s="131">
        <f t="shared" si="9"/>
        <v>29.947499999999998</v>
      </c>
      <c r="I251" s="129"/>
      <c r="J251" s="48">
        <f t="shared" si="10"/>
        <v>0</v>
      </c>
      <c r="L251">
        <v>0.45</v>
      </c>
    </row>
    <row r="252" spans="1:12" x14ac:dyDescent="0.25">
      <c r="A252" s="9" t="s">
        <v>2622</v>
      </c>
      <c r="B252" s="9" t="s">
        <v>9960</v>
      </c>
      <c r="C252" s="30" t="s">
        <v>2040</v>
      </c>
      <c r="D252" s="51" t="s">
        <v>2041</v>
      </c>
      <c r="E252" s="46">
        <v>8</v>
      </c>
      <c r="F252" s="46">
        <v>72</v>
      </c>
      <c r="G252" s="50">
        <f t="shared" si="13"/>
        <v>53.24</v>
      </c>
      <c r="H252" s="131">
        <f t="shared" si="9"/>
        <v>53.24</v>
      </c>
      <c r="I252" s="129"/>
      <c r="J252" s="48">
        <f t="shared" si="10"/>
        <v>0</v>
      </c>
      <c r="L252">
        <v>0.8</v>
      </c>
    </row>
    <row r="253" spans="1:12" x14ac:dyDescent="0.25">
      <c r="A253" s="9" t="s">
        <v>2623</v>
      </c>
      <c r="B253" s="9" t="s">
        <v>9961</v>
      </c>
      <c r="C253" s="30" t="s">
        <v>2042</v>
      </c>
      <c r="D253" s="51" t="s">
        <v>2043</v>
      </c>
      <c r="E253" s="46">
        <v>4</v>
      </c>
      <c r="F253" s="46">
        <v>40</v>
      </c>
      <c r="G253" s="50">
        <f t="shared" si="13"/>
        <v>99.159499999999994</v>
      </c>
      <c r="H253" s="131">
        <f t="shared" si="9"/>
        <v>99.159499999999994</v>
      </c>
      <c r="I253" s="129"/>
      <c r="J253" s="48">
        <f t="shared" si="10"/>
        <v>0</v>
      </c>
      <c r="L253">
        <v>1.49</v>
      </c>
    </row>
    <row r="254" spans="1:12" x14ac:dyDescent="0.25">
      <c r="A254" s="9" t="s">
        <v>2624</v>
      </c>
      <c r="B254" s="9" t="s">
        <v>9962</v>
      </c>
      <c r="C254" s="30" t="s">
        <v>2044</v>
      </c>
      <c r="D254" s="51" t="s">
        <v>2045</v>
      </c>
      <c r="E254" s="46">
        <v>2</v>
      </c>
      <c r="F254" s="46">
        <v>18</v>
      </c>
      <c r="G254" s="50">
        <f t="shared" si="13"/>
        <v>284.834</v>
      </c>
      <c r="H254" s="131">
        <f t="shared" si="9"/>
        <v>284.834</v>
      </c>
      <c r="I254" s="129"/>
      <c r="J254" s="48">
        <f t="shared" si="10"/>
        <v>0</v>
      </c>
      <c r="L254">
        <v>4.28</v>
      </c>
    </row>
    <row r="255" spans="1:12" x14ac:dyDescent="0.25">
      <c r="A255" s="9" t="s">
        <v>2625</v>
      </c>
      <c r="B255" s="9" t="s">
        <v>9963</v>
      </c>
      <c r="C255" s="30" t="s">
        <v>2046</v>
      </c>
      <c r="D255" s="51" t="s">
        <v>2047</v>
      </c>
      <c r="E255" s="46">
        <v>1</v>
      </c>
      <c r="F255" s="46">
        <v>12</v>
      </c>
      <c r="G255" s="50">
        <f t="shared" si="13"/>
        <v>322.76749999999998</v>
      </c>
      <c r="H255" s="131">
        <f t="shared" si="9"/>
        <v>322.76749999999998</v>
      </c>
      <c r="I255" s="129"/>
      <c r="J255" s="48">
        <f t="shared" si="10"/>
        <v>0</v>
      </c>
      <c r="L255">
        <v>4.8499999999999996</v>
      </c>
    </row>
    <row r="256" spans="1:12" x14ac:dyDescent="0.25">
      <c r="A256" s="9" t="s">
        <v>2626</v>
      </c>
      <c r="B256" s="9" t="s">
        <v>9964</v>
      </c>
      <c r="C256" s="30" t="s">
        <v>2048</v>
      </c>
      <c r="D256" s="51" t="s">
        <v>2049</v>
      </c>
      <c r="E256" s="46">
        <v>1</v>
      </c>
      <c r="F256" s="46">
        <v>6</v>
      </c>
      <c r="G256" s="50">
        <f t="shared" si="13"/>
        <v>763.32849999999996</v>
      </c>
      <c r="H256" s="131">
        <f t="shared" si="9"/>
        <v>763.32849999999996</v>
      </c>
      <c r="I256" s="129"/>
      <c r="J256" s="48">
        <f t="shared" si="10"/>
        <v>0</v>
      </c>
      <c r="L256">
        <v>11.47</v>
      </c>
    </row>
    <row r="257" spans="1:12" x14ac:dyDescent="0.25">
      <c r="A257" s="9" t="s">
        <v>2627</v>
      </c>
      <c r="B257" s="9" t="s">
        <v>9965</v>
      </c>
      <c r="C257" s="30" t="s">
        <v>2050</v>
      </c>
      <c r="D257" s="51" t="s">
        <v>2051</v>
      </c>
      <c r="E257" s="46">
        <v>1</v>
      </c>
      <c r="F257" s="46">
        <v>4</v>
      </c>
      <c r="G257" s="50">
        <f t="shared" si="13"/>
        <v>1158.6354999999999</v>
      </c>
      <c r="H257" s="131">
        <f t="shared" si="9"/>
        <v>1158.6354999999999</v>
      </c>
      <c r="I257" s="129"/>
      <c r="J257" s="48">
        <f t="shared" si="10"/>
        <v>0</v>
      </c>
      <c r="L257">
        <v>17.41</v>
      </c>
    </row>
    <row r="258" spans="1:12" x14ac:dyDescent="0.25">
      <c r="A258" s="9" t="s">
        <v>2628</v>
      </c>
      <c r="B258" s="9"/>
      <c r="C258" s="30" t="s">
        <v>2052</v>
      </c>
      <c r="D258" s="51" t="s">
        <v>2053</v>
      </c>
      <c r="E258" s="46">
        <v>1</v>
      </c>
      <c r="F258" s="46">
        <v>2</v>
      </c>
      <c r="G258" s="50">
        <f t="shared" si="13"/>
        <v>1756.9199999999998</v>
      </c>
      <c r="H258" s="131">
        <f t="shared" si="9"/>
        <v>1756.9199999999998</v>
      </c>
      <c r="I258" s="129"/>
      <c r="J258" s="48">
        <f t="shared" si="10"/>
        <v>0</v>
      </c>
      <c r="L258">
        <v>26.4</v>
      </c>
    </row>
    <row r="259" spans="1:12" x14ac:dyDescent="0.25">
      <c r="A259" s="55"/>
      <c r="B259" s="55"/>
      <c r="C259" s="55"/>
      <c r="D259" s="10" t="s">
        <v>1178</v>
      </c>
      <c r="E259" s="44"/>
      <c r="F259" s="44"/>
      <c r="G259" s="56"/>
      <c r="H259" s="132"/>
      <c r="I259" s="130"/>
      <c r="J259" s="58"/>
    </row>
    <row r="260" spans="1:12" x14ac:dyDescent="0.25">
      <c r="A260" s="9" t="s">
        <v>2629</v>
      </c>
      <c r="B260" s="9" t="s">
        <v>9966</v>
      </c>
      <c r="C260" s="30" t="s">
        <v>2054</v>
      </c>
      <c r="D260" s="51" t="s">
        <v>2055</v>
      </c>
      <c r="E260" s="46">
        <v>50</v>
      </c>
      <c r="F260" s="46">
        <v>550</v>
      </c>
      <c r="G260" s="50">
        <v>6.17</v>
      </c>
      <c r="H260" s="131">
        <f t="shared" si="9"/>
        <v>6.17</v>
      </c>
      <c r="I260" s="129"/>
      <c r="J260" s="48">
        <f t="shared" si="10"/>
        <v>0</v>
      </c>
    </row>
    <row r="261" spans="1:12" x14ac:dyDescent="0.25">
      <c r="A261" s="9" t="s">
        <v>2630</v>
      </c>
      <c r="B261" s="9" t="s">
        <v>9967</v>
      </c>
      <c r="C261" s="30" t="s">
        <v>2056</v>
      </c>
      <c r="D261" s="51" t="s">
        <v>2057</v>
      </c>
      <c r="E261" s="46">
        <v>30</v>
      </c>
      <c r="F261" s="46">
        <v>360</v>
      </c>
      <c r="G261" s="50">
        <v>8.4600000000000009</v>
      </c>
      <c r="H261" s="131">
        <f t="shared" si="9"/>
        <v>8.4600000000000009</v>
      </c>
      <c r="I261" s="129"/>
      <c r="J261" s="48">
        <f t="shared" si="10"/>
        <v>0</v>
      </c>
    </row>
    <row r="262" spans="1:12" x14ac:dyDescent="0.25">
      <c r="A262" s="9" t="s">
        <v>2631</v>
      </c>
      <c r="B262" s="9" t="s">
        <v>9968</v>
      </c>
      <c r="C262" s="30" t="s">
        <v>2058</v>
      </c>
      <c r="D262" s="51" t="s">
        <v>2059</v>
      </c>
      <c r="E262" s="46">
        <v>20</v>
      </c>
      <c r="F262" s="46">
        <v>160</v>
      </c>
      <c r="G262" s="50">
        <v>17.440000000000001</v>
      </c>
      <c r="H262" s="131">
        <f t="shared" si="9"/>
        <v>17.440000000000001</v>
      </c>
      <c r="I262" s="129"/>
      <c r="J262" s="48">
        <f t="shared" si="10"/>
        <v>0</v>
      </c>
    </row>
    <row r="263" spans="1:12" x14ac:dyDescent="0.25">
      <c r="A263" s="9" t="s">
        <v>2632</v>
      </c>
      <c r="B263" s="9" t="s">
        <v>9969</v>
      </c>
      <c r="C263" s="30" t="s">
        <v>2060</v>
      </c>
      <c r="D263" s="51" t="s">
        <v>2061</v>
      </c>
      <c r="E263" s="46">
        <v>10</v>
      </c>
      <c r="F263" s="46">
        <v>110</v>
      </c>
      <c r="G263" s="50">
        <f t="shared" ref="G263:G315" si="14">L263*$H$6</f>
        <v>31.943999999999999</v>
      </c>
      <c r="H263" s="131">
        <f t="shared" si="9"/>
        <v>31.943999999999999</v>
      </c>
      <c r="I263" s="129"/>
      <c r="J263" s="48">
        <f t="shared" si="10"/>
        <v>0</v>
      </c>
      <c r="L263">
        <v>0.48</v>
      </c>
    </row>
    <row r="264" spans="1:12" x14ac:dyDescent="0.25">
      <c r="A264" s="9" t="s">
        <v>2633</v>
      </c>
      <c r="B264" s="9" t="s">
        <v>9970</v>
      </c>
      <c r="C264" s="30" t="s">
        <v>2062</v>
      </c>
      <c r="D264" s="51" t="s">
        <v>2063</v>
      </c>
      <c r="E264" s="46">
        <v>5</v>
      </c>
      <c r="F264" s="46">
        <v>50</v>
      </c>
      <c r="G264" s="50">
        <f t="shared" si="14"/>
        <v>52.5745</v>
      </c>
      <c r="H264" s="131">
        <f t="shared" si="9"/>
        <v>52.5745</v>
      </c>
      <c r="I264" s="129"/>
      <c r="J264" s="48">
        <f t="shared" si="10"/>
        <v>0</v>
      </c>
      <c r="L264">
        <v>0.79</v>
      </c>
    </row>
    <row r="265" spans="1:12" x14ac:dyDescent="0.25">
      <c r="A265" s="9" t="s">
        <v>2634</v>
      </c>
      <c r="B265" s="9" t="s">
        <v>9971</v>
      </c>
      <c r="C265" s="30" t="s">
        <v>2064</v>
      </c>
      <c r="D265" s="51" t="s">
        <v>2065</v>
      </c>
      <c r="E265" s="46">
        <v>4</v>
      </c>
      <c r="F265" s="46">
        <v>32</v>
      </c>
      <c r="G265" s="50">
        <f t="shared" si="14"/>
        <v>100.4905</v>
      </c>
      <c r="H265" s="131">
        <f t="shared" si="9"/>
        <v>100.4905</v>
      </c>
      <c r="I265" s="129"/>
      <c r="J265" s="48">
        <f t="shared" si="10"/>
        <v>0</v>
      </c>
      <c r="L265">
        <v>1.51</v>
      </c>
    </row>
    <row r="266" spans="1:12" x14ac:dyDescent="0.25">
      <c r="A266" s="9" t="s">
        <v>2635</v>
      </c>
      <c r="B266" s="9" t="s">
        <v>9972</v>
      </c>
      <c r="C266" s="30" t="s">
        <v>2066</v>
      </c>
      <c r="D266" s="51" t="s">
        <v>2067</v>
      </c>
      <c r="E266" s="46">
        <v>2</v>
      </c>
      <c r="F266" s="46">
        <v>20</v>
      </c>
      <c r="G266" s="50">
        <f t="shared" si="14"/>
        <v>212.96</v>
      </c>
      <c r="H266" s="131">
        <f t="shared" ref="H266:H329" si="15">G266-G266*$H$5</f>
        <v>212.96</v>
      </c>
      <c r="I266" s="129"/>
      <c r="J266" s="48">
        <f t="shared" ref="J266:J329" si="16">H266*I266</f>
        <v>0</v>
      </c>
      <c r="L266">
        <v>3.2</v>
      </c>
    </row>
    <row r="267" spans="1:12" x14ac:dyDescent="0.25">
      <c r="A267" s="9" t="s">
        <v>2636</v>
      </c>
      <c r="B267" s="9" t="s">
        <v>9973</v>
      </c>
      <c r="C267" s="30" t="s">
        <v>2068</v>
      </c>
      <c r="D267" s="51" t="s">
        <v>2069</v>
      </c>
      <c r="E267" s="46">
        <v>1</v>
      </c>
      <c r="F267" s="46">
        <v>10</v>
      </c>
      <c r="G267" s="50">
        <f t="shared" si="14"/>
        <v>340.07049999999998</v>
      </c>
      <c r="H267" s="131">
        <f t="shared" si="15"/>
        <v>340.07049999999998</v>
      </c>
      <c r="I267" s="129"/>
      <c r="J267" s="48">
        <f t="shared" si="16"/>
        <v>0</v>
      </c>
      <c r="L267">
        <v>5.1100000000000003</v>
      </c>
    </row>
    <row r="268" spans="1:12" x14ac:dyDescent="0.25">
      <c r="A268" s="9" t="s">
        <v>2637</v>
      </c>
      <c r="B268" s="9" t="s">
        <v>9974</v>
      </c>
      <c r="C268" s="30" t="s">
        <v>2070</v>
      </c>
      <c r="D268" s="51" t="s">
        <v>2071</v>
      </c>
      <c r="E268" s="46">
        <v>1</v>
      </c>
      <c r="F268" s="46">
        <v>4</v>
      </c>
      <c r="G268" s="50">
        <f t="shared" si="14"/>
        <v>592.96050000000002</v>
      </c>
      <c r="H268" s="131">
        <f t="shared" si="15"/>
        <v>592.96050000000002</v>
      </c>
      <c r="I268" s="129"/>
      <c r="J268" s="48">
        <f t="shared" si="16"/>
        <v>0</v>
      </c>
      <c r="L268">
        <v>8.91</v>
      </c>
    </row>
    <row r="269" spans="1:12" x14ac:dyDescent="0.25">
      <c r="A269" s="9" t="s">
        <v>2638</v>
      </c>
      <c r="B269" s="9" t="s">
        <v>9975</v>
      </c>
      <c r="C269" s="30" t="s">
        <v>2072</v>
      </c>
      <c r="D269" s="51" t="s">
        <v>2073</v>
      </c>
      <c r="E269" s="46">
        <v>1</v>
      </c>
      <c r="F269" s="46">
        <v>4</v>
      </c>
      <c r="G269" s="50">
        <f t="shared" si="14"/>
        <v>1118.7054999999998</v>
      </c>
      <c r="H269" s="131">
        <f t="shared" si="15"/>
        <v>1118.7054999999998</v>
      </c>
      <c r="I269" s="129"/>
      <c r="J269" s="48">
        <f t="shared" si="16"/>
        <v>0</v>
      </c>
      <c r="L269">
        <v>16.809999999999999</v>
      </c>
    </row>
    <row r="270" spans="1:12" x14ac:dyDescent="0.25">
      <c r="A270" s="9" t="s">
        <v>2639</v>
      </c>
      <c r="B270" s="9" t="s">
        <v>9976</v>
      </c>
      <c r="C270" s="30" t="s">
        <v>2074</v>
      </c>
      <c r="D270" s="51" t="s">
        <v>2075</v>
      </c>
      <c r="E270" s="46">
        <v>1</v>
      </c>
      <c r="F270" s="46">
        <v>2</v>
      </c>
      <c r="G270" s="50">
        <f t="shared" si="14"/>
        <v>1756.9199999999998</v>
      </c>
      <c r="H270" s="131">
        <f t="shared" si="15"/>
        <v>1756.9199999999998</v>
      </c>
      <c r="I270" s="129"/>
      <c r="J270" s="48">
        <f t="shared" si="16"/>
        <v>0</v>
      </c>
      <c r="L270">
        <v>26.4</v>
      </c>
    </row>
    <row r="271" spans="1:12" x14ac:dyDescent="0.25">
      <c r="A271" s="55"/>
      <c r="B271" s="55"/>
      <c r="C271" s="55"/>
      <c r="D271" s="10" t="s">
        <v>3132</v>
      </c>
      <c r="E271" s="44"/>
      <c r="F271" s="44"/>
      <c r="G271" s="56"/>
      <c r="H271" s="132"/>
      <c r="I271" s="130"/>
      <c r="J271" s="58"/>
    </row>
    <row r="272" spans="1:12" x14ac:dyDescent="0.25">
      <c r="A272" s="9" t="s">
        <v>2839</v>
      </c>
      <c r="B272" s="9" t="s">
        <v>9977</v>
      </c>
      <c r="C272" s="30" t="s">
        <v>2076</v>
      </c>
      <c r="D272" s="51" t="s">
        <v>2077</v>
      </c>
      <c r="E272" s="46">
        <v>30</v>
      </c>
      <c r="F272" s="46">
        <v>360</v>
      </c>
      <c r="G272" s="50">
        <f t="shared" si="14"/>
        <v>17.968499999999999</v>
      </c>
      <c r="H272" s="131">
        <f t="shared" si="15"/>
        <v>17.968499999999999</v>
      </c>
      <c r="I272" s="129"/>
      <c r="J272" s="48">
        <f t="shared" si="16"/>
        <v>0</v>
      </c>
      <c r="L272">
        <v>0.27</v>
      </c>
    </row>
    <row r="273" spans="1:12" x14ac:dyDescent="0.25">
      <c r="A273" s="9" t="s">
        <v>2840</v>
      </c>
      <c r="B273" s="9" t="s">
        <v>9978</v>
      </c>
      <c r="C273" s="30" t="s">
        <v>2078</v>
      </c>
      <c r="D273" s="51" t="s">
        <v>2079</v>
      </c>
      <c r="E273" s="46">
        <v>30</v>
      </c>
      <c r="F273" s="46">
        <v>300</v>
      </c>
      <c r="G273" s="50">
        <f t="shared" si="14"/>
        <v>19.965</v>
      </c>
      <c r="H273" s="131">
        <f t="shared" si="15"/>
        <v>19.965</v>
      </c>
      <c r="I273" s="129"/>
      <c r="J273" s="48">
        <f t="shared" si="16"/>
        <v>0</v>
      </c>
      <c r="L273">
        <v>0.3</v>
      </c>
    </row>
    <row r="274" spans="1:12" x14ac:dyDescent="0.25">
      <c r="A274" s="9" t="s">
        <v>2841</v>
      </c>
      <c r="B274" s="9" t="s">
        <v>9979</v>
      </c>
      <c r="C274" s="30" t="s">
        <v>2080</v>
      </c>
      <c r="D274" s="51" t="s">
        <v>2081</v>
      </c>
      <c r="E274" s="46">
        <v>25</v>
      </c>
      <c r="F274" s="46">
        <v>225</v>
      </c>
      <c r="G274" s="50">
        <f t="shared" si="14"/>
        <v>21.295999999999999</v>
      </c>
      <c r="H274" s="131">
        <f t="shared" si="15"/>
        <v>21.295999999999999</v>
      </c>
      <c r="I274" s="129"/>
      <c r="J274" s="48">
        <f t="shared" si="16"/>
        <v>0</v>
      </c>
      <c r="L274">
        <v>0.32</v>
      </c>
    </row>
    <row r="275" spans="1:12" x14ac:dyDescent="0.25">
      <c r="A275" s="55"/>
      <c r="B275" s="55"/>
      <c r="C275" s="55"/>
      <c r="D275" s="10" t="s">
        <v>3133</v>
      </c>
      <c r="E275" s="44"/>
      <c r="F275" s="44"/>
      <c r="G275" s="56"/>
      <c r="H275" s="132"/>
      <c r="I275" s="130"/>
      <c r="J275" s="58"/>
    </row>
    <row r="276" spans="1:12" x14ac:dyDescent="0.25">
      <c r="A276" s="9" t="s">
        <v>2842</v>
      </c>
      <c r="B276" s="9" t="s">
        <v>9980</v>
      </c>
      <c r="C276" s="30" t="s">
        <v>2082</v>
      </c>
      <c r="D276" s="51" t="s">
        <v>2083</v>
      </c>
      <c r="E276" s="46">
        <v>50</v>
      </c>
      <c r="F276" s="46">
        <v>400</v>
      </c>
      <c r="G276" s="50">
        <f t="shared" si="14"/>
        <v>15.972</v>
      </c>
      <c r="H276" s="131">
        <f t="shared" si="15"/>
        <v>15.972</v>
      </c>
      <c r="I276" s="129"/>
      <c r="J276" s="48">
        <f t="shared" si="16"/>
        <v>0</v>
      </c>
      <c r="L276">
        <v>0.24</v>
      </c>
    </row>
    <row r="277" spans="1:12" x14ac:dyDescent="0.25">
      <c r="A277" s="9" t="s">
        <v>2843</v>
      </c>
      <c r="B277" s="9" t="s">
        <v>9981</v>
      </c>
      <c r="C277" s="30" t="s">
        <v>2084</v>
      </c>
      <c r="D277" s="51" t="s">
        <v>2085</v>
      </c>
      <c r="E277" s="46">
        <v>30</v>
      </c>
      <c r="F277" s="46">
        <v>300</v>
      </c>
      <c r="G277" s="50">
        <f t="shared" si="14"/>
        <v>19.965</v>
      </c>
      <c r="H277" s="131">
        <f t="shared" si="15"/>
        <v>19.965</v>
      </c>
      <c r="I277" s="129"/>
      <c r="J277" s="48">
        <f t="shared" si="16"/>
        <v>0</v>
      </c>
      <c r="L277">
        <v>0.3</v>
      </c>
    </row>
    <row r="278" spans="1:12" x14ac:dyDescent="0.25">
      <c r="A278" s="9" t="s">
        <v>2844</v>
      </c>
      <c r="B278" s="9" t="s">
        <v>9982</v>
      </c>
      <c r="C278" s="30" t="s">
        <v>2086</v>
      </c>
      <c r="D278" s="51" t="s">
        <v>2087</v>
      </c>
      <c r="E278" s="46">
        <v>40</v>
      </c>
      <c r="F278" s="46">
        <v>400</v>
      </c>
      <c r="G278" s="50">
        <f t="shared" si="14"/>
        <v>16.637499999999999</v>
      </c>
      <c r="H278" s="131">
        <f t="shared" si="15"/>
        <v>16.637499999999999</v>
      </c>
      <c r="I278" s="129"/>
      <c r="J278" s="48">
        <f t="shared" si="16"/>
        <v>0</v>
      </c>
      <c r="L278">
        <v>0.25</v>
      </c>
    </row>
    <row r="279" spans="1:12" x14ac:dyDescent="0.25">
      <c r="A279" s="9" t="s">
        <v>2845</v>
      </c>
      <c r="B279" s="9" t="s">
        <v>9983</v>
      </c>
      <c r="C279" s="30" t="s">
        <v>2088</v>
      </c>
      <c r="D279" s="51" t="s">
        <v>2089</v>
      </c>
      <c r="E279" s="46">
        <v>30</v>
      </c>
      <c r="F279" s="46">
        <v>300</v>
      </c>
      <c r="G279" s="50">
        <f t="shared" si="14"/>
        <v>15.972</v>
      </c>
      <c r="H279" s="131">
        <f t="shared" si="15"/>
        <v>15.972</v>
      </c>
      <c r="I279" s="129"/>
      <c r="J279" s="48">
        <f t="shared" si="16"/>
        <v>0</v>
      </c>
      <c r="L279">
        <v>0.24</v>
      </c>
    </row>
    <row r="280" spans="1:12" x14ac:dyDescent="0.25">
      <c r="A280" s="9" t="s">
        <v>2846</v>
      </c>
      <c r="B280" s="9" t="s">
        <v>9984</v>
      </c>
      <c r="C280" s="30" t="s">
        <v>2090</v>
      </c>
      <c r="D280" s="51" t="s">
        <v>2091</v>
      </c>
      <c r="E280" s="46">
        <v>25</v>
      </c>
      <c r="F280" s="46">
        <v>250</v>
      </c>
      <c r="G280" s="50">
        <f t="shared" si="14"/>
        <v>19.965</v>
      </c>
      <c r="H280" s="131">
        <f t="shared" si="15"/>
        <v>19.965</v>
      </c>
      <c r="I280" s="129"/>
      <c r="J280" s="48">
        <f t="shared" si="16"/>
        <v>0</v>
      </c>
      <c r="L280">
        <v>0.3</v>
      </c>
    </row>
    <row r="281" spans="1:12" x14ac:dyDescent="0.25">
      <c r="A281" s="55"/>
      <c r="B281" s="55"/>
      <c r="C281" s="55"/>
      <c r="D281" s="10" t="s">
        <v>3131</v>
      </c>
      <c r="E281" s="44"/>
      <c r="F281" s="44"/>
      <c r="G281" s="56"/>
      <c r="H281" s="132"/>
      <c r="I281" s="130"/>
      <c r="J281" s="58"/>
    </row>
    <row r="282" spans="1:12" x14ac:dyDescent="0.25">
      <c r="A282" s="9" t="s">
        <v>2847</v>
      </c>
      <c r="B282" s="9" t="s">
        <v>9985</v>
      </c>
      <c r="C282" s="30" t="s">
        <v>2092</v>
      </c>
      <c r="D282" s="51" t="s">
        <v>2093</v>
      </c>
      <c r="E282" s="46">
        <v>20</v>
      </c>
      <c r="F282" s="46">
        <v>160</v>
      </c>
      <c r="G282" s="50">
        <f t="shared" si="14"/>
        <v>45.253999999999998</v>
      </c>
      <c r="H282" s="131">
        <f t="shared" si="15"/>
        <v>45.253999999999998</v>
      </c>
      <c r="I282" s="129"/>
      <c r="J282" s="48">
        <f t="shared" si="16"/>
        <v>0</v>
      </c>
      <c r="L282">
        <v>0.68</v>
      </c>
    </row>
    <row r="283" spans="1:12" x14ac:dyDescent="0.25">
      <c r="A283" s="9" t="s">
        <v>2848</v>
      </c>
      <c r="B283" s="9" t="s">
        <v>9986</v>
      </c>
      <c r="C283" s="30" t="s">
        <v>2094</v>
      </c>
      <c r="D283" s="51" t="s">
        <v>2095</v>
      </c>
      <c r="E283" s="46">
        <v>20</v>
      </c>
      <c r="F283" s="46">
        <v>140</v>
      </c>
      <c r="G283" s="50">
        <f t="shared" si="14"/>
        <v>64.5535</v>
      </c>
      <c r="H283" s="131">
        <f t="shared" si="15"/>
        <v>64.5535</v>
      </c>
      <c r="I283" s="129"/>
      <c r="J283" s="48">
        <f t="shared" si="16"/>
        <v>0</v>
      </c>
      <c r="L283">
        <v>0.97</v>
      </c>
    </row>
    <row r="284" spans="1:12" x14ac:dyDescent="0.25">
      <c r="A284" s="9" t="s">
        <v>2849</v>
      </c>
      <c r="B284" s="9" t="s">
        <v>9987</v>
      </c>
      <c r="C284" s="30" t="s">
        <v>2096</v>
      </c>
      <c r="D284" s="51" t="s">
        <v>2097</v>
      </c>
      <c r="E284" s="46">
        <v>20</v>
      </c>
      <c r="F284" s="46">
        <v>120</v>
      </c>
      <c r="G284" s="50">
        <f t="shared" si="14"/>
        <v>54.570999999999998</v>
      </c>
      <c r="H284" s="131">
        <f t="shared" si="15"/>
        <v>54.570999999999998</v>
      </c>
      <c r="I284" s="129"/>
      <c r="J284" s="48">
        <f t="shared" si="16"/>
        <v>0</v>
      </c>
      <c r="L284">
        <v>0.82</v>
      </c>
    </row>
    <row r="285" spans="1:12" x14ac:dyDescent="0.25">
      <c r="A285" s="9" t="s">
        <v>2850</v>
      </c>
      <c r="B285" s="9" t="s">
        <v>9988</v>
      </c>
      <c r="C285" s="30" t="s">
        <v>2098</v>
      </c>
      <c r="D285" s="51" t="s">
        <v>2099</v>
      </c>
      <c r="E285" s="46">
        <v>20</v>
      </c>
      <c r="F285" s="46">
        <v>100</v>
      </c>
      <c r="G285" s="50">
        <f t="shared" si="14"/>
        <v>73.204999999999998</v>
      </c>
      <c r="H285" s="131">
        <f t="shared" si="15"/>
        <v>73.204999999999998</v>
      </c>
      <c r="I285" s="129"/>
      <c r="J285" s="48">
        <f t="shared" si="16"/>
        <v>0</v>
      </c>
      <c r="L285">
        <v>1.1000000000000001</v>
      </c>
    </row>
    <row r="286" spans="1:12" x14ac:dyDescent="0.25">
      <c r="A286" s="9" t="s">
        <v>2851</v>
      </c>
      <c r="B286" s="9" t="s">
        <v>9989</v>
      </c>
      <c r="C286" s="30" t="s">
        <v>2100</v>
      </c>
      <c r="D286" s="51" t="s">
        <v>2101</v>
      </c>
      <c r="E286" s="46">
        <v>15</v>
      </c>
      <c r="F286" s="46">
        <v>90</v>
      </c>
      <c r="G286" s="50">
        <f t="shared" si="14"/>
        <v>88.511499999999998</v>
      </c>
      <c r="H286" s="131">
        <f t="shared" si="15"/>
        <v>88.511499999999998</v>
      </c>
      <c r="I286" s="129"/>
      <c r="J286" s="48">
        <f t="shared" si="16"/>
        <v>0</v>
      </c>
      <c r="L286">
        <v>1.33</v>
      </c>
    </row>
    <row r="287" spans="1:12" x14ac:dyDescent="0.25">
      <c r="A287" s="9" t="s">
        <v>2852</v>
      </c>
      <c r="B287" s="9" t="s">
        <v>9990</v>
      </c>
      <c r="C287" s="30" t="s">
        <v>2102</v>
      </c>
      <c r="D287" s="51" t="s">
        <v>2103</v>
      </c>
      <c r="E287" s="46">
        <v>20</v>
      </c>
      <c r="F287" s="46">
        <v>80</v>
      </c>
      <c r="G287" s="50">
        <f t="shared" si="14"/>
        <v>90.507999999999996</v>
      </c>
      <c r="H287" s="131">
        <f t="shared" si="15"/>
        <v>90.507999999999996</v>
      </c>
      <c r="I287" s="129"/>
      <c r="J287" s="48">
        <f t="shared" si="16"/>
        <v>0</v>
      </c>
      <c r="L287">
        <v>1.36</v>
      </c>
    </row>
    <row r="288" spans="1:12" x14ac:dyDescent="0.25">
      <c r="A288" s="9" t="s">
        <v>2853</v>
      </c>
      <c r="B288" s="9" t="s">
        <v>9991</v>
      </c>
      <c r="C288" s="30" t="s">
        <v>2104</v>
      </c>
      <c r="D288" s="51" t="s">
        <v>2105</v>
      </c>
      <c r="E288" s="46">
        <v>10</v>
      </c>
      <c r="F288" s="46">
        <v>50</v>
      </c>
      <c r="G288" s="50">
        <f t="shared" si="14"/>
        <v>154.39599999999999</v>
      </c>
      <c r="H288" s="131">
        <f t="shared" si="15"/>
        <v>154.39599999999999</v>
      </c>
      <c r="I288" s="129"/>
      <c r="J288" s="48">
        <f t="shared" si="16"/>
        <v>0</v>
      </c>
      <c r="L288">
        <v>2.3199999999999998</v>
      </c>
    </row>
    <row r="289" spans="1:12" x14ac:dyDescent="0.25">
      <c r="A289" s="9" t="s">
        <v>2854</v>
      </c>
      <c r="B289" s="9"/>
      <c r="C289" s="30" t="s">
        <v>2106</v>
      </c>
      <c r="D289" s="51" t="s">
        <v>2107</v>
      </c>
      <c r="E289" s="46">
        <v>10</v>
      </c>
      <c r="F289" s="46">
        <v>40</v>
      </c>
      <c r="G289" s="50">
        <f t="shared" si="14"/>
        <v>246.90049999999999</v>
      </c>
      <c r="H289" s="131">
        <f t="shared" si="15"/>
        <v>246.90049999999999</v>
      </c>
      <c r="I289" s="129"/>
      <c r="J289" s="48">
        <f t="shared" si="16"/>
        <v>0</v>
      </c>
      <c r="L289">
        <v>3.71</v>
      </c>
    </row>
    <row r="290" spans="1:12" x14ac:dyDescent="0.25">
      <c r="A290" s="55"/>
      <c r="B290" s="55"/>
      <c r="C290" s="55"/>
      <c r="D290" s="10" t="s">
        <v>3130</v>
      </c>
      <c r="E290" s="44"/>
      <c r="F290" s="44"/>
      <c r="G290" s="56"/>
      <c r="H290" s="132"/>
      <c r="I290" s="130"/>
      <c r="J290" s="58"/>
    </row>
    <row r="291" spans="1:12" x14ac:dyDescent="0.25">
      <c r="A291" s="9" t="s">
        <v>2855</v>
      </c>
      <c r="B291" s="9" t="s">
        <v>9992</v>
      </c>
      <c r="C291" s="30" t="s">
        <v>2108</v>
      </c>
      <c r="D291" s="51" t="s">
        <v>2109</v>
      </c>
      <c r="E291" s="46">
        <v>20</v>
      </c>
      <c r="F291" s="46">
        <v>160</v>
      </c>
      <c r="G291" s="50">
        <f t="shared" si="14"/>
        <v>60.560499999999998</v>
      </c>
      <c r="H291" s="131">
        <f t="shared" si="15"/>
        <v>60.560499999999998</v>
      </c>
      <c r="I291" s="129"/>
      <c r="J291" s="48">
        <f t="shared" si="16"/>
        <v>0</v>
      </c>
      <c r="L291">
        <v>0.91</v>
      </c>
    </row>
    <row r="292" spans="1:12" x14ac:dyDescent="0.25">
      <c r="A292" s="9" t="s">
        <v>2856</v>
      </c>
      <c r="B292" s="9" t="s">
        <v>9993</v>
      </c>
      <c r="C292" s="30" t="s">
        <v>2110</v>
      </c>
      <c r="D292" s="51" t="s">
        <v>2111</v>
      </c>
      <c r="E292" s="46">
        <v>20</v>
      </c>
      <c r="F292" s="46">
        <v>120</v>
      </c>
      <c r="G292" s="50">
        <f t="shared" si="14"/>
        <v>88.511499999999998</v>
      </c>
      <c r="H292" s="131">
        <f t="shared" si="15"/>
        <v>88.511499999999998</v>
      </c>
      <c r="I292" s="129"/>
      <c r="J292" s="48">
        <f t="shared" si="16"/>
        <v>0</v>
      </c>
      <c r="L292">
        <v>1.33</v>
      </c>
    </row>
    <row r="293" spans="1:12" x14ac:dyDescent="0.25">
      <c r="A293" s="9" t="s">
        <v>2857</v>
      </c>
      <c r="B293" s="9" t="s">
        <v>9994</v>
      </c>
      <c r="C293" s="30" t="s">
        <v>2112</v>
      </c>
      <c r="D293" s="51" t="s">
        <v>2113</v>
      </c>
      <c r="E293" s="46">
        <v>20</v>
      </c>
      <c r="F293" s="46">
        <v>120</v>
      </c>
      <c r="G293" s="50">
        <f t="shared" si="14"/>
        <v>71.208500000000001</v>
      </c>
      <c r="H293" s="131">
        <f t="shared" si="15"/>
        <v>71.208500000000001</v>
      </c>
      <c r="I293" s="129"/>
      <c r="J293" s="48">
        <f t="shared" si="16"/>
        <v>0</v>
      </c>
      <c r="L293">
        <v>1.07</v>
      </c>
    </row>
    <row r="294" spans="1:12" x14ac:dyDescent="0.25">
      <c r="A294" s="9" t="s">
        <v>2858</v>
      </c>
      <c r="B294" s="9" t="s">
        <v>9995</v>
      </c>
      <c r="C294" s="30" t="s">
        <v>2114</v>
      </c>
      <c r="D294" s="51" t="s">
        <v>2115</v>
      </c>
      <c r="E294" s="46">
        <v>15</v>
      </c>
      <c r="F294" s="46">
        <v>90</v>
      </c>
      <c r="G294" s="50">
        <f t="shared" si="14"/>
        <v>87.180499999999995</v>
      </c>
      <c r="H294" s="131">
        <f t="shared" si="15"/>
        <v>87.180499999999995</v>
      </c>
      <c r="I294" s="129"/>
      <c r="J294" s="48">
        <f t="shared" si="16"/>
        <v>0</v>
      </c>
      <c r="L294">
        <v>1.31</v>
      </c>
    </row>
    <row r="295" spans="1:12" x14ac:dyDescent="0.25">
      <c r="A295" s="9" t="s">
        <v>2859</v>
      </c>
      <c r="B295" s="9" t="s">
        <v>9996</v>
      </c>
      <c r="C295" s="30" t="s">
        <v>2116</v>
      </c>
      <c r="D295" s="51" t="s">
        <v>2117</v>
      </c>
      <c r="E295" s="46">
        <v>15</v>
      </c>
      <c r="F295" s="46">
        <v>90</v>
      </c>
      <c r="G295" s="50">
        <f t="shared" si="14"/>
        <v>116.46249999999999</v>
      </c>
      <c r="H295" s="131">
        <f t="shared" si="15"/>
        <v>116.46249999999999</v>
      </c>
      <c r="I295" s="129"/>
      <c r="J295" s="48">
        <f t="shared" si="16"/>
        <v>0</v>
      </c>
      <c r="L295">
        <v>1.75</v>
      </c>
    </row>
    <row r="296" spans="1:12" x14ac:dyDescent="0.25">
      <c r="A296" s="9" t="s">
        <v>2860</v>
      </c>
      <c r="B296" s="9" t="s">
        <v>9997</v>
      </c>
      <c r="C296" s="30" t="s">
        <v>2118</v>
      </c>
      <c r="D296" s="51" t="s">
        <v>2119</v>
      </c>
      <c r="E296" s="46">
        <v>10</v>
      </c>
      <c r="F296" s="46">
        <v>70</v>
      </c>
      <c r="G296" s="50">
        <f t="shared" si="14"/>
        <v>116.46249999999999</v>
      </c>
      <c r="H296" s="131">
        <f t="shared" si="15"/>
        <v>116.46249999999999</v>
      </c>
      <c r="I296" s="129"/>
      <c r="J296" s="48">
        <f t="shared" si="16"/>
        <v>0</v>
      </c>
      <c r="L296">
        <v>1.75</v>
      </c>
    </row>
    <row r="297" spans="1:12" x14ac:dyDescent="0.25">
      <c r="A297" s="9" t="s">
        <v>2861</v>
      </c>
      <c r="B297" s="9" t="s">
        <v>9998</v>
      </c>
      <c r="C297" s="30" t="s">
        <v>2120</v>
      </c>
      <c r="D297" s="51" t="s">
        <v>2121</v>
      </c>
      <c r="E297" s="46">
        <v>10</v>
      </c>
      <c r="F297" s="46">
        <v>50</v>
      </c>
      <c r="G297" s="50">
        <f t="shared" si="14"/>
        <v>200.31549999999999</v>
      </c>
      <c r="H297" s="131">
        <f t="shared" si="15"/>
        <v>200.31549999999999</v>
      </c>
      <c r="I297" s="129"/>
      <c r="J297" s="48">
        <f t="shared" si="16"/>
        <v>0</v>
      </c>
      <c r="L297">
        <v>3.01</v>
      </c>
    </row>
    <row r="298" spans="1:12" x14ac:dyDescent="0.25">
      <c r="A298" s="9" t="s">
        <v>2862</v>
      </c>
      <c r="B298" s="9"/>
      <c r="C298" s="30" t="s">
        <v>2122</v>
      </c>
      <c r="D298" s="51" t="s">
        <v>2123</v>
      </c>
      <c r="E298" s="46">
        <v>10</v>
      </c>
      <c r="F298" s="46">
        <v>40</v>
      </c>
      <c r="G298" s="50">
        <f t="shared" si="14"/>
        <v>315.447</v>
      </c>
      <c r="H298" s="131">
        <f t="shared" si="15"/>
        <v>315.447</v>
      </c>
      <c r="I298" s="129"/>
      <c r="J298" s="48">
        <f t="shared" si="16"/>
        <v>0</v>
      </c>
      <c r="L298">
        <v>4.74</v>
      </c>
    </row>
    <row r="299" spans="1:12" x14ac:dyDescent="0.25">
      <c r="A299" s="55"/>
      <c r="B299" s="55"/>
      <c r="C299" s="55"/>
      <c r="D299" s="10" t="s">
        <v>3129</v>
      </c>
      <c r="E299" s="44"/>
      <c r="F299" s="44"/>
      <c r="G299" s="56"/>
      <c r="H299" s="132"/>
      <c r="I299" s="130"/>
      <c r="J299" s="58"/>
    </row>
    <row r="300" spans="1:12" x14ac:dyDescent="0.25">
      <c r="A300" s="9" t="s">
        <v>2863</v>
      </c>
      <c r="B300" s="9" t="s">
        <v>9999</v>
      </c>
      <c r="C300" s="30" t="s">
        <v>2124</v>
      </c>
      <c r="D300" s="51" t="s">
        <v>2125</v>
      </c>
      <c r="E300" s="46">
        <v>20</v>
      </c>
      <c r="F300" s="46">
        <v>100</v>
      </c>
      <c r="G300" s="50">
        <f t="shared" si="14"/>
        <v>52.5745</v>
      </c>
      <c r="H300" s="131">
        <f t="shared" si="15"/>
        <v>52.5745</v>
      </c>
      <c r="I300" s="129"/>
      <c r="J300" s="48">
        <f t="shared" si="16"/>
        <v>0</v>
      </c>
      <c r="L300">
        <v>0.79</v>
      </c>
    </row>
    <row r="301" spans="1:12" x14ac:dyDescent="0.25">
      <c r="A301" s="9" t="s">
        <v>2864</v>
      </c>
      <c r="B301" s="9" t="s">
        <v>10000</v>
      </c>
      <c r="C301" s="30" t="s">
        <v>2126</v>
      </c>
      <c r="D301" s="51" t="s">
        <v>2127</v>
      </c>
      <c r="E301" s="46">
        <v>10</v>
      </c>
      <c r="F301" s="46">
        <v>100</v>
      </c>
      <c r="G301" s="50">
        <f t="shared" si="14"/>
        <v>55.901999999999994</v>
      </c>
      <c r="H301" s="131">
        <f t="shared" si="15"/>
        <v>55.901999999999994</v>
      </c>
      <c r="I301" s="129"/>
      <c r="J301" s="48">
        <f t="shared" si="16"/>
        <v>0</v>
      </c>
      <c r="L301">
        <v>0.84</v>
      </c>
    </row>
    <row r="302" spans="1:12" x14ac:dyDescent="0.25">
      <c r="A302" s="55"/>
      <c r="B302" s="55"/>
      <c r="C302" s="55"/>
      <c r="D302" s="10" t="s">
        <v>3128</v>
      </c>
      <c r="E302" s="44"/>
      <c r="F302" s="44"/>
      <c r="G302" s="56"/>
      <c r="H302" s="132"/>
      <c r="I302" s="130"/>
      <c r="J302" s="58"/>
    </row>
    <row r="303" spans="1:12" x14ac:dyDescent="0.25">
      <c r="A303" s="9" t="s">
        <v>2865</v>
      </c>
      <c r="B303" s="9" t="s">
        <v>10001</v>
      </c>
      <c r="C303" s="30" t="s">
        <v>2128</v>
      </c>
      <c r="D303" s="51" t="s">
        <v>2129</v>
      </c>
      <c r="E303" s="46">
        <v>20</v>
      </c>
      <c r="F303" s="46">
        <v>80</v>
      </c>
      <c r="G303" s="50">
        <f t="shared" si="14"/>
        <v>71.208500000000001</v>
      </c>
      <c r="H303" s="131">
        <f t="shared" si="15"/>
        <v>71.208500000000001</v>
      </c>
      <c r="I303" s="129"/>
      <c r="J303" s="48">
        <f t="shared" si="16"/>
        <v>0</v>
      </c>
      <c r="L303">
        <v>1.07</v>
      </c>
    </row>
    <row r="304" spans="1:12" x14ac:dyDescent="0.25">
      <c r="A304" s="9" t="s">
        <v>2866</v>
      </c>
      <c r="B304" s="9" t="s">
        <v>10002</v>
      </c>
      <c r="C304" s="30" t="s">
        <v>2130</v>
      </c>
      <c r="D304" s="51" t="s">
        <v>2131</v>
      </c>
      <c r="E304" s="46">
        <v>10</v>
      </c>
      <c r="F304" s="46">
        <v>80</v>
      </c>
      <c r="G304" s="50">
        <f t="shared" si="14"/>
        <v>77.863499999999988</v>
      </c>
      <c r="H304" s="131">
        <f t="shared" si="15"/>
        <v>77.863499999999988</v>
      </c>
      <c r="I304" s="129"/>
      <c r="J304" s="48">
        <f t="shared" si="16"/>
        <v>0</v>
      </c>
      <c r="L304">
        <v>1.17</v>
      </c>
    </row>
    <row r="305" spans="1:12" x14ac:dyDescent="0.25">
      <c r="A305" s="55"/>
      <c r="B305" s="55"/>
      <c r="C305" s="55"/>
      <c r="D305" s="10" t="s">
        <v>3127</v>
      </c>
      <c r="E305" s="44"/>
      <c r="F305" s="44"/>
      <c r="G305" s="56"/>
      <c r="H305" s="132"/>
      <c r="I305" s="130"/>
      <c r="J305" s="58"/>
    </row>
    <row r="306" spans="1:12" x14ac:dyDescent="0.25">
      <c r="A306" s="9" t="s">
        <v>2867</v>
      </c>
      <c r="B306" s="9" t="s">
        <v>10003</v>
      </c>
      <c r="C306" s="30" t="s">
        <v>2132</v>
      </c>
      <c r="D306" s="51" t="s">
        <v>2133</v>
      </c>
      <c r="E306" s="46">
        <v>6</v>
      </c>
      <c r="F306" s="46">
        <v>36</v>
      </c>
      <c r="G306" s="50">
        <f t="shared" si="14"/>
        <v>354.7115</v>
      </c>
      <c r="H306" s="131">
        <f t="shared" si="15"/>
        <v>354.7115</v>
      </c>
      <c r="I306" s="129"/>
      <c r="J306" s="48">
        <f t="shared" si="16"/>
        <v>0</v>
      </c>
      <c r="L306">
        <v>5.33</v>
      </c>
    </row>
    <row r="307" spans="1:12" x14ac:dyDescent="0.25">
      <c r="A307" s="9" t="s">
        <v>2868</v>
      </c>
      <c r="B307" s="9" t="s">
        <v>10004</v>
      </c>
      <c r="C307" s="30" t="s">
        <v>2134</v>
      </c>
      <c r="D307" s="51" t="s">
        <v>2135</v>
      </c>
      <c r="E307" s="46">
        <v>5</v>
      </c>
      <c r="F307" s="46">
        <v>30</v>
      </c>
      <c r="G307" s="50">
        <f t="shared" si="14"/>
        <v>416.60299999999995</v>
      </c>
      <c r="H307" s="131">
        <f t="shared" si="15"/>
        <v>416.60299999999995</v>
      </c>
      <c r="I307" s="129"/>
      <c r="J307" s="48">
        <f t="shared" si="16"/>
        <v>0</v>
      </c>
      <c r="L307">
        <v>6.26</v>
      </c>
    </row>
    <row r="308" spans="1:12" x14ac:dyDescent="0.25">
      <c r="A308" s="9" t="s">
        <v>2869</v>
      </c>
      <c r="B308" s="9" t="s">
        <v>10005</v>
      </c>
      <c r="C308" s="30" t="s">
        <v>2136</v>
      </c>
      <c r="D308" s="51" t="s">
        <v>2137</v>
      </c>
      <c r="E308" s="46">
        <v>6</v>
      </c>
      <c r="F308" s="46">
        <v>30</v>
      </c>
      <c r="G308" s="50">
        <f t="shared" si="14"/>
        <v>133.76549999999997</v>
      </c>
      <c r="H308" s="131">
        <f t="shared" si="15"/>
        <v>133.76549999999997</v>
      </c>
      <c r="I308" s="129"/>
      <c r="J308" s="48">
        <f t="shared" si="16"/>
        <v>0</v>
      </c>
      <c r="L308">
        <v>2.0099999999999998</v>
      </c>
    </row>
    <row r="309" spans="1:12" x14ac:dyDescent="0.25">
      <c r="A309" s="55"/>
      <c r="B309" s="55"/>
      <c r="C309" s="55"/>
      <c r="D309" s="10" t="s">
        <v>1171</v>
      </c>
      <c r="E309" s="44"/>
      <c r="F309" s="44"/>
      <c r="G309" s="56"/>
      <c r="H309" s="132"/>
      <c r="I309" s="130"/>
      <c r="J309" s="58"/>
    </row>
    <row r="310" spans="1:12" x14ac:dyDescent="0.25">
      <c r="A310" s="9" t="s">
        <v>2870</v>
      </c>
      <c r="B310" s="9" t="s">
        <v>10006</v>
      </c>
      <c r="C310" s="30" t="s">
        <v>2138</v>
      </c>
      <c r="D310" s="51" t="s">
        <v>2139</v>
      </c>
      <c r="E310" s="46">
        <v>25</v>
      </c>
      <c r="F310" s="46">
        <v>200</v>
      </c>
      <c r="G310" s="50">
        <f t="shared" si="14"/>
        <v>103.1525</v>
      </c>
      <c r="H310" s="131">
        <f t="shared" si="15"/>
        <v>103.1525</v>
      </c>
      <c r="I310" s="129"/>
      <c r="J310" s="48">
        <f t="shared" si="16"/>
        <v>0</v>
      </c>
      <c r="L310">
        <v>1.55</v>
      </c>
    </row>
    <row r="311" spans="1:12" x14ac:dyDescent="0.25">
      <c r="A311" s="9" t="s">
        <v>2871</v>
      </c>
      <c r="B311" s="9" t="s">
        <v>10007</v>
      </c>
      <c r="C311" s="30" t="s">
        <v>2140</v>
      </c>
      <c r="D311" s="51" t="s">
        <v>2141</v>
      </c>
      <c r="E311" s="46">
        <v>20</v>
      </c>
      <c r="F311" s="46">
        <v>120</v>
      </c>
      <c r="G311" s="50">
        <f t="shared" si="14"/>
        <v>163.71299999999999</v>
      </c>
      <c r="H311" s="131">
        <f t="shared" si="15"/>
        <v>163.71299999999999</v>
      </c>
      <c r="I311" s="129"/>
      <c r="J311" s="48">
        <f t="shared" si="16"/>
        <v>0</v>
      </c>
      <c r="L311">
        <v>2.46</v>
      </c>
    </row>
    <row r="312" spans="1:12" x14ac:dyDescent="0.25">
      <c r="A312" s="9" t="s">
        <v>2872</v>
      </c>
      <c r="B312" s="9" t="s">
        <v>10008</v>
      </c>
      <c r="C312" s="30" t="s">
        <v>2142</v>
      </c>
      <c r="D312" s="51" t="s">
        <v>2143</v>
      </c>
      <c r="E312" s="46">
        <v>20</v>
      </c>
      <c r="F312" s="46">
        <v>100</v>
      </c>
      <c r="G312" s="50">
        <f t="shared" si="14"/>
        <v>177.68849999999998</v>
      </c>
      <c r="H312" s="131">
        <f t="shared" si="15"/>
        <v>177.68849999999998</v>
      </c>
      <c r="I312" s="129"/>
      <c r="J312" s="48">
        <f t="shared" si="16"/>
        <v>0</v>
      </c>
      <c r="L312">
        <v>2.67</v>
      </c>
    </row>
    <row r="313" spans="1:12" x14ac:dyDescent="0.25">
      <c r="A313" s="9" t="s">
        <v>2873</v>
      </c>
      <c r="B313" s="9" t="s">
        <v>10009</v>
      </c>
      <c r="C313" s="30" t="s">
        <v>2144</v>
      </c>
      <c r="D313" s="51" t="s">
        <v>2145</v>
      </c>
      <c r="E313" s="46">
        <v>20</v>
      </c>
      <c r="F313" s="46">
        <v>80</v>
      </c>
      <c r="G313" s="50">
        <f t="shared" si="14"/>
        <v>262.8725</v>
      </c>
      <c r="H313" s="131">
        <f t="shared" si="15"/>
        <v>262.8725</v>
      </c>
      <c r="I313" s="129"/>
      <c r="J313" s="48">
        <f t="shared" si="16"/>
        <v>0</v>
      </c>
      <c r="L313">
        <v>3.95</v>
      </c>
    </row>
    <row r="314" spans="1:12" x14ac:dyDescent="0.25">
      <c r="A314" s="9" t="s">
        <v>2874</v>
      </c>
      <c r="B314" s="9" t="s">
        <v>10010</v>
      </c>
      <c r="C314" s="30" t="s">
        <v>2146</v>
      </c>
      <c r="D314" s="51" t="s">
        <v>2147</v>
      </c>
      <c r="E314" s="46">
        <v>15</v>
      </c>
      <c r="F314" s="46">
        <v>75</v>
      </c>
      <c r="G314" s="50">
        <f t="shared" si="14"/>
        <v>274.18599999999998</v>
      </c>
      <c r="H314" s="131">
        <f t="shared" si="15"/>
        <v>274.18599999999998</v>
      </c>
      <c r="I314" s="129"/>
      <c r="J314" s="48">
        <f t="shared" si="16"/>
        <v>0</v>
      </c>
      <c r="L314">
        <v>4.12</v>
      </c>
    </row>
    <row r="315" spans="1:12" x14ac:dyDescent="0.25">
      <c r="A315" s="9" t="s">
        <v>2875</v>
      </c>
      <c r="B315" s="9" t="s">
        <v>10011</v>
      </c>
      <c r="C315" s="30" t="s">
        <v>2148</v>
      </c>
      <c r="D315" s="51" t="s">
        <v>2149</v>
      </c>
      <c r="E315" s="46">
        <v>8</v>
      </c>
      <c r="F315" s="46">
        <v>40</v>
      </c>
      <c r="G315" s="50">
        <f t="shared" si="14"/>
        <v>320.10549999999995</v>
      </c>
      <c r="H315" s="131">
        <f t="shared" si="15"/>
        <v>320.10549999999995</v>
      </c>
      <c r="I315" s="129"/>
      <c r="J315" s="48">
        <f t="shared" si="16"/>
        <v>0</v>
      </c>
      <c r="L315">
        <v>4.8099999999999996</v>
      </c>
    </row>
    <row r="316" spans="1:12" x14ac:dyDescent="0.25">
      <c r="A316" s="55"/>
      <c r="B316" s="55"/>
      <c r="C316" s="55"/>
      <c r="D316" s="10" t="s">
        <v>1193</v>
      </c>
      <c r="E316" s="44"/>
      <c r="F316" s="44"/>
      <c r="G316" s="56"/>
      <c r="H316" s="132"/>
      <c r="I316" s="130"/>
      <c r="J316" s="58"/>
    </row>
    <row r="317" spans="1:12" x14ac:dyDescent="0.25">
      <c r="A317" s="9" t="s">
        <v>2876</v>
      </c>
      <c r="B317" s="9" t="s">
        <v>10012</v>
      </c>
      <c r="C317" s="30" t="s">
        <v>2150</v>
      </c>
      <c r="D317" s="51" t="s">
        <v>2151</v>
      </c>
      <c r="E317" s="46">
        <v>30</v>
      </c>
      <c r="F317" s="46">
        <v>390</v>
      </c>
      <c r="G317" s="50">
        <v>7.49</v>
      </c>
      <c r="H317" s="131">
        <f t="shared" si="15"/>
        <v>7.49</v>
      </c>
      <c r="I317" s="129"/>
      <c r="J317" s="48">
        <f t="shared" si="16"/>
        <v>0</v>
      </c>
    </row>
    <row r="318" spans="1:12" x14ac:dyDescent="0.25">
      <c r="A318" s="9" t="s">
        <v>2877</v>
      </c>
      <c r="B318" s="9" t="s">
        <v>10013</v>
      </c>
      <c r="C318" s="30" t="s">
        <v>2152</v>
      </c>
      <c r="D318" s="51" t="s">
        <v>2153</v>
      </c>
      <c r="E318" s="46">
        <v>25</v>
      </c>
      <c r="F318" s="46">
        <v>250</v>
      </c>
      <c r="G318" s="50">
        <v>10.99</v>
      </c>
      <c r="H318" s="131">
        <f t="shared" si="15"/>
        <v>10.99</v>
      </c>
      <c r="I318" s="129"/>
      <c r="J318" s="48">
        <f t="shared" si="16"/>
        <v>0</v>
      </c>
    </row>
    <row r="319" spans="1:12" x14ac:dyDescent="0.25">
      <c r="A319" s="9" t="s">
        <v>2878</v>
      </c>
      <c r="B319" s="9" t="s">
        <v>10014</v>
      </c>
      <c r="C319" s="30" t="s">
        <v>2154</v>
      </c>
      <c r="D319" s="51" t="s">
        <v>2155</v>
      </c>
      <c r="E319" s="46">
        <v>15</v>
      </c>
      <c r="F319" s="46">
        <v>120</v>
      </c>
      <c r="G319" s="50">
        <v>19.350000000000001</v>
      </c>
      <c r="H319" s="131">
        <f t="shared" si="15"/>
        <v>19.350000000000001</v>
      </c>
      <c r="I319" s="129"/>
      <c r="J319" s="48">
        <f t="shared" si="16"/>
        <v>0</v>
      </c>
    </row>
    <row r="320" spans="1:12" x14ac:dyDescent="0.25">
      <c r="A320" s="9" t="s">
        <v>2879</v>
      </c>
      <c r="B320" s="9" t="s">
        <v>10015</v>
      </c>
      <c r="C320" s="30" t="s">
        <v>2156</v>
      </c>
      <c r="D320" s="51" t="s">
        <v>2157</v>
      </c>
      <c r="E320" s="46">
        <v>5</v>
      </c>
      <c r="F320" s="46">
        <v>80</v>
      </c>
      <c r="G320" s="50">
        <f t="shared" ref="G320:G386" si="17">L320*$H$6</f>
        <v>36.602499999999999</v>
      </c>
      <c r="H320" s="131">
        <f t="shared" si="15"/>
        <v>36.602499999999999</v>
      </c>
      <c r="I320" s="129"/>
      <c r="J320" s="48">
        <f t="shared" si="16"/>
        <v>0</v>
      </c>
      <c r="L320" s="210">
        <v>0.55000000000000004</v>
      </c>
    </row>
    <row r="321" spans="1:12" x14ac:dyDescent="0.25">
      <c r="A321" s="9" t="s">
        <v>2880</v>
      </c>
      <c r="B321" s="9" t="s">
        <v>10016</v>
      </c>
      <c r="C321" s="30" t="s">
        <v>2158</v>
      </c>
      <c r="D321" s="51" t="s">
        <v>2159</v>
      </c>
      <c r="E321" s="46">
        <v>4</v>
      </c>
      <c r="F321" s="46">
        <v>40</v>
      </c>
      <c r="G321" s="50">
        <f t="shared" si="17"/>
        <v>67.215499999999992</v>
      </c>
      <c r="H321" s="131">
        <f t="shared" si="15"/>
        <v>67.215499999999992</v>
      </c>
      <c r="I321" s="129"/>
      <c r="J321" s="48">
        <f t="shared" si="16"/>
        <v>0</v>
      </c>
      <c r="L321" s="210">
        <v>1.01</v>
      </c>
    </row>
    <row r="322" spans="1:12" x14ac:dyDescent="0.25">
      <c r="A322" s="9" t="s">
        <v>2881</v>
      </c>
      <c r="B322" s="9" t="s">
        <v>10017</v>
      </c>
      <c r="C322" s="30" t="s">
        <v>2160</v>
      </c>
      <c r="D322" s="51" t="s">
        <v>2161</v>
      </c>
      <c r="E322" s="46">
        <v>2</v>
      </c>
      <c r="F322" s="46">
        <v>24</v>
      </c>
      <c r="G322" s="50">
        <f t="shared" si="17"/>
        <v>133.1</v>
      </c>
      <c r="H322" s="131">
        <f t="shared" si="15"/>
        <v>133.1</v>
      </c>
      <c r="I322" s="129"/>
      <c r="J322" s="48">
        <f t="shared" si="16"/>
        <v>0</v>
      </c>
      <c r="L322" s="210">
        <v>2</v>
      </c>
    </row>
    <row r="323" spans="1:12" x14ac:dyDescent="0.25">
      <c r="A323" s="9" t="s">
        <v>2882</v>
      </c>
      <c r="B323" s="9" t="s">
        <v>10018</v>
      </c>
      <c r="C323" s="30" t="s">
        <v>2162</v>
      </c>
      <c r="D323" s="51" t="s">
        <v>2163</v>
      </c>
      <c r="E323" s="46">
        <v>2</v>
      </c>
      <c r="F323" s="46">
        <v>16</v>
      </c>
      <c r="G323" s="50">
        <f t="shared" si="17"/>
        <v>274.85149999999999</v>
      </c>
      <c r="H323" s="131">
        <f t="shared" si="15"/>
        <v>274.85149999999999</v>
      </c>
      <c r="I323" s="129"/>
      <c r="J323" s="48">
        <f t="shared" si="16"/>
        <v>0</v>
      </c>
      <c r="L323" s="210">
        <v>4.13</v>
      </c>
    </row>
    <row r="324" spans="1:12" x14ac:dyDescent="0.25">
      <c r="A324" s="9" t="s">
        <v>2883</v>
      </c>
      <c r="B324" s="9" t="s">
        <v>10019</v>
      </c>
      <c r="C324" s="30" t="s">
        <v>2164</v>
      </c>
      <c r="D324" s="51" t="s">
        <v>2165</v>
      </c>
      <c r="E324" s="46">
        <v>1</v>
      </c>
      <c r="F324" s="46">
        <v>10</v>
      </c>
      <c r="G324" s="50">
        <f t="shared" si="17"/>
        <v>560.351</v>
      </c>
      <c r="H324" s="131">
        <f t="shared" si="15"/>
        <v>560.351</v>
      </c>
      <c r="I324" s="129"/>
      <c r="J324" s="48">
        <f t="shared" si="16"/>
        <v>0</v>
      </c>
      <c r="L324" s="210">
        <v>8.42</v>
      </c>
    </row>
    <row r="325" spans="1:12" x14ac:dyDescent="0.25">
      <c r="A325" s="9" t="s">
        <v>2884</v>
      </c>
      <c r="B325" s="9" t="s">
        <v>10020</v>
      </c>
      <c r="C325" s="30" t="s">
        <v>2166</v>
      </c>
      <c r="D325" s="51" t="s">
        <v>2167</v>
      </c>
      <c r="E325" s="46">
        <v>1</v>
      </c>
      <c r="F325" s="46">
        <v>4</v>
      </c>
      <c r="G325" s="50">
        <f t="shared" si="17"/>
        <v>758.00450000000001</v>
      </c>
      <c r="H325" s="131">
        <f t="shared" si="15"/>
        <v>758.00450000000001</v>
      </c>
      <c r="I325" s="129"/>
      <c r="J325" s="48">
        <f t="shared" si="16"/>
        <v>0</v>
      </c>
      <c r="L325" s="210">
        <v>11.39</v>
      </c>
    </row>
    <row r="326" spans="1:12" x14ac:dyDescent="0.25">
      <c r="A326" s="9" t="s">
        <v>2885</v>
      </c>
      <c r="B326" s="9" t="s">
        <v>10021</v>
      </c>
      <c r="C326" s="30" t="s">
        <v>2168</v>
      </c>
      <c r="D326" s="51" t="s">
        <v>2169</v>
      </c>
      <c r="E326" s="46">
        <v>1</v>
      </c>
      <c r="F326" s="46">
        <v>3</v>
      </c>
      <c r="G326" s="50">
        <f t="shared" si="17"/>
        <v>1559.932</v>
      </c>
      <c r="H326" s="131">
        <f t="shared" si="15"/>
        <v>1559.932</v>
      </c>
      <c r="I326" s="129"/>
      <c r="J326" s="48">
        <f t="shared" si="16"/>
        <v>0</v>
      </c>
      <c r="L326" s="210">
        <v>23.44</v>
      </c>
    </row>
    <row r="327" spans="1:12" x14ac:dyDescent="0.25">
      <c r="A327" s="9" t="s">
        <v>2886</v>
      </c>
      <c r="B327" s="9" t="s">
        <v>10022</v>
      </c>
      <c r="C327" s="30" t="s">
        <v>2170</v>
      </c>
      <c r="D327" s="51" t="s">
        <v>2171</v>
      </c>
      <c r="E327" s="46">
        <v>1</v>
      </c>
      <c r="F327" s="46">
        <v>2</v>
      </c>
      <c r="G327" s="50">
        <f t="shared" si="17"/>
        <v>2152.8924999999999</v>
      </c>
      <c r="H327" s="131">
        <f t="shared" si="15"/>
        <v>2152.8924999999999</v>
      </c>
      <c r="I327" s="129"/>
      <c r="J327" s="48">
        <f t="shared" si="16"/>
        <v>0</v>
      </c>
      <c r="L327" s="210">
        <v>32.35</v>
      </c>
    </row>
    <row r="328" spans="1:12" x14ac:dyDescent="0.25">
      <c r="A328" s="55"/>
      <c r="B328" s="55"/>
      <c r="C328" s="55"/>
      <c r="D328" s="10" t="s">
        <v>313</v>
      </c>
      <c r="E328" s="44"/>
      <c r="F328" s="44"/>
      <c r="G328" s="56"/>
      <c r="H328" s="132"/>
      <c r="I328" s="130"/>
      <c r="J328" s="58"/>
    </row>
    <row r="329" spans="1:12" x14ac:dyDescent="0.25">
      <c r="A329" s="9" t="s">
        <v>2887</v>
      </c>
      <c r="B329" s="9" t="s">
        <v>10023</v>
      </c>
      <c r="C329" s="30" t="s">
        <v>2172</v>
      </c>
      <c r="D329" s="51" t="s">
        <v>2173</v>
      </c>
      <c r="E329" s="46">
        <v>30</v>
      </c>
      <c r="F329" s="46">
        <v>360</v>
      </c>
      <c r="G329" s="50">
        <f t="shared" si="17"/>
        <v>12.644499999999999</v>
      </c>
      <c r="H329" s="131">
        <f t="shared" si="15"/>
        <v>12.644499999999999</v>
      </c>
      <c r="I329" s="129"/>
      <c r="J329" s="48">
        <f t="shared" si="16"/>
        <v>0</v>
      </c>
      <c r="L329">
        <v>0.19</v>
      </c>
    </row>
    <row r="330" spans="1:12" x14ac:dyDescent="0.25">
      <c r="A330" s="9" t="s">
        <v>2888</v>
      </c>
      <c r="B330" s="9" t="s">
        <v>10024</v>
      </c>
      <c r="C330" s="30" t="s">
        <v>2174</v>
      </c>
      <c r="D330" s="51" t="s">
        <v>2175</v>
      </c>
      <c r="E330" s="46">
        <v>30</v>
      </c>
      <c r="F330" s="46">
        <v>300</v>
      </c>
      <c r="G330" s="50">
        <f t="shared" si="17"/>
        <v>15.972</v>
      </c>
      <c r="H330" s="131">
        <f t="shared" ref="H330:H393" si="18">G330-G330*$H$5</f>
        <v>15.972</v>
      </c>
      <c r="I330" s="129"/>
      <c r="J330" s="48">
        <f t="shared" ref="J330:J393" si="19">H330*I330</f>
        <v>0</v>
      </c>
      <c r="L330">
        <v>0.24</v>
      </c>
    </row>
    <row r="331" spans="1:12" x14ac:dyDescent="0.25">
      <c r="A331" s="9" t="s">
        <v>2889</v>
      </c>
      <c r="B331" s="9" t="s">
        <v>10025</v>
      </c>
      <c r="C331" s="30" t="s">
        <v>2176</v>
      </c>
      <c r="D331" s="51" t="s">
        <v>2177</v>
      </c>
      <c r="E331" s="46">
        <v>25</v>
      </c>
      <c r="F331" s="46">
        <v>275</v>
      </c>
      <c r="G331" s="50">
        <v>11.89</v>
      </c>
      <c r="H331" s="131">
        <f t="shared" si="18"/>
        <v>11.89</v>
      </c>
      <c r="I331" s="129"/>
      <c r="J331" s="48">
        <f t="shared" si="19"/>
        <v>0</v>
      </c>
    </row>
    <row r="332" spans="1:12" x14ac:dyDescent="0.25">
      <c r="A332" s="9" t="s">
        <v>2890</v>
      </c>
      <c r="B332" s="9" t="s">
        <v>10026</v>
      </c>
      <c r="C332" s="30" t="s">
        <v>2178</v>
      </c>
      <c r="D332" s="51" t="s">
        <v>2179</v>
      </c>
      <c r="E332" s="46">
        <v>30</v>
      </c>
      <c r="F332" s="46">
        <v>300</v>
      </c>
      <c r="G332" s="50">
        <f t="shared" si="17"/>
        <v>15.972</v>
      </c>
      <c r="H332" s="131">
        <f t="shared" si="18"/>
        <v>15.972</v>
      </c>
      <c r="I332" s="129"/>
      <c r="J332" s="48">
        <f t="shared" si="19"/>
        <v>0</v>
      </c>
      <c r="L332">
        <v>0.24</v>
      </c>
    </row>
    <row r="333" spans="1:12" x14ac:dyDescent="0.25">
      <c r="A333" s="9" t="s">
        <v>2891</v>
      </c>
      <c r="B333" s="9" t="s">
        <v>10027</v>
      </c>
      <c r="C333" s="30" t="s">
        <v>2180</v>
      </c>
      <c r="D333" s="51" t="s">
        <v>2181</v>
      </c>
      <c r="E333" s="46">
        <v>20</v>
      </c>
      <c r="F333" s="46">
        <v>200</v>
      </c>
      <c r="G333" s="50">
        <f t="shared" si="17"/>
        <v>21.961500000000001</v>
      </c>
      <c r="H333" s="131">
        <f t="shared" si="18"/>
        <v>21.961500000000001</v>
      </c>
      <c r="I333" s="129"/>
      <c r="J333" s="48">
        <f t="shared" si="19"/>
        <v>0</v>
      </c>
      <c r="L333">
        <v>0.33</v>
      </c>
    </row>
    <row r="334" spans="1:12" x14ac:dyDescent="0.25">
      <c r="A334" s="9" t="s">
        <v>2892</v>
      </c>
      <c r="B334" s="9" t="s">
        <v>10028</v>
      </c>
      <c r="C334" s="30" t="s">
        <v>2182</v>
      </c>
      <c r="D334" s="51" t="s">
        <v>2183</v>
      </c>
      <c r="E334" s="46">
        <v>20</v>
      </c>
      <c r="F334" s="46">
        <v>200</v>
      </c>
      <c r="G334" s="50">
        <f t="shared" si="17"/>
        <v>29.282</v>
      </c>
      <c r="H334" s="131">
        <f t="shared" si="18"/>
        <v>29.282</v>
      </c>
      <c r="I334" s="129"/>
      <c r="J334" s="48">
        <f t="shared" si="19"/>
        <v>0</v>
      </c>
      <c r="L334">
        <v>0.44</v>
      </c>
    </row>
    <row r="335" spans="1:12" x14ac:dyDescent="0.25">
      <c r="A335" s="9" t="s">
        <v>2893</v>
      </c>
      <c r="B335" s="9" t="s">
        <v>10029</v>
      </c>
      <c r="C335" s="30" t="s">
        <v>2184</v>
      </c>
      <c r="D335" s="51" t="s">
        <v>2185</v>
      </c>
      <c r="E335" s="46">
        <v>15</v>
      </c>
      <c r="F335" s="46">
        <v>150</v>
      </c>
      <c r="G335" s="50">
        <v>17.170000000000002</v>
      </c>
      <c r="H335" s="131">
        <f t="shared" si="18"/>
        <v>17.170000000000002</v>
      </c>
      <c r="I335" s="129"/>
      <c r="J335" s="48">
        <f t="shared" si="19"/>
        <v>0</v>
      </c>
    </row>
    <row r="336" spans="1:12" x14ac:dyDescent="0.25">
      <c r="A336" s="9" t="s">
        <v>2894</v>
      </c>
      <c r="B336" s="9" t="s">
        <v>10030</v>
      </c>
      <c r="C336" s="30" t="s">
        <v>2186</v>
      </c>
      <c r="D336" s="51" t="s">
        <v>2187</v>
      </c>
      <c r="E336" s="46">
        <v>20</v>
      </c>
      <c r="F336" s="46">
        <v>200</v>
      </c>
      <c r="G336" s="50">
        <f t="shared" si="17"/>
        <v>20.630499999999998</v>
      </c>
      <c r="H336" s="131">
        <f t="shared" si="18"/>
        <v>20.630499999999998</v>
      </c>
      <c r="I336" s="129"/>
      <c r="J336" s="48">
        <f t="shared" si="19"/>
        <v>0</v>
      </c>
      <c r="L336">
        <v>0.31</v>
      </c>
    </row>
    <row r="337" spans="1:12" x14ac:dyDescent="0.25">
      <c r="A337" s="9" t="s">
        <v>2895</v>
      </c>
      <c r="B337" s="9" t="s">
        <v>10031</v>
      </c>
      <c r="C337" s="30" t="s">
        <v>2188</v>
      </c>
      <c r="D337" s="51" t="s">
        <v>2189</v>
      </c>
      <c r="E337" s="46">
        <v>20</v>
      </c>
      <c r="F337" s="46">
        <v>160</v>
      </c>
      <c r="G337" s="50">
        <f t="shared" si="17"/>
        <v>21.295999999999999</v>
      </c>
      <c r="H337" s="131">
        <f t="shared" si="18"/>
        <v>21.295999999999999</v>
      </c>
      <c r="I337" s="129"/>
      <c r="J337" s="48">
        <f t="shared" si="19"/>
        <v>0</v>
      </c>
      <c r="L337">
        <v>0.32</v>
      </c>
    </row>
    <row r="338" spans="1:12" x14ac:dyDescent="0.25">
      <c r="A338" s="9" t="s">
        <v>2896</v>
      </c>
      <c r="B338" s="9" t="s">
        <v>10032</v>
      </c>
      <c r="C338" s="30" t="s">
        <v>2190</v>
      </c>
      <c r="D338" s="51" t="s">
        <v>2191</v>
      </c>
      <c r="E338" s="46">
        <v>15</v>
      </c>
      <c r="F338" s="46">
        <v>150</v>
      </c>
      <c r="G338" s="50">
        <v>17.88</v>
      </c>
      <c r="H338" s="131">
        <f t="shared" si="18"/>
        <v>17.88</v>
      </c>
      <c r="I338" s="129"/>
      <c r="J338" s="48">
        <f t="shared" si="19"/>
        <v>0</v>
      </c>
    </row>
    <row r="339" spans="1:12" x14ac:dyDescent="0.25">
      <c r="A339" s="9" t="s">
        <v>2897</v>
      </c>
      <c r="B339" s="9"/>
      <c r="C339" s="30" t="s">
        <v>2192</v>
      </c>
      <c r="D339" s="51" t="s">
        <v>2193</v>
      </c>
      <c r="E339" s="46">
        <v>6</v>
      </c>
      <c r="F339" s="46">
        <v>60</v>
      </c>
      <c r="G339" s="50">
        <f t="shared" si="17"/>
        <v>55.901999999999994</v>
      </c>
      <c r="H339" s="131">
        <f t="shared" si="18"/>
        <v>55.901999999999994</v>
      </c>
      <c r="I339" s="129"/>
      <c r="J339" s="48">
        <f t="shared" si="19"/>
        <v>0</v>
      </c>
      <c r="L339">
        <v>0.84</v>
      </c>
    </row>
    <row r="340" spans="1:12" x14ac:dyDescent="0.25">
      <c r="A340" s="9" t="s">
        <v>2898</v>
      </c>
      <c r="B340" s="9" t="s">
        <v>10033</v>
      </c>
      <c r="C340" s="30" t="s">
        <v>2194</v>
      </c>
      <c r="D340" s="51" t="s">
        <v>2195</v>
      </c>
      <c r="E340" s="46">
        <v>10</v>
      </c>
      <c r="F340" s="46">
        <v>100</v>
      </c>
      <c r="G340" s="50">
        <f t="shared" si="17"/>
        <v>33.9405</v>
      </c>
      <c r="H340" s="131">
        <f t="shared" si="18"/>
        <v>33.9405</v>
      </c>
      <c r="I340" s="129"/>
      <c r="J340" s="48">
        <f t="shared" si="19"/>
        <v>0</v>
      </c>
      <c r="L340">
        <v>0.51</v>
      </c>
    </row>
    <row r="341" spans="1:12" x14ac:dyDescent="0.25">
      <c r="A341" s="9" t="s">
        <v>2899</v>
      </c>
      <c r="B341" s="9" t="s">
        <v>10034</v>
      </c>
      <c r="C341" s="30" t="s">
        <v>2196</v>
      </c>
      <c r="D341" s="51" t="s">
        <v>2197</v>
      </c>
      <c r="E341" s="46">
        <v>10</v>
      </c>
      <c r="F341" s="46">
        <v>100</v>
      </c>
      <c r="G341" s="50">
        <f t="shared" si="17"/>
        <v>35.271500000000003</v>
      </c>
      <c r="H341" s="131">
        <f t="shared" si="18"/>
        <v>35.271500000000003</v>
      </c>
      <c r="I341" s="129"/>
      <c r="J341" s="48">
        <f t="shared" si="19"/>
        <v>0</v>
      </c>
      <c r="L341">
        <v>0.53</v>
      </c>
    </row>
    <row r="342" spans="1:12" x14ac:dyDescent="0.25">
      <c r="A342" s="9" t="s">
        <v>2900</v>
      </c>
      <c r="B342" s="9" t="s">
        <v>10035</v>
      </c>
      <c r="C342" s="30" t="s">
        <v>2198</v>
      </c>
      <c r="D342" s="51" t="s">
        <v>2199</v>
      </c>
      <c r="E342" s="46">
        <v>10</v>
      </c>
      <c r="F342" s="46">
        <v>100</v>
      </c>
      <c r="G342" s="50">
        <f t="shared" si="17"/>
        <v>34.606000000000002</v>
      </c>
      <c r="H342" s="131">
        <f t="shared" si="18"/>
        <v>34.606000000000002</v>
      </c>
      <c r="I342" s="129"/>
      <c r="J342" s="48">
        <f t="shared" si="19"/>
        <v>0</v>
      </c>
      <c r="L342">
        <v>0.52</v>
      </c>
    </row>
    <row r="343" spans="1:12" x14ac:dyDescent="0.25">
      <c r="A343" s="9" t="s">
        <v>2901</v>
      </c>
      <c r="B343" s="9" t="s">
        <v>10036</v>
      </c>
      <c r="C343" s="30" t="s">
        <v>2200</v>
      </c>
      <c r="D343" s="51" t="s">
        <v>2201</v>
      </c>
      <c r="E343" s="46">
        <v>10</v>
      </c>
      <c r="F343" s="46">
        <v>80</v>
      </c>
      <c r="G343" s="50">
        <f t="shared" si="17"/>
        <v>37.933499999999995</v>
      </c>
      <c r="H343" s="131">
        <f t="shared" si="18"/>
        <v>37.933499999999995</v>
      </c>
      <c r="I343" s="129"/>
      <c r="J343" s="48">
        <f t="shared" si="19"/>
        <v>0</v>
      </c>
      <c r="L343">
        <v>0.56999999999999995</v>
      </c>
    </row>
    <row r="344" spans="1:12" x14ac:dyDescent="0.25">
      <c r="A344" s="9" t="s">
        <v>2902</v>
      </c>
      <c r="B344" s="9" t="s">
        <v>10037</v>
      </c>
      <c r="C344" s="30" t="s">
        <v>2202</v>
      </c>
      <c r="D344" s="51" t="s">
        <v>2203</v>
      </c>
      <c r="E344" s="46">
        <v>5</v>
      </c>
      <c r="F344" s="46">
        <v>50</v>
      </c>
      <c r="G344" s="50">
        <f t="shared" si="17"/>
        <v>63.887999999999998</v>
      </c>
      <c r="H344" s="131">
        <f t="shared" si="18"/>
        <v>63.887999999999998</v>
      </c>
      <c r="I344" s="129"/>
      <c r="J344" s="48">
        <f t="shared" si="19"/>
        <v>0</v>
      </c>
      <c r="L344">
        <v>0.96</v>
      </c>
    </row>
    <row r="345" spans="1:12" x14ac:dyDescent="0.25">
      <c r="A345" s="9" t="s">
        <v>2903</v>
      </c>
      <c r="B345" s="9" t="s">
        <v>10038</v>
      </c>
      <c r="C345" s="30" t="s">
        <v>2204</v>
      </c>
      <c r="D345" s="51" t="s">
        <v>2205</v>
      </c>
      <c r="E345" s="46">
        <v>9</v>
      </c>
      <c r="F345" s="46">
        <v>72</v>
      </c>
      <c r="G345" s="50">
        <f t="shared" si="17"/>
        <v>63.887999999999998</v>
      </c>
      <c r="H345" s="131">
        <f t="shared" si="18"/>
        <v>63.887999999999998</v>
      </c>
      <c r="I345" s="129"/>
      <c r="J345" s="48">
        <f t="shared" si="19"/>
        <v>0</v>
      </c>
      <c r="L345">
        <v>0.96</v>
      </c>
    </row>
    <row r="346" spans="1:12" x14ac:dyDescent="0.25">
      <c r="A346" s="9" t="s">
        <v>2904</v>
      </c>
      <c r="B346" s="9" t="s">
        <v>10039</v>
      </c>
      <c r="C346" s="30" t="s">
        <v>2206</v>
      </c>
      <c r="D346" s="51" t="s">
        <v>2207</v>
      </c>
      <c r="E346" s="46">
        <v>9</v>
      </c>
      <c r="F346" s="46">
        <v>72</v>
      </c>
      <c r="G346" s="50">
        <f t="shared" si="17"/>
        <v>67.215499999999992</v>
      </c>
      <c r="H346" s="131">
        <f t="shared" si="18"/>
        <v>67.215499999999992</v>
      </c>
      <c r="I346" s="129"/>
      <c r="J346" s="48">
        <f t="shared" si="19"/>
        <v>0</v>
      </c>
      <c r="L346">
        <v>1.01</v>
      </c>
    </row>
    <row r="347" spans="1:12" x14ac:dyDescent="0.25">
      <c r="A347" s="9" t="s">
        <v>2905</v>
      </c>
      <c r="B347" s="9" t="s">
        <v>10040</v>
      </c>
      <c r="C347" s="30" t="s">
        <v>2208</v>
      </c>
      <c r="D347" s="51" t="s">
        <v>2209</v>
      </c>
      <c r="E347" s="46">
        <v>6</v>
      </c>
      <c r="F347" s="46">
        <v>60</v>
      </c>
      <c r="G347" s="50">
        <f t="shared" si="17"/>
        <v>64.5535</v>
      </c>
      <c r="H347" s="131">
        <f t="shared" si="18"/>
        <v>64.5535</v>
      </c>
      <c r="I347" s="129"/>
      <c r="J347" s="48">
        <f t="shared" si="19"/>
        <v>0</v>
      </c>
      <c r="L347">
        <v>0.97</v>
      </c>
    </row>
    <row r="348" spans="1:12" x14ac:dyDescent="0.25">
      <c r="A348" s="9" t="s">
        <v>2906</v>
      </c>
      <c r="B348" s="9" t="s">
        <v>10041</v>
      </c>
      <c r="C348" s="30" t="s">
        <v>2210</v>
      </c>
      <c r="D348" s="51" t="s">
        <v>2211</v>
      </c>
      <c r="E348" s="46">
        <v>8</v>
      </c>
      <c r="F348" s="46">
        <v>64</v>
      </c>
      <c r="G348" s="50">
        <f t="shared" si="17"/>
        <v>65.218999999999994</v>
      </c>
      <c r="H348" s="131">
        <f t="shared" si="18"/>
        <v>65.218999999999994</v>
      </c>
      <c r="I348" s="129"/>
      <c r="J348" s="48">
        <f t="shared" si="19"/>
        <v>0</v>
      </c>
      <c r="L348">
        <v>0.98</v>
      </c>
    </row>
    <row r="349" spans="1:12" x14ac:dyDescent="0.25">
      <c r="A349" s="9" t="s">
        <v>2907</v>
      </c>
      <c r="B349" s="9" t="s">
        <v>10042</v>
      </c>
      <c r="C349" s="30" t="s">
        <v>2212</v>
      </c>
      <c r="D349" s="51" t="s">
        <v>2213</v>
      </c>
      <c r="E349" s="46">
        <v>6</v>
      </c>
      <c r="F349" s="46">
        <v>60</v>
      </c>
      <c r="G349" s="50">
        <f t="shared" si="17"/>
        <v>75.86699999999999</v>
      </c>
      <c r="H349" s="131">
        <f t="shared" si="18"/>
        <v>75.86699999999999</v>
      </c>
      <c r="I349" s="129"/>
      <c r="J349" s="48">
        <f t="shared" si="19"/>
        <v>0</v>
      </c>
      <c r="L349">
        <v>1.1399999999999999</v>
      </c>
    </row>
    <row r="350" spans="1:12" x14ac:dyDescent="0.25">
      <c r="A350" s="9" t="s">
        <v>2908</v>
      </c>
      <c r="B350" s="9" t="s">
        <v>10043</v>
      </c>
      <c r="C350" s="30" t="s">
        <v>2214</v>
      </c>
      <c r="D350" s="51" t="s">
        <v>2215</v>
      </c>
      <c r="E350" s="46">
        <v>6</v>
      </c>
      <c r="F350" s="46">
        <v>60</v>
      </c>
      <c r="G350" s="50">
        <f t="shared" si="17"/>
        <v>69.212000000000003</v>
      </c>
      <c r="H350" s="131">
        <f t="shared" si="18"/>
        <v>69.212000000000003</v>
      </c>
      <c r="I350" s="129"/>
      <c r="J350" s="48">
        <f t="shared" si="19"/>
        <v>0</v>
      </c>
      <c r="L350">
        <v>1.04</v>
      </c>
    </row>
    <row r="351" spans="1:12" x14ac:dyDescent="0.25">
      <c r="A351" s="9" t="s">
        <v>2909</v>
      </c>
      <c r="B351" s="9" t="s">
        <v>10044</v>
      </c>
      <c r="C351" s="30" t="s">
        <v>2216</v>
      </c>
      <c r="D351" s="51" t="s">
        <v>2217</v>
      </c>
      <c r="E351" s="46">
        <v>5</v>
      </c>
      <c r="F351" s="46">
        <v>50</v>
      </c>
      <c r="G351" s="50">
        <f t="shared" si="17"/>
        <v>82.521999999999991</v>
      </c>
      <c r="H351" s="131">
        <f t="shared" si="18"/>
        <v>82.521999999999991</v>
      </c>
      <c r="I351" s="129"/>
      <c r="J351" s="48">
        <f t="shared" si="19"/>
        <v>0</v>
      </c>
      <c r="L351">
        <v>1.24</v>
      </c>
    </row>
    <row r="352" spans="1:12" x14ac:dyDescent="0.25">
      <c r="A352" s="9" t="s">
        <v>2910</v>
      </c>
      <c r="B352" s="9" t="s">
        <v>10045</v>
      </c>
      <c r="C352" s="30" t="s">
        <v>2218</v>
      </c>
      <c r="D352" s="51" t="s">
        <v>2219</v>
      </c>
      <c r="E352" s="46">
        <v>6</v>
      </c>
      <c r="F352" s="46">
        <v>60</v>
      </c>
      <c r="G352" s="50">
        <f t="shared" si="17"/>
        <v>84.518500000000003</v>
      </c>
      <c r="H352" s="131">
        <f t="shared" si="18"/>
        <v>84.518500000000003</v>
      </c>
      <c r="I352" s="129"/>
      <c r="J352" s="48">
        <f t="shared" si="19"/>
        <v>0</v>
      </c>
      <c r="L352">
        <v>1.27</v>
      </c>
    </row>
    <row r="353" spans="1:12" x14ac:dyDescent="0.25">
      <c r="A353" s="9" t="s">
        <v>2911</v>
      </c>
      <c r="B353" s="9" t="s">
        <v>10046</v>
      </c>
      <c r="C353" s="30" t="s">
        <v>2220</v>
      </c>
      <c r="D353" s="51" t="s">
        <v>2221</v>
      </c>
      <c r="E353" s="46">
        <v>6</v>
      </c>
      <c r="F353" s="46">
        <v>60</v>
      </c>
      <c r="G353" s="50">
        <f t="shared" si="17"/>
        <v>83.1875</v>
      </c>
      <c r="H353" s="131">
        <f t="shared" si="18"/>
        <v>83.1875</v>
      </c>
      <c r="I353" s="129"/>
      <c r="J353" s="48">
        <f t="shared" si="19"/>
        <v>0</v>
      </c>
      <c r="L353">
        <v>1.25</v>
      </c>
    </row>
    <row r="354" spans="1:12" x14ac:dyDescent="0.25">
      <c r="A354" s="9" t="s">
        <v>2912</v>
      </c>
      <c r="B354" s="9" t="s">
        <v>10047</v>
      </c>
      <c r="C354" s="30" t="s">
        <v>2222</v>
      </c>
      <c r="D354" s="51" t="s">
        <v>2223</v>
      </c>
      <c r="E354" s="46">
        <v>5</v>
      </c>
      <c r="F354" s="46">
        <v>40</v>
      </c>
      <c r="G354" s="50">
        <f t="shared" si="17"/>
        <v>96.497499999999988</v>
      </c>
      <c r="H354" s="131">
        <f t="shared" si="18"/>
        <v>96.497499999999988</v>
      </c>
      <c r="I354" s="129"/>
      <c r="J354" s="48">
        <f t="shared" si="19"/>
        <v>0</v>
      </c>
      <c r="L354">
        <v>1.45</v>
      </c>
    </row>
    <row r="355" spans="1:12" x14ac:dyDescent="0.25">
      <c r="A355" s="9" t="s">
        <v>2913</v>
      </c>
      <c r="B355" s="9" t="s">
        <v>10048</v>
      </c>
      <c r="C355" s="30" t="s">
        <v>2224</v>
      </c>
      <c r="D355" s="51" t="s">
        <v>2225</v>
      </c>
      <c r="E355" s="46">
        <v>4</v>
      </c>
      <c r="F355" s="46">
        <v>48</v>
      </c>
      <c r="G355" s="50">
        <f t="shared" si="17"/>
        <v>105.149</v>
      </c>
      <c r="H355" s="131">
        <f t="shared" si="18"/>
        <v>105.149</v>
      </c>
      <c r="I355" s="129"/>
      <c r="J355" s="48">
        <f t="shared" si="19"/>
        <v>0</v>
      </c>
      <c r="L355">
        <v>1.58</v>
      </c>
    </row>
    <row r="356" spans="1:12" x14ac:dyDescent="0.25">
      <c r="A356" s="9" t="s">
        <v>2914</v>
      </c>
      <c r="B356" s="9" t="s">
        <v>10049</v>
      </c>
      <c r="C356" s="30" t="s">
        <v>2226</v>
      </c>
      <c r="D356" s="51" t="s">
        <v>2227</v>
      </c>
      <c r="E356" s="46">
        <v>4</v>
      </c>
      <c r="F356" s="46">
        <v>32</v>
      </c>
      <c r="G356" s="50">
        <f t="shared" si="17"/>
        <v>111.80399999999999</v>
      </c>
      <c r="H356" s="131">
        <f t="shared" si="18"/>
        <v>111.80399999999999</v>
      </c>
      <c r="I356" s="129"/>
      <c r="J356" s="48">
        <f t="shared" si="19"/>
        <v>0</v>
      </c>
      <c r="L356">
        <v>1.68</v>
      </c>
    </row>
    <row r="357" spans="1:12" x14ac:dyDescent="0.25">
      <c r="A357" s="9" t="s">
        <v>2915</v>
      </c>
      <c r="B357" s="9" t="s">
        <v>10050</v>
      </c>
      <c r="C357" s="30" t="s">
        <v>2228</v>
      </c>
      <c r="D357" s="51" t="s">
        <v>2229</v>
      </c>
      <c r="E357" s="46">
        <v>4</v>
      </c>
      <c r="F357" s="46">
        <v>32</v>
      </c>
      <c r="G357" s="50">
        <f t="shared" si="17"/>
        <v>117.128</v>
      </c>
      <c r="H357" s="131">
        <f t="shared" si="18"/>
        <v>117.128</v>
      </c>
      <c r="I357" s="129"/>
      <c r="J357" s="48">
        <f t="shared" si="19"/>
        <v>0</v>
      </c>
      <c r="L357">
        <v>1.76</v>
      </c>
    </row>
    <row r="358" spans="1:12" x14ac:dyDescent="0.25">
      <c r="A358" s="9" t="s">
        <v>2916</v>
      </c>
      <c r="B358" s="9" t="s">
        <v>10051</v>
      </c>
      <c r="C358" s="30" t="s">
        <v>2230</v>
      </c>
      <c r="D358" s="51" t="s">
        <v>2231</v>
      </c>
      <c r="E358" s="46">
        <v>4</v>
      </c>
      <c r="F358" s="46">
        <v>32</v>
      </c>
      <c r="G358" s="50">
        <f t="shared" si="17"/>
        <v>127.11049999999999</v>
      </c>
      <c r="H358" s="131">
        <f t="shared" si="18"/>
        <v>127.11049999999999</v>
      </c>
      <c r="I358" s="129"/>
      <c r="J358" s="48">
        <f t="shared" si="19"/>
        <v>0</v>
      </c>
      <c r="L358">
        <v>1.91</v>
      </c>
    </row>
    <row r="359" spans="1:12" x14ac:dyDescent="0.25">
      <c r="A359" s="9" t="s">
        <v>2917</v>
      </c>
      <c r="B359" s="9" t="s">
        <v>10052</v>
      </c>
      <c r="C359" s="30" t="s">
        <v>2232</v>
      </c>
      <c r="D359" s="51" t="s">
        <v>2233</v>
      </c>
      <c r="E359" s="46">
        <v>2</v>
      </c>
      <c r="F359" s="46">
        <v>32</v>
      </c>
      <c r="G359" s="50">
        <f t="shared" si="17"/>
        <v>152.39949999999999</v>
      </c>
      <c r="H359" s="131">
        <f t="shared" si="18"/>
        <v>152.39949999999999</v>
      </c>
      <c r="I359" s="129"/>
      <c r="J359" s="48">
        <f t="shared" si="19"/>
        <v>0</v>
      </c>
      <c r="L359">
        <v>2.29</v>
      </c>
    </row>
    <row r="360" spans="1:12" x14ac:dyDescent="0.25">
      <c r="A360" s="9" t="s">
        <v>2918</v>
      </c>
      <c r="B360" s="9" t="s">
        <v>10053</v>
      </c>
      <c r="C360" s="30" t="s">
        <v>2234</v>
      </c>
      <c r="D360" s="51" t="s">
        <v>2235</v>
      </c>
      <c r="E360" s="46">
        <v>2</v>
      </c>
      <c r="F360" s="46">
        <v>24</v>
      </c>
      <c r="G360" s="50">
        <f t="shared" si="17"/>
        <v>342.73250000000002</v>
      </c>
      <c r="H360" s="131">
        <f t="shared" si="18"/>
        <v>342.73250000000002</v>
      </c>
      <c r="I360" s="129"/>
      <c r="J360" s="48">
        <f t="shared" si="19"/>
        <v>0</v>
      </c>
      <c r="L360">
        <v>5.15</v>
      </c>
    </row>
    <row r="361" spans="1:12" x14ac:dyDescent="0.25">
      <c r="A361" s="9" t="s">
        <v>2919</v>
      </c>
      <c r="B361" s="9" t="s">
        <v>10054</v>
      </c>
      <c r="C361" s="30" t="s">
        <v>2236</v>
      </c>
      <c r="D361" s="51" t="s">
        <v>2237</v>
      </c>
      <c r="E361" s="46">
        <v>2</v>
      </c>
      <c r="F361" s="46">
        <v>20</v>
      </c>
      <c r="G361" s="50">
        <f t="shared" si="17"/>
        <v>342.73250000000002</v>
      </c>
      <c r="H361" s="131">
        <f t="shared" si="18"/>
        <v>342.73250000000002</v>
      </c>
      <c r="I361" s="129"/>
      <c r="J361" s="48">
        <f t="shared" si="19"/>
        <v>0</v>
      </c>
      <c r="L361">
        <v>5.15</v>
      </c>
    </row>
    <row r="362" spans="1:12" x14ac:dyDescent="0.25">
      <c r="A362" s="9" t="s">
        <v>2920</v>
      </c>
      <c r="B362" s="9" t="s">
        <v>10055</v>
      </c>
      <c r="C362" s="30" t="s">
        <v>2238</v>
      </c>
      <c r="D362" s="51" t="s">
        <v>2239</v>
      </c>
      <c r="E362" s="46">
        <v>2</v>
      </c>
      <c r="F362" s="46">
        <v>20</v>
      </c>
      <c r="G362" s="50">
        <f t="shared" si="17"/>
        <v>359.37</v>
      </c>
      <c r="H362" s="131">
        <f t="shared" si="18"/>
        <v>359.37</v>
      </c>
      <c r="I362" s="129"/>
      <c r="J362" s="48">
        <f t="shared" si="19"/>
        <v>0</v>
      </c>
      <c r="L362">
        <v>5.4</v>
      </c>
    </row>
    <row r="363" spans="1:12" x14ac:dyDescent="0.25">
      <c r="A363" s="9" t="s">
        <v>2921</v>
      </c>
      <c r="B363" s="9" t="s">
        <v>10056</v>
      </c>
      <c r="C363" s="30" t="s">
        <v>2240</v>
      </c>
      <c r="D363" s="51" t="s">
        <v>2241</v>
      </c>
      <c r="E363" s="46">
        <v>2</v>
      </c>
      <c r="F363" s="46">
        <v>18</v>
      </c>
      <c r="G363" s="50">
        <f t="shared" si="17"/>
        <v>355.37699999999995</v>
      </c>
      <c r="H363" s="131">
        <f t="shared" si="18"/>
        <v>355.37699999999995</v>
      </c>
      <c r="I363" s="129"/>
      <c r="J363" s="48">
        <f t="shared" si="19"/>
        <v>0</v>
      </c>
      <c r="L363">
        <v>5.34</v>
      </c>
    </row>
    <row r="364" spans="1:12" x14ac:dyDescent="0.25">
      <c r="A364" s="9" t="s">
        <v>2922</v>
      </c>
      <c r="B364" s="9" t="s">
        <v>10057</v>
      </c>
      <c r="C364" s="30" t="s">
        <v>2242</v>
      </c>
      <c r="D364" s="51" t="s">
        <v>2243</v>
      </c>
      <c r="E364" s="46">
        <v>1</v>
      </c>
      <c r="F364" s="46">
        <v>18</v>
      </c>
      <c r="G364" s="50">
        <f t="shared" si="17"/>
        <v>425.92</v>
      </c>
      <c r="H364" s="131">
        <f t="shared" si="18"/>
        <v>425.92</v>
      </c>
      <c r="I364" s="129"/>
      <c r="J364" s="48">
        <f t="shared" si="19"/>
        <v>0</v>
      </c>
      <c r="L364">
        <v>6.4</v>
      </c>
    </row>
    <row r="365" spans="1:12" x14ac:dyDescent="0.25">
      <c r="A365" s="9" t="s">
        <v>2923</v>
      </c>
      <c r="B365" s="9" t="s">
        <v>10058</v>
      </c>
      <c r="C365" s="30" t="s">
        <v>2244</v>
      </c>
      <c r="D365" s="51" t="s">
        <v>2245</v>
      </c>
      <c r="E365" s="46">
        <v>1</v>
      </c>
      <c r="F365" s="46">
        <v>12</v>
      </c>
      <c r="G365" s="50">
        <f t="shared" si="17"/>
        <v>431.24400000000003</v>
      </c>
      <c r="H365" s="131">
        <f t="shared" si="18"/>
        <v>431.24400000000003</v>
      </c>
      <c r="I365" s="129"/>
      <c r="J365" s="48">
        <f t="shared" si="19"/>
        <v>0</v>
      </c>
      <c r="L365">
        <v>6.48</v>
      </c>
    </row>
    <row r="366" spans="1:12" x14ac:dyDescent="0.25">
      <c r="A366" s="9" t="s">
        <v>2924</v>
      </c>
      <c r="B366" s="9" t="s">
        <v>10059</v>
      </c>
      <c r="C366" s="30" t="s">
        <v>2246</v>
      </c>
      <c r="D366" s="51" t="s">
        <v>2247</v>
      </c>
      <c r="E366" s="46">
        <v>1</v>
      </c>
      <c r="F366" s="46">
        <v>12</v>
      </c>
      <c r="G366" s="50">
        <f t="shared" si="17"/>
        <v>446.5505</v>
      </c>
      <c r="H366" s="131">
        <f t="shared" si="18"/>
        <v>446.5505</v>
      </c>
      <c r="I366" s="129"/>
      <c r="J366" s="48">
        <f t="shared" si="19"/>
        <v>0</v>
      </c>
      <c r="L366">
        <v>6.71</v>
      </c>
    </row>
    <row r="367" spans="1:12" x14ac:dyDescent="0.25">
      <c r="A367" s="9" t="s">
        <v>2925</v>
      </c>
      <c r="B367" s="9" t="s">
        <v>10060</v>
      </c>
      <c r="C367" s="30" t="s">
        <v>2248</v>
      </c>
      <c r="D367" s="51" t="s">
        <v>2249</v>
      </c>
      <c r="E367" s="46">
        <v>1</v>
      </c>
      <c r="F367" s="46">
        <v>12</v>
      </c>
      <c r="G367" s="50">
        <f t="shared" si="17"/>
        <v>533.06549999999993</v>
      </c>
      <c r="H367" s="131">
        <f t="shared" si="18"/>
        <v>533.06549999999993</v>
      </c>
      <c r="I367" s="129"/>
      <c r="J367" s="48">
        <f t="shared" si="19"/>
        <v>0</v>
      </c>
      <c r="L367">
        <v>8.01</v>
      </c>
    </row>
    <row r="368" spans="1:12" x14ac:dyDescent="0.25">
      <c r="A368" s="9" t="s">
        <v>2926</v>
      </c>
      <c r="B368" s="9" t="s">
        <v>10061</v>
      </c>
      <c r="C368" s="30" t="s">
        <v>2250</v>
      </c>
      <c r="D368" s="51" t="s">
        <v>2251</v>
      </c>
      <c r="E368" s="46">
        <v>1</v>
      </c>
      <c r="F368" s="46">
        <v>12</v>
      </c>
      <c r="G368" s="50">
        <f t="shared" si="17"/>
        <v>640.2109999999999</v>
      </c>
      <c r="H368" s="131">
        <f t="shared" si="18"/>
        <v>640.2109999999999</v>
      </c>
      <c r="I368" s="129"/>
      <c r="J368" s="48">
        <f t="shared" si="19"/>
        <v>0</v>
      </c>
      <c r="L368">
        <v>9.6199999999999992</v>
      </c>
    </row>
    <row r="369" spans="1:12" x14ac:dyDescent="0.25">
      <c r="A369" s="9" t="s">
        <v>2927</v>
      </c>
      <c r="B369" s="9" t="s">
        <v>10062</v>
      </c>
      <c r="C369" s="30" t="s">
        <v>2252</v>
      </c>
      <c r="D369" s="51" t="s">
        <v>2253</v>
      </c>
      <c r="E369" s="46">
        <v>1</v>
      </c>
      <c r="F369" s="46">
        <v>8</v>
      </c>
      <c r="G369" s="50">
        <f t="shared" si="17"/>
        <v>778.63499999999988</v>
      </c>
      <c r="H369" s="131">
        <f t="shared" si="18"/>
        <v>778.63499999999988</v>
      </c>
      <c r="I369" s="129"/>
      <c r="J369" s="48">
        <f t="shared" si="19"/>
        <v>0</v>
      </c>
      <c r="L369">
        <v>11.7</v>
      </c>
    </row>
    <row r="370" spans="1:12" x14ac:dyDescent="0.25">
      <c r="A370" s="9" t="s">
        <v>2928</v>
      </c>
      <c r="B370" s="9" t="s">
        <v>10063</v>
      </c>
      <c r="C370" s="30" t="s">
        <v>2254</v>
      </c>
      <c r="D370" s="51" t="s">
        <v>2255</v>
      </c>
      <c r="E370" s="46">
        <v>1</v>
      </c>
      <c r="F370" s="46">
        <v>6</v>
      </c>
      <c r="G370" s="50">
        <f t="shared" si="17"/>
        <v>781.96249999999998</v>
      </c>
      <c r="H370" s="131">
        <f t="shared" si="18"/>
        <v>781.96249999999998</v>
      </c>
      <c r="I370" s="129"/>
      <c r="J370" s="48">
        <f t="shared" si="19"/>
        <v>0</v>
      </c>
      <c r="L370">
        <v>11.75</v>
      </c>
    </row>
    <row r="371" spans="1:12" x14ac:dyDescent="0.25">
      <c r="A371" s="9" t="s">
        <v>2929</v>
      </c>
      <c r="B371" s="9" t="s">
        <v>10064</v>
      </c>
      <c r="C371" s="30" t="s">
        <v>2256</v>
      </c>
      <c r="D371" s="51" t="s">
        <v>2257</v>
      </c>
      <c r="E371" s="46">
        <v>1</v>
      </c>
      <c r="F371" s="46">
        <v>6</v>
      </c>
      <c r="G371" s="50">
        <f t="shared" si="17"/>
        <v>823.22349999999994</v>
      </c>
      <c r="H371" s="131">
        <f t="shared" si="18"/>
        <v>823.22349999999994</v>
      </c>
      <c r="I371" s="129"/>
      <c r="J371" s="48">
        <f t="shared" si="19"/>
        <v>0</v>
      </c>
      <c r="L371">
        <v>12.37</v>
      </c>
    </row>
    <row r="372" spans="1:12" x14ac:dyDescent="0.25">
      <c r="A372" s="9" t="s">
        <v>2930</v>
      </c>
      <c r="B372" s="9" t="s">
        <v>10065</v>
      </c>
      <c r="C372" s="30" t="s">
        <v>2258</v>
      </c>
      <c r="D372" s="51" t="s">
        <v>2259</v>
      </c>
      <c r="E372" s="46">
        <v>1</v>
      </c>
      <c r="F372" s="46">
        <v>5</v>
      </c>
      <c r="G372" s="50">
        <f t="shared" si="17"/>
        <v>852.50549999999998</v>
      </c>
      <c r="H372" s="131">
        <f t="shared" si="18"/>
        <v>852.50549999999998</v>
      </c>
      <c r="I372" s="129"/>
      <c r="J372" s="48">
        <f t="shared" si="19"/>
        <v>0</v>
      </c>
      <c r="L372">
        <v>12.81</v>
      </c>
    </row>
    <row r="373" spans="1:12" x14ac:dyDescent="0.25">
      <c r="A373" s="9" t="s">
        <v>2931</v>
      </c>
      <c r="B373" s="9"/>
      <c r="C373" s="30" t="s">
        <v>2260</v>
      </c>
      <c r="D373" s="51" t="s">
        <v>2261</v>
      </c>
      <c r="E373" s="46">
        <v>1</v>
      </c>
      <c r="F373" s="46">
        <v>2</v>
      </c>
      <c r="G373" s="50">
        <f t="shared" si="17"/>
        <v>2223.4354999999996</v>
      </c>
      <c r="H373" s="131">
        <f t="shared" si="18"/>
        <v>2223.4354999999996</v>
      </c>
      <c r="I373" s="129"/>
      <c r="J373" s="48">
        <f t="shared" si="19"/>
        <v>0</v>
      </c>
      <c r="L373">
        <v>33.409999999999997</v>
      </c>
    </row>
    <row r="374" spans="1:12" x14ac:dyDescent="0.25">
      <c r="A374" s="55"/>
      <c r="B374" s="55"/>
      <c r="C374" s="55"/>
      <c r="D374" s="10" t="s">
        <v>3126</v>
      </c>
      <c r="E374" s="44"/>
      <c r="F374" s="44"/>
      <c r="G374" s="56"/>
      <c r="H374" s="132"/>
      <c r="I374" s="130"/>
      <c r="J374" s="58"/>
    </row>
    <row r="375" spans="1:12" x14ac:dyDescent="0.25">
      <c r="A375" s="9" t="s">
        <v>2932</v>
      </c>
      <c r="B375" s="9" t="s">
        <v>10066</v>
      </c>
      <c r="C375" s="30" t="s">
        <v>2262</v>
      </c>
      <c r="D375" s="51" t="s">
        <v>2263</v>
      </c>
      <c r="E375" s="46">
        <v>50</v>
      </c>
      <c r="F375" s="46">
        <v>400</v>
      </c>
      <c r="G375" s="50">
        <f t="shared" si="17"/>
        <v>13.31</v>
      </c>
      <c r="H375" s="131">
        <f t="shared" si="18"/>
        <v>13.31</v>
      </c>
      <c r="I375" s="129"/>
      <c r="J375" s="48">
        <f t="shared" si="19"/>
        <v>0</v>
      </c>
      <c r="L375" s="210">
        <v>0.2</v>
      </c>
    </row>
    <row r="376" spans="1:12" x14ac:dyDescent="0.25">
      <c r="A376" s="9" t="s">
        <v>2933</v>
      </c>
      <c r="B376" s="9" t="s">
        <v>10067</v>
      </c>
      <c r="C376" s="30" t="s">
        <v>2264</v>
      </c>
      <c r="D376" s="51" t="s">
        <v>2265</v>
      </c>
      <c r="E376" s="46">
        <v>25</v>
      </c>
      <c r="F376" s="46">
        <v>250</v>
      </c>
      <c r="G376" s="50">
        <f t="shared" si="17"/>
        <v>19.965</v>
      </c>
      <c r="H376" s="131">
        <f t="shared" si="18"/>
        <v>19.965</v>
      </c>
      <c r="I376" s="129"/>
      <c r="J376" s="48">
        <f t="shared" si="19"/>
        <v>0</v>
      </c>
      <c r="L376" s="210">
        <v>0.3</v>
      </c>
    </row>
    <row r="377" spans="1:12" x14ac:dyDescent="0.25">
      <c r="A377" s="55"/>
      <c r="B377" s="55"/>
      <c r="C377" s="55"/>
      <c r="D377" s="10" t="s">
        <v>3125</v>
      </c>
      <c r="E377" s="44"/>
      <c r="F377" s="44"/>
      <c r="G377" s="56"/>
      <c r="H377" s="132"/>
      <c r="I377" s="130"/>
      <c r="J377" s="58"/>
    </row>
    <row r="378" spans="1:12" x14ac:dyDescent="0.25">
      <c r="A378" s="9" t="s">
        <v>2934</v>
      </c>
      <c r="B378" s="9" t="s">
        <v>10068</v>
      </c>
      <c r="C378" s="30" t="s">
        <v>2266</v>
      </c>
      <c r="D378" s="51" t="s">
        <v>2267</v>
      </c>
      <c r="E378" s="46">
        <v>20</v>
      </c>
      <c r="F378" s="46">
        <v>120</v>
      </c>
      <c r="G378" s="50">
        <f t="shared" si="17"/>
        <v>51.908999999999999</v>
      </c>
      <c r="H378" s="131">
        <f t="shared" si="18"/>
        <v>51.908999999999999</v>
      </c>
      <c r="I378" s="129"/>
      <c r="J378" s="48">
        <f t="shared" si="19"/>
        <v>0</v>
      </c>
      <c r="L378">
        <v>0.78</v>
      </c>
    </row>
    <row r="379" spans="1:12" x14ac:dyDescent="0.25">
      <c r="A379" s="9" t="s">
        <v>2935</v>
      </c>
      <c r="B379" s="9" t="s">
        <v>10069</v>
      </c>
      <c r="C379" s="30" t="s">
        <v>2268</v>
      </c>
      <c r="D379" s="47" t="s">
        <v>2269</v>
      </c>
      <c r="E379" s="46">
        <v>20</v>
      </c>
      <c r="F379" s="46">
        <v>100</v>
      </c>
      <c r="G379" s="50">
        <f t="shared" si="17"/>
        <v>58.564</v>
      </c>
      <c r="H379" s="131">
        <f t="shared" si="18"/>
        <v>58.564</v>
      </c>
      <c r="I379" s="129"/>
      <c r="J379" s="48">
        <f t="shared" si="19"/>
        <v>0</v>
      </c>
      <c r="L379">
        <v>0.88</v>
      </c>
    </row>
    <row r="380" spans="1:12" x14ac:dyDescent="0.25">
      <c r="A380" s="9" t="s">
        <v>2936</v>
      </c>
      <c r="B380" s="9" t="s">
        <v>10070</v>
      </c>
      <c r="C380" s="30" t="s">
        <v>2270</v>
      </c>
      <c r="D380" s="47" t="s">
        <v>2271</v>
      </c>
      <c r="E380" s="46">
        <v>10</v>
      </c>
      <c r="F380" s="46">
        <v>80</v>
      </c>
      <c r="G380" s="50">
        <f t="shared" si="17"/>
        <v>76.532499999999985</v>
      </c>
      <c r="H380" s="131">
        <f t="shared" si="18"/>
        <v>76.532499999999985</v>
      </c>
      <c r="I380" s="129"/>
      <c r="J380" s="48">
        <f t="shared" si="19"/>
        <v>0</v>
      </c>
      <c r="L380">
        <v>1.1499999999999999</v>
      </c>
    </row>
    <row r="381" spans="1:12" x14ac:dyDescent="0.25">
      <c r="A381" s="9" t="s">
        <v>2937</v>
      </c>
      <c r="B381" s="9" t="s">
        <v>10071</v>
      </c>
      <c r="C381" s="30" t="s">
        <v>2272</v>
      </c>
      <c r="D381" s="51" t="s">
        <v>2273</v>
      </c>
      <c r="E381" s="46">
        <v>10</v>
      </c>
      <c r="F381" s="46">
        <v>70</v>
      </c>
      <c r="G381" s="50">
        <f t="shared" si="17"/>
        <v>85.183999999999997</v>
      </c>
      <c r="H381" s="131">
        <f t="shared" si="18"/>
        <v>85.183999999999997</v>
      </c>
      <c r="I381" s="129"/>
      <c r="J381" s="48">
        <f t="shared" si="19"/>
        <v>0</v>
      </c>
      <c r="L381">
        <v>1.28</v>
      </c>
    </row>
    <row r="382" spans="1:12" x14ac:dyDescent="0.25">
      <c r="A382" s="9" t="s">
        <v>2938</v>
      </c>
      <c r="B382" s="9" t="s">
        <v>10072</v>
      </c>
      <c r="C382" s="30" t="s">
        <v>2274</v>
      </c>
      <c r="D382" s="51" t="s">
        <v>2275</v>
      </c>
      <c r="E382" s="46">
        <v>10</v>
      </c>
      <c r="F382" s="46">
        <v>60</v>
      </c>
      <c r="G382" s="50">
        <f t="shared" si="17"/>
        <v>104.48350000000001</v>
      </c>
      <c r="H382" s="131">
        <f t="shared" si="18"/>
        <v>104.48350000000001</v>
      </c>
      <c r="I382" s="129"/>
      <c r="J382" s="48">
        <f t="shared" si="19"/>
        <v>0</v>
      </c>
      <c r="L382">
        <v>1.57</v>
      </c>
    </row>
    <row r="383" spans="1:12" x14ac:dyDescent="0.25">
      <c r="A383" s="9" t="s">
        <v>2939</v>
      </c>
      <c r="B383" s="9" t="s">
        <v>10073</v>
      </c>
      <c r="C383" s="30" t="s">
        <v>2276</v>
      </c>
      <c r="D383" s="51" t="s">
        <v>2277</v>
      </c>
      <c r="E383" s="46">
        <v>10</v>
      </c>
      <c r="F383" s="46">
        <v>50</v>
      </c>
      <c r="G383" s="50">
        <f t="shared" si="17"/>
        <v>140.42049999999998</v>
      </c>
      <c r="H383" s="131">
        <f t="shared" si="18"/>
        <v>140.42049999999998</v>
      </c>
      <c r="I383" s="129"/>
      <c r="J383" s="48">
        <f t="shared" si="19"/>
        <v>0</v>
      </c>
      <c r="L383">
        <v>2.11</v>
      </c>
    </row>
    <row r="384" spans="1:12" x14ac:dyDescent="0.25">
      <c r="A384" s="55"/>
      <c r="B384" s="55"/>
      <c r="C384" s="55"/>
      <c r="D384" s="10" t="s">
        <v>3124</v>
      </c>
      <c r="E384" s="44"/>
      <c r="F384" s="44"/>
      <c r="G384" s="56"/>
      <c r="H384" s="132"/>
      <c r="I384" s="130"/>
      <c r="J384" s="58"/>
    </row>
    <row r="385" spans="1:12" x14ac:dyDescent="0.25">
      <c r="A385" s="9" t="s">
        <v>2940</v>
      </c>
      <c r="B385" s="9" t="s">
        <v>10074</v>
      </c>
      <c r="C385" s="30" t="s">
        <v>2278</v>
      </c>
      <c r="D385" s="51" t="s">
        <v>2279</v>
      </c>
      <c r="E385" s="46">
        <v>20</v>
      </c>
      <c r="F385" s="46">
        <v>120</v>
      </c>
      <c r="G385" s="50">
        <f t="shared" si="17"/>
        <v>65.884500000000003</v>
      </c>
      <c r="H385" s="131">
        <f t="shared" si="18"/>
        <v>65.884500000000003</v>
      </c>
      <c r="I385" s="129"/>
      <c r="J385" s="48">
        <f t="shared" si="19"/>
        <v>0</v>
      </c>
      <c r="L385" s="210">
        <v>0.99</v>
      </c>
    </row>
    <row r="386" spans="1:12" x14ac:dyDescent="0.25">
      <c r="A386" s="9" t="s">
        <v>2941</v>
      </c>
      <c r="B386" s="9" t="s">
        <v>10075</v>
      </c>
      <c r="C386" s="30" t="s">
        <v>2280</v>
      </c>
      <c r="D386" s="51" t="s">
        <v>2281</v>
      </c>
      <c r="E386" s="46">
        <v>15</v>
      </c>
      <c r="F386" s="46">
        <v>90</v>
      </c>
      <c r="G386" s="50">
        <f t="shared" si="17"/>
        <v>74.536000000000001</v>
      </c>
      <c r="H386" s="131">
        <f t="shared" si="18"/>
        <v>74.536000000000001</v>
      </c>
      <c r="I386" s="129"/>
      <c r="J386" s="48">
        <f t="shared" si="19"/>
        <v>0</v>
      </c>
      <c r="L386" s="210">
        <v>1.1200000000000001</v>
      </c>
    </row>
    <row r="387" spans="1:12" x14ac:dyDescent="0.25">
      <c r="A387" s="9" t="s">
        <v>2942</v>
      </c>
      <c r="B387" s="9" t="s">
        <v>10076</v>
      </c>
      <c r="C387" s="30" t="s">
        <v>2282</v>
      </c>
      <c r="D387" s="51" t="s">
        <v>2283</v>
      </c>
      <c r="E387" s="46">
        <v>10</v>
      </c>
      <c r="F387" s="46">
        <v>80</v>
      </c>
      <c r="G387" s="50">
        <f t="shared" ref="G387:G452" si="20">L387*$H$6</f>
        <v>98.494</v>
      </c>
      <c r="H387" s="131">
        <f t="shared" si="18"/>
        <v>98.494</v>
      </c>
      <c r="I387" s="129"/>
      <c r="J387" s="48">
        <f t="shared" si="19"/>
        <v>0</v>
      </c>
      <c r="L387" s="210">
        <v>1.48</v>
      </c>
    </row>
    <row r="388" spans="1:12" x14ac:dyDescent="0.25">
      <c r="A388" s="9" t="s">
        <v>2943</v>
      </c>
      <c r="B388" s="9" t="s">
        <v>10077</v>
      </c>
      <c r="C388" s="30" t="s">
        <v>2284</v>
      </c>
      <c r="D388" s="51" t="s">
        <v>2285</v>
      </c>
      <c r="E388" s="46">
        <v>10</v>
      </c>
      <c r="F388" s="46">
        <v>70</v>
      </c>
      <c r="G388" s="50">
        <f t="shared" si="20"/>
        <v>117.79349999999999</v>
      </c>
      <c r="H388" s="131">
        <f t="shared" si="18"/>
        <v>117.79349999999999</v>
      </c>
      <c r="I388" s="129"/>
      <c r="J388" s="48">
        <f t="shared" si="19"/>
        <v>0</v>
      </c>
      <c r="L388" s="210">
        <v>1.77</v>
      </c>
    </row>
    <row r="389" spans="1:12" x14ac:dyDescent="0.25">
      <c r="A389" s="9" t="s">
        <v>2944</v>
      </c>
      <c r="B389" s="9" t="s">
        <v>10078</v>
      </c>
      <c r="C389" s="30" t="s">
        <v>2286</v>
      </c>
      <c r="D389" s="51" t="s">
        <v>2287</v>
      </c>
      <c r="E389" s="46">
        <v>10</v>
      </c>
      <c r="F389" s="46">
        <v>60</v>
      </c>
      <c r="G389" s="50">
        <f t="shared" si="20"/>
        <v>139.755</v>
      </c>
      <c r="H389" s="131">
        <f t="shared" si="18"/>
        <v>139.755</v>
      </c>
      <c r="I389" s="129"/>
      <c r="J389" s="48">
        <f t="shared" si="19"/>
        <v>0</v>
      </c>
      <c r="L389" s="210">
        <v>2.1</v>
      </c>
    </row>
    <row r="390" spans="1:12" x14ac:dyDescent="0.25">
      <c r="A390" s="9" t="s">
        <v>2945</v>
      </c>
      <c r="B390" s="9" t="s">
        <v>10079</v>
      </c>
      <c r="C390" s="30" t="s">
        <v>2288</v>
      </c>
      <c r="D390" s="51" t="s">
        <v>2289</v>
      </c>
      <c r="E390" s="46">
        <v>10</v>
      </c>
      <c r="F390" s="46">
        <v>40</v>
      </c>
      <c r="G390" s="50">
        <f t="shared" si="20"/>
        <v>189.66749999999999</v>
      </c>
      <c r="H390" s="131">
        <f t="shared" si="18"/>
        <v>189.66749999999999</v>
      </c>
      <c r="I390" s="129"/>
      <c r="J390" s="48">
        <f t="shared" si="19"/>
        <v>0</v>
      </c>
      <c r="L390" s="210">
        <v>2.85</v>
      </c>
    </row>
    <row r="391" spans="1:12" x14ac:dyDescent="0.25">
      <c r="A391" s="55"/>
      <c r="B391" s="55"/>
      <c r="C391" s="55"/>
      <c r="D391" s="10" t="s">
        <v>3123</v>
      </c>
      <c r="E391" s="44"/>
      <c r="F391" s="44"/>
      <c r="G391" s="56"/>
      <c r="H391" s="132"/>
      <c r="I391" s="130"/>
      <c r="J391" s="58"/>
    </row>
    <row r="392" spans="1:12" x14ac:dyDescent="0.25">
      <c r="A392" s="9" t="s">
        <v>2946</v>
      </c>
      <c r="B392" s="9" t="s">
        <v>10080</v>
      </c>
      <c r="C392" s="30" t="s">
        <v>2290</v>
      </c>
      <c r="D392" s="51" t="s">
        <v>2291</v>
      </c>
      <c r="E392" s="46">
        <v>25</v>
      </c>
      <c r="F392" s="46">
        <v>150</v>
      </c>
      <c r="G392" s="50">
        <f t="shared" si="20"/>
        <v>107.1455</v>
      </c>
      <c r="H392" s="131">
        <f t="shared" si="18"/>
        <v>107.1455</v>
      </c>
      <c r="I392" s="129"/>
      <c r="J392" s="48">
        <f t="shared" si="19"/>
        <v>0</v>
      </c>
      <c r="L392">
        <v>1.61</v>
      </c>
    </row>
    <row r="393" spans="1:12" x14ac:dyDescent="0.25">
      <c r="A393" s="9" t="s">
        <v>2947</v>
      </c>
      <c r="B393" s="9" t="s">
        <v>10081</v>
      </c>
      <c r="C393" s="30" t="s">
        <v>2292</v>
      </c>
      <c r="D393" s="51" t="s">
        <v>2293</v>
      </c>
      <c r="E393" s="46">
        <v>20</v>
      </c>
      <c r="F393" s="46">
        <v>100</v>
      </c>
      <c r="G393" s="50">
        <f t="shared" si="20"/>
        <v>171.03349999999998</v>
      </c>
      <c r="H393" s="131">
        <f t="shared" si="18"/>
        <v>171.03349999999998</v>
      </c>
      <c r="I393" s="129"/>
      <c r="J393" s="48">
        <f t="shared" si="19"/>
        <v>0</v>
      </c>
      <c r="L393">
        <v>2.57</v>
      </c>
    </row>
    <row r="394" spans="1:12" x14ac:dyDescent="0.25">
      <c r="A394" s="9" t="s">
        <v>2948</v>
      </c>
      <c r="B394" s="9" t="s">
        <v>10082</v>
      </c>
      <c r="C394" s="30" t="s">
        <v>2294</v>
      </c>
      <c r="D394" s="51" t="s">
        <v>2295</v>
      </c>
      <c r="E394" s="46">
        <v>20</v>
      </c>
      <c r="F394" s="46">
        <v>80</v>
      </c>
      <c r="G394" s="50">
        <f t="shared" si="20"/>
        <v>179.685</v>
      </c>
      <c r="H394" s="131">
        <f t="shared" ref="H394:H457" si="21">G394-G394*$H$5</f>
        <v>179.685</v>
      </c>
      <c r="I394" s="129"/>
      <c r="J394" s="48">
        <f t="shared" ref="J394:J457" si="22">H394*I394</f>
        <v>0</v>
      </c>
      <c r="L394">
        <v>2.7</v>
      </c>
    </row>
    <row r="395" spans="1:12" x14ac:dyDescent="0.25">
      <c r="A395" s="9" t="s">
        <v>2949</v>
      </c>
      <c r="B395" s="9" t="s">
        <v>10083</v>
      </c>
      <c r="C395" s="30" t="s">
        <v>2296</v>
      </c>
      <c r="D395" s="51" t="s">
        <v>2297</v>
      </c>
      <c r="E395" s="46">
        <v>15</v>
      </c>
      <c r="F395" s="46">
        <v>60</v>
      </c>
      <c r="G395" s="50">
        <f t="shared" si="20"/>
        <v>302.137</v>
      </c>
      <c r="H395" s="131">
        <f t="shared" si="21"/>
        <v>302.137</v>
      </c>
      <c r="I395" s="129"/>
      <c r="J395" s="48">
        <f t="shared" si="22"/>
        <v>0</v>
      </c>
      <c r="L395">
        <v>4.54</v>
      </c>
    </row>
    <row r="396" spans="1:12" x14ac:dyDescent="0.25">
      <c r="A396" s="9" t="s">
        <v>2950</v>
      </c>
      <c r="B396" s="9" t="s">
        <v>10084</v>
      </c>
      <c r="C396" s="30" t="s">
        <v>2298</v>
      </c>
      <c r="D396" s="51" t="s">
        <v>2299</v>
      </c>
      <c r="E396" s="46">
        <v>10</v>
      </c>
      <c r="F396" s="46">
        <v>50</v>
      </c>
      <c r="G396" s="50">
        <f t="shared" si="20"/>
        <v>348.72199999999998</v>
      </c>
      <c r="H396" s="131">
        <f t="shared" si="21"/>
        <v>348.72199999999998</v>
      </c>
      <c r="I396" s="129"/>
      <c r="J396" s="48">
        <f t="shared" si="22"/>
        <v>0</v>
      </c>
      <c r="L396">
        <v>5.24</v>
      </c>
    </row>
    <row r="397" spans="1:12" x14ac:dyDescent="0.25">
      <c r="A397" s="9" t="s">
        <v>2951</v>
      </c>
      <c r="B397" s="9" t="s">
        <v>10085</v>
      </c>
      <c r="C397" s="30" t="s">
        <v>2300</v>
      </c>
      <c r="D397" s="51" t="s">
        <v>2301</v>
      </c>
      <c r="E397" s="46">
        <v>8</v>
      </c>
      <c r="F397" s="46">
        <v>32</v>
      </c>
      <c r="G397" s="50">
        <f t="shared" si="20"/>
        <v>443.22300000000001</v>
      </c>
      <c r="H397" s="131">
        <f t="shared" si="21"/>
        <v>443.22300000000001</v>
      </c>
      <c r="I397" s="129"/>
      <c r="J397" s="48">
        <f t="shared" si="22"/>
        <v>0</v>
      </c>
      <c r="L397">
        <v>6.66</v>
      </c>
    </row>
    <row r="398" spans="1:12" x14ac:dyDescent="0.25">
      <c r="A398" s="55"/>
      <c r="B398" s="55"/>
      <c r="C398" s="55"/>
      <c r="D398" s="10" t="s">
        <v>3122</v>
      </c>
      <c r="E398" s="44"/>
      <c r="F398" s="44"/>
      <c r="G398" s="56"/>
      <c r="H398" s="132"/>
      <c r="I398" s="130"/>
      <c r="J398" s="58"/>
    </row>
    <row r="399" spans="1:12" x14ac:dyDescent="0.25">
      <c r="A399" s="9" t="s">
        <v>2952</v>
      </c>
      <c r="B399" s="9" t="s">
        <v>10086</v>
      </c>
      <c r="C399" s="30" t="s">
        <v>2302</v>
      </c>
      <c r="D399" s="51" t="s">
        <v>2303</v>
      </c>
      <c r="E399" s="46">
        <v>6</v>
      </c>
      <c r="F399" s="46">
        <v>60</v>
      </c>
      <c r="G399" s="50">
        <f t="shared" si="20"/>
        <v>222.27699999999999</v>
      </c>
      <c r="H399" s="131">
        <f t="shared" si="21"/>
        <v>222.27699999999999</v>
      </c>
      <c r="I399" s="129"/>
      <c r="J399" s="48">
        <f t="shared" si="22"/>
        <v>0</v>
      </c>
      <c r="L399">
        <v>3.34</v>
      </c>
    </row>
    <row r="400" spans="1:12" x14ac:dyDescent="0.25">
      <c r="A400" s="55"/>
      <c r="B400" s="55"/>
      <c r="C400" s="55"/>
      <c r="D400" s="10" t="s">
        <v>428</v>
      </c>
      <c r="E400" s="44"/>
      <c r="F400" s="44"/>
      <c r="G400" s="56"/>
      <c r="H400" s="132"/>
      <c r="I400" s="130"/>
      <c r="J400" s="58"/>
    </row>
    <row r="401" spans="1:12" x14ac:dyDescent="0.25">
      <c r="A401" s="9" t="s">
        <v>2953</v>
      </c>
      <c r="B401" s="9" t="s">
        <v>10087</v>
      </c>
      <c r="C401" s="30" t="s">
        <v>2304</v>
      </c>
      <c r="D401" s="51" t="s">
        <v>2305</v>
      </c>
      <c r="E401" s="46">
        <v>5</v>
      </c>
      <c r="F401" s="46">
        <v>50</v>
      </c>
      <c r="G401" s="50">
        <f t="shared" si="20"/>
        <v>230.26299999999998</v>
      </c>
      <c r="H401" s="131">
        <f t="shared" si="21"/>
        <v>230.26299999999998</v>
      </c>
      <c r="I401" s="129"/>
      <c r="J401" s="48">
        <f t="shared" si="22"/>
        <v>0</v>
      </c>
      <c r="L401">
        <v>3.46</v>
      </c>
    </row>
    <row r="402" spans="1:12" x14ac:dyDescent="0.25">
      <c r="A402" s="9" t="s">
        <v>2954</v>
      </c>
      <c r="B402" s="9" t="s">
        <v>10088</v>
      </c>
      <c r="C402" s="30" t="s">
        <v>2306</v>
      </c>
      <c r="D402" s="51" t="s">
        <v>2307</v>
      </c>
      <c r="E402" s="46">
        <v>5</v>
      </c>
      <c r="F402" s="46">
        <v>40</v>
      </c>
      <c r="G402" s="50">
        <f t="shared" si="20"/>
        <v>268.19650000000001</v>
      </c>
      <c r="H402" s="131">
        <f t="shared" si="21"/>
        <v>268.19650000000001</v>
      </c>
      <c r="I402" s="129"/>
      <c r="J402" s="48">
        <f t="shared" si="22"/>
        <v>0</v>
      </c>
      <c r="L402">
        <v>4.03</v>
      </c>
    </row>
    <row r="403" spans="1:12" x14ac:dyDescent="0.25">
      <c r="A403" s="9" t="s">
        <v>2955</v>
      </c>
      <c r="B403" s="9" t="s">
        <v>10089</v>
      </c>
      <c r="C403" s="30" t="s">
        <v>2308</v>
      </c>
      <c r="D403" s="51" t="s">
        <v>2309</v>
      </c>
      <c r="E403" s="46">
        <v>6</v>
      </c>
      <c r="F403" s="46">
        <v>36</v>
      </c>
      <c r="G403" s="50">
        <f t="shared" si="20"/>
        <v>433.24049999999994</v>
      </c>
      <c r="H403" s="131">
        <f t="shared" si="21"/>
        <v>433.24049999999994</v>
      </c>
      <c r="I403" s="129"/>
      <c r="J403" s="48">
        <f t="shared" si="22"/>
        <v>0</v>
      </c>
      <c r="L403">
        <v>6.51</v>
      </c>
    </row>
    <row r="404" spans="1:12" x14ac:dyDescent="0.25">
      <c r="A404" s="9" t="s">
        <v>2956</v>
      </c>
      <c r="B404" s="9" t="s">
        <v>10090</v>
      </c>
      <c r="C404" s="30" t="s">
        <v>2310</v>
      </c>
      <c r="D404" s="51" t="s">
        <v>2311</v>
      </c>
      <c r="E404" s="46">
        <v>4</v>
      </c>
      <c r="F404" s="46">
        <v>16</v>
      </c>
      <c r="G404" s="50">
        <f t="shared" si="20"/>
        <v>611.59449999999993</v>
      </c>
      <c r="H404" s="131">
        <f t="shared" si="21"/>
        <v>611.59449999999993</v>
      </c>
      <c r="I404" s="129"/>
      <c r="J404" s="48">
        <f t="shared" si="22"/>
        <v>0</v>
      </c>
      <c r="L404">
        <v>9.19</v>
      </c>
    </row>
    <row r="405" spans="1:12" x14ac:dyDescent="0.25">
      <c r="A405" s="9" t="s">
        <v>2957</v>
      </c>
      <c r="B405" s="9" t="s">
        <v>10091</v>
      </c>
      <c r="C405" s="30" t="s">
        <v>2312</v>
      </c>
      <c r="D405" s="51" t="s">
        <v>2313</v>
      </c>
      <c r="E405" s="46">
        <v>3</v>
      </c>
      <c r="F405" s="46">
        <v>12</v>
      </c>
      <c r="G405" s="50">
        <f t="shared" si="20"/>
        <v>794.60699999999997</v>
      </c>
      <c r="H405" s="131">
        <f t="shared" si="21"/>
        <v>794.60699999999997</v>
      </c>
      <c r="I405" s="129"/>
      <c r="J405" s="48">
        <f t="shared" si="22"/>
        <v>0</v>
      </c>
      <c r="L405">
        <v>11.94</v>
      </c>
    </row>
    <row r="406" spans="1:12" x14ac:dyDescent="0.25">
      <c r="A406" s="9" t="s">
        <v>2958</v>
      </c>
      <c r="B406" s="9" t="s">
        <v>10092</v>
      </c>
      <c r="C406" s="30" t="s">
        <v>2314</v>
      </c>
      <c r="D406" s="51" t="s">
        <v>2315</v>
      </c>
      <c r="E406" s="46">
        <v>2</v>
      </c>
      <c r="F406" s="46">
        <v>8</v>
      </c>
      <c r="G406" s="50">
        <f t="shared" si="20"/>
        <v>1585.221</v>
      </c>
      <c r="H406" s="131">
        <f t="shared" si="21"/>
        <v>1585.221</v>
      </c>
      <c r="I406" s="129"/>
      <c r="J406" s="48">
        <f t="shared" si="22"/>
        <v>0</v>
      </c>
      <c r="L406">
        <v>23.82</v>
      </c>
    </row>
    <row r="407" spans="1:12" x14ac:dyDescent="0.25">
      <c r="A407" s="9" t="s">
        <v>2959</v>
      </c>
      <c r="B407" s="9" t="s">
        <v>10093</v>
      </c>
      <c r="C407" s="30" t="s">
        <v>2316</v>
      </c>
      <c r="D407" s="51" t="s">
        <v>2317</v>
      </c>
      <c r="E407" s="46">
        <v>1</v>
      </c>
      <c r="F407" s="46">
        <v>4</v>
      </c>
      <c r="G407" s="50">
        <f t="shared" si="20"/>
        <v>1748.2684999999999</v>
      </c>
      <c r="H407" s="131">
        <f t="shared" si="21"/>
        <v>1748.2684999999999</v>
      </c>
      <c r="I407" s="129"/>
      <c r="J407" s="48">
        <f t="shared" si="22"/>
        <v>0</v>
      </c>
      <c r="L407">
        <v>26.27</v>
      </c>
    </row>
    <row r="408" spans="1:12" x14ac:dyDescent="0.25">
      <c r="A408" s="55"/>
      <c r="B408" s="55"/>
      <c r="C408" s="55"/>
      <c r="D408" s="10" t="s">
        <v>3121</v>
      </c>
      <c r="E408" s="44"/>
      <c r="F408" s="44"/>
      <c r="G408" s="56"/>
      <c r="H408" s="132"/>
      <c r="I408" s="130"/>
      <c r="J408" s="58"/>
    </row>
    <row r="409" spans="1:12" x14ac:dyDescent="0.25">
      <c r="A409" s="9" t="s">
        <v>2960</v>
      </c>
      <c r="B409" s="9" t="s">
        <v>10094</v>
      </c>
      <c r="C409" s="30" t="s">
        <v>2318</v>
      </c>
      <c r="D409" s="51" t="s">
        <v>2319</v>
      </c>
      <c r="E409" s="46">
        <v>10</v>
      </c>
      <c r="F409" s="46">
        <v>60</v>
      </c>
      <c r="G409" s="50">
        <f t="shared" si="20"/>
        <v>349.38749999999999</v>
      </c>
      <c r="H409" s="131">
        <f t="shared" si="21"/>
        <v>349.38749999999999</v>
      </c>
      <c r="I409" s="129"/>
      <c r="J409" s="48">
        <f t="shared" si="22"/>
        <v>0</v>
      </c>
      <c r="L409">
        <v>5.25</v>
      </c>
    </row>
    <row r="410" spans="1:12" x14ac:dyDescent="0.25">
      <c r="A410" s="9" t="s">
        <v>2961</v>
      </c>
      <c r="B410" s="9" t="s">
        <v>10095</v>
      </c>
      <c r="C410" s="30" t="s">
        <v>2320</v>
      </c>
      <c r="D410" s="51" t="s">
        <v>2321</v>
      </c>
      <c r="E410" s="46">
        <v>5</v>
      </c>
      <c r="F410" s="46">
        <v>50</v>
      </c>
      <c r="G410" s="50">
        <f t="shared" si="20"/>
        <v>426.58549999999997</v>
      </c>
      <c r="H410" s="131">
        <f t="shared" si="21"/>
        <v>426.58549999999997</v>
      </c>
      <c r="I410" s="129"/>
      <c r="J410" s="48">
        <f t="shared" si="22"/>
        <v>0</v>
      </c>
      <c r="L410">
        <v>6.41</v>
      </c>
    </row>
    <row r="411" spans="1:12" x14ac:dyDescent="0.25">
      <c r="A411" s="9" t="s">
        <v>2962</v>
      </c>
      <c r="B411" s="9" t="s">
        <v>10096</v>
      </c>
      <c r="C411" s="30" t="s">
        <v>2322</v>
      </c>
      <c r="D411" s="51" t="s">
        <v>2323</v>
      </c>
      <c r="E411" s="46">
        <v>10</v>
      </c>
      <c r="F411" s="46">
        <v>60</v>
      </c>
      <c r="G411" s="50">
        <f t="shared" si="20"/>
        <v>349.38749999999999</v>
      </c>
      <c r="H411" s="131">
        <f t="shared" si="21"/>
        <v>349.38749999999999</v>
      </c>
      <c r="I411" s="129"/>
      <c r="J411" s="48">
        <f t="shared" si="22"/>
        <v>0</v>
      </c>
      <c r="L411">
        <v>5.25</v>
      </c>
    </row>
    <row r="412" spans="1:12" x14ac:dyDescent="0.25">
      <c r="A412" s="9" t="s">
        <v>2963</v>
      </c>
      <c r="B412" s="9" t="s">
        <v>10097</v>
      </c>
      <c r="C412" s="30" t="s">
        <v>2324</v>
      </c>
      <c r="D412" s="51" t="s">
        <v>2325</v>
      </c>
      <c r="E412" s="46">
        <v>5</v>
      </c>
      <c r="F412" s="46">
        <v>45</v>
      </c>
      <c r="G412" s="50">
        <f t="shared" si="20"/>
        <v>439.89550000000003</v>
      </c>
      <c r="H412" s="131">
        <f t="shared" si="21"/>
        <v>439.89550000000003</v>
      </c>
      <c r="I412" s="129"/>
      <c r="J412" s="48">
        <f t="shared" si="22"/>
        <v>0</v>
      </c>
      <c r="L412">
        <v>6.61</v>
      </c>
    </row>
    <row r="413" spans="1:12" x14ac:dyDescent="0.25">
      <c r="A413" s="55"/>
      <c r="B413" s="55"/>
      <c r="C413" s="55"/>
      <c r="D413" s="10" t="s">
        <v>3120</v>
      </c>
      <c r="E413" s="44"/>
      <c r="F413" s="44"/>
      <c r="G413" s="56"/>
      <c r="H413" s="132"/>
      <c r="I413" s="130"/>
      <c r="J413" s="58"/>
    </row>
    <row r="414" spans="1:12" x14ac:dyDescent="0.25">
      <c r="A414" s="9" t="s">
        <v>2964</v>
      </c>
      <c r="B414" s="9" t="s">
        <v>10098</v>
      </c>
      <c r="C414" s="30" t="s">
        <v>2326</v>
      </c>
      <c r="D414" s="51" t="s">
        <v>2327</v>
      </c>
      <c r="E414" s="46">
        <v>5</v>
      </c>
      <c r="F414" s="46">
        <v>30</v>
      </c>
      <c r="G414" s="50">
        <f t="shared" si="20"/>
        <v>334.08099999999996</v>
      </c>
      <c r="H414" s="131">
        <f t="shared" si="21"/>
        <v>334.08099999999996</v>
      </c>
      <c r="I414" s="129"/>
      <c r="J414" s="48">
        <f t="shared" si="22"/>
        <v>0</v>
      </c>
      <c r="L414">
        <v>5.0199999999999996</v>
      </c>
    </row>
    <row r="415" spans="1:12" x14ac:dyDescent="0.25">
      <c r="A415" s="9" t="s">
        <v>2965</v>
      </c>
      <c r="B415" s="9" t="s">
        <v>10099</v>
      </c>
      <c r="C415" s="30" t="s">
        <v>2328</v>
      </c>
      <c r="D415" s="51" t="s">
        <v>2329</v>
      </c>
      <c r="E415" s="46">
        <v>3</v>
      </c>
      <c r="F415" s="46">
        <v>18</v>
      </c>
      <c r="G415" s="50">
        <f t="shared" si="20"/>
        <v>524.41399999999999</v>
      </c>
      <c r="H415" s="131">
        <f t="shared" si="21"/>
        <v>524.41399999999999</v>
      </c>
      <c r="I415" s="129"/>
      <c r="J415" s="48">
        <f t="shared" si="22"/>
        <v>0</v>
      </c>
      <c r="L415">
        <v>7.88</v>
      </c>
    </row>
    <row r="416" spans="1:12" x14ac:dyDescent="0.25">
      <c r="A416" s="55"/>
      <c r="B416" s="55"/>
      <c r="C416" s="55"/>
      <c r="D416" s="10" t="s">
        <v>1166</v>
      </c>
      <c r="E416" s="44"/>
      <c r="F416" s="44"/>
      <c r="G416" s="56"/>
      <c r="H416" s="132"/>
      <c r="I416" s="130"/>
      <c r="J416" s="58"/>
    </row>
    <row r="417" spans="1:12" x14ac:dyDescent="0.25">
      <c r="A417" s="9" t="s">
        <v>2966</v>
      </c>
      <c r="B417" s="9" t="s">
        <v>10100</v>
      </c>
      <c r="C417" s="30" t="s">
        <v>2330</v>
      </c>
      <c r="D417" s="51" t="s">
        <v>2331</v>
      </c>
      <c r="E417" s="46">
        <v>10</v>
      </c>
      <c r="F417" s="46">
        <v>60</v>
      </c>
      <c r="G417" s="50">
        <f t="shared" si="20"/>
        <v>163.71299999999999</v>
      </c>
      <c r="H417" s="131">
        <f t="shared" si="21"/>
        <v>163.71299999999999</v>
      </c>
      <c r="I417" s="129"/>
      <c r="J417" s="48">
        <f t="shared" si="22"/>
        <v>0</v>
      </c>
      <c r="L417">
        <v>2.46</v>
      </c>
    </row>
    <row r="418" spans="1:12" x14ac:dyDescent="0.25">
      <c r="A418" s="9" t="s">
        <v>2967</v>
      </c>
      <c r="B418" s="9" t="s">
        <v>10101</v>
      </c>
      <c r="C418" s="30" t="s">
        <v>2332</v>
      </c>
      <c r="D418" s="51" t="s">
        <v>2333</v>
      </c>
      <c r="E418" s="46">
        <v>10</v>
      </c>
      <c r="F418" s="46">
        <v>50</v>
      </c>
      <c r="G418" s="50">
        <f t="shared" si="20"/>
        <v>214.291</v>
      </c>
      <c r="H418" s="131">
        <f t="shared" si="21"/>
        <v>214.291</v>
      </c>
      <c r="I418" s="129"/>
      <c r="J418" s="48">
        <f t="shared" si="22"/>
        <v>0</v>
      </c>
      <c r="L418">
        <v>3.22</v>
      </c>
    </row>
    <row r="419" spans="1:12" x14ac:dyDescent="0.25">
      <c r="A419" s="9" t="s">
        <v>2968</v>
      </c>
      <c r="B419" s="9" t="s">
        <v>10102</v>
      </c>
      <c r="C419" s="30" t="s">
        <v>2334</v>
      </c>
      <c r="D419" s="51" t="s">
        <v>2335</v>
      </c>
      <c r="E419" s="46">
        <v>5</v>
      </c>
      <c r="F419" s="46">
        <v>30</v>
      </c>
      <c r="G419" s="50">
        <f t="shared" si="20"/>
        <v>395.30700000000002</v>
      </c>
      <c r="H419" s="131">
        <f t="shared" si="21"/>
        <v>395.30700000000002</v>
      </c>
      <c r="I419" s="129"/>
      <c r="J419" s="48">
        <f t="shared" si="22"/>
        <v>0</v>
      </c>
      <c r="L419">
        <v>5.94</v>
      </c>
    </row>
    <row r="420" spans="1:12" x14ac:dyDescent="0.25">
      <c r="A420" s="9" t="s">
        <v>2969</v>
      </c>
      <c r="B420" s="9" t="s">
        <v>10103</v>
      </c>
      <c r="C420" s="30" t="s">
        <v>2336</v>
      </c>
      <c r="D420" s="51" t="s">
        <v>2337</v>
      </c>
      <c r="E420" s="46">
        <v>4</v>
      </c>
      <c r="F420" s="46">
        <v>20</v>
      </c>
      <c r="G420" s="50">
        <f t="shared" si="20"/>
        <v>889.7734999999999</v>
      </c>
      <c r="H420" s="131">
        <f t="shared" si="21"/>
        <v>889.7734999999999</v>
      </c>
      <c r="I420" s="129"/>
      <c r="J420" s="48">
        <f t="shared" si="22"/>
        <v>0</v>
      </c>
      <c r="L420">
        <v>13.37</v>
      </c>
    </row>
    <row r="421" spans="1:12" x14ac:dyDescent="0.25">
      <c r="A421" s="9" t="s">
        <v>2970</v>
      </c>
      <c r="B421" s="9" t="s">
        <v>10104</v>
      </c>
      <c r="C421" s="30" t="s">
        <v>2338</v>
      </c>
      <c r="D421" s="51" t="s">
        <v>2339</v>
      </c>
      <c r="E421" s="46">
        <v>2</v>
      </c>
      <c r="F421" s="46">
        <v>12</v>
      </c>
      <c r="G421" s="50">
        <f t="shared" si="20"/>
        <v>1299.7215000000001</v>
      </c>
      <c r="H421" s="131">
        <f t="shared" si="21"/>
        <v>1299.7215000000001</v>
      </c>
      <c r="I421" s="129"/>
      <c r="J421" s="48">
        <f t="shared" si="22"/>
        <v>0</v>
      </c>
      <c r="L421">
        <v>19.53</v>
      </c>
    </row>
    <row r="422" spans="1:12" x14ac:dyDescent="0.25">
      <c r="A422" s="9" t="s">
        <v>2971</v>
      </c>
      <c r="B422" s="9" t="s">
        <v>10105</v>
      </c>
      <c r="C422" s="30" t="s">
        <v>2340</v>
      </c>
      <c r="D422" s="51" t="s">
        <v>2341</v>
      </c>
      <c r="E422" s="46">
        <v>1</v>
      </c>
      <c r="F422" s="46">
        <v>6</v>
      </c>
      <c r="G422" s="50">
        <f t="shared" si="20"/>
        <v>1864.0654999999999</v>
      </c>
      <c r="H422" s="131">
        <f t="shared" si="21"/>
        <v>1864.0654999999999</v>
      </c>
      <c r="I422" s="129"/>
      <c r="J422" s="48">
        <f t="shared" si="22"/>
        <v>0</v>
      </c>
      <c r="L422">
        <v>28.01</v>
      </c>
    </row>
    <row r="423" spans="1:12" x14ac:dyDescent="0.25">
      <c r="A423" s="55"/>
      <c r="B423" s="55"/>
      <c r="C423" s="55"/>
      <c r="D423" s="10" t="s">
        <v>3119</v>
      </c>
      <c r="E423" s="44"/>
      <c r="F423" s="44"/>
      <c r="G423" s="56"/>
      <c r="H423" s="132"/>
      <c r="I423" s="130"/>
      <c r="J423" s="58"/>
    </row>
    <row r="424" spans="1:12" x14ac:dyDescent="0.25">
      <c r="A424" s="9" t="s">
        <v>2972</v>
      </c>
      <c r="B424" s="9"/>
      <c r="C424" s="30" t="s">
        <v>2342</v>
      </c>
      <c r="D424" s="51" t="s">
        <v>2343</v>
      </c>
      <c r="E424" s="46">
        <v>10</v>
      </c>
      <c r="F424" s="46">
        <v>60</v>
      </c>
      <c r="G424" s="50">
        <f t="shared" si="20"/>
        <v>140.42049999999998</v>
      </c>
      <c r="H424" s="131">
        <f t="shared" si="21"/>
        <v>140.42049999999998</v>
      </c>
      <c r="I424" s="129"/>
      <c r="J424" s="48">
        <f t="shared" si="22"/>
        <v>0</v>
      </c>
      <c r="L424">
        <v>2.11</v>
      </c>
    </row>
    <row r="425" spans="1:12" x14ac:dyDescent="0.25">
      <c r="A425" s="9" t="s">
        <v>2973</v>
      </c>
      <c r="B425" s="9"/>
      <c r="C425" s="30" t="s">
        <v>2344</v>
      </c>
      <c r="D425" s="51" t="s">
        <v>2345</v>
      </c>
      <c r="E425" s="46">
        <v>10</v>
      </c>
      <c r="F425" s="46">
        <v>50</v>
      </c>
      <c r="G425" s="50">
        <f t="shared" si="20"/>
        <v>183.67799999999997</v>
      </c>
      <c r="H425" s="131">
        <f t="shared" si="21"/>
        <v>183.67799999999997</v>
      </c>
      <c r="I425" s="129"/>
      <c r="J425" s="48">
        <f t="shared" si="22"/>
        <v>0</v>
      </c>
      <c r="L425">
        <v>2.76</v>
      </c>
    </row>
    <row r="426" spans="1:12" x14ac:dyDescent="0.25">
      <c r="A426" s="9" t="s">
        <v>2974</v>
      </c>
      <c r="B426" s="9"/>
      <c r="C426" s="30" t="s">
        <v>2346</v>
      </c>
      <c r="D426" s="51" t="s">
        <v>2347</v>
      </c>
      <c r="E426" s="46">
        <v>5</v>
      </c>
      <c r="F426" s="46">
        <v>30</v>
      </c>
      <c r="G426" s="50">
        <f t="shared" si="20"/>
        <v>296.14749999999998</v>
      </c>
      <c r="H426" s="131">
        <f t="shared" si="21"/>
        <v>296.14749999999998</v>
      </c>
      <c r="I426" s="129"/>
      <c r="J426" s="48">
        <f t="shared" si="22"/>
        <v>0</v>
      </c>
      <c r="L426">
        <v>4.45</v>
      </c>
    </row>
    <row r="427" spans="1:12" x14ac:dyDescent="0.25">
      <c r="A427" s="55"/>
      <c r="B427" s="55"/>
      <c r="C427" s="55"/>
      <c r="D427" s="10" t="s">
        <v>1165</v>
      </c>
      <c r="E427" s="44"/>
      <c r="F427" s="44"/>
      <c r="G427" s="56"/>
      <c r="H427" s="132"/>
      <c r="I427" s="130"/>
      <c r="J427" s="58"/>
    </row>
    <row r="428" spans="1:12" x14ac:dyDescent="0.25">
      <c r="A428" s="9" t="s">
        <v>2975</v>
      </c>
      <c r="B428" s="9" t="s">
        <v>10106</v>
      </c>
      <c r="C428" s="30" t="s">
        <v>2348</v>
      </c>
      <c r="D428" s="51" t="s">
        <v>2349</v>
      </c>
      <c r="E428" s="46">
        <v>10</v>
      </c>
      <c r="F428" s="46">
        <v>60</v>
      </c>
      <c r="G428" s="50">
        <f t="shared" si="20"/>
        <v>292.15449999999998</v>
      </c>
      <c r="H428" s="131">
        <f t="shared" si="21"/>
        <v>292.15449999999998</v>
      </c>
      <c r="I428" s="129"/>
      <c r="J428" s="48">
        <f t="shared" si="22"/>
        <v>0</v>
      </c>
      <c r="L428">
        <v>4.3899999999999997</v>
      </c>
    </row>
    <row r="429" spans="1:12" x14ac:dyDescent="0.25">
      <c r="A429" s="9" t="s">
        <v>2976</v>
      </c>
      <c r="B429" s="9" t="s">
        <v>10107</v>
      </c>
      <c r="C429" s="30" t="s">
        <v>2350</v>
      </c>
      <c r="D429" s="51" t="s">
        <v>2351</v>
      </c>
      <c r="E429" s="46">
        <v>5</v>
      </c>
      <c r="F429" s="46">
        <v>50</v>
      </c>
      <c r="G429" s="50">
        <f t="shared" si="20"/>
        <v>381.33150000000001</v>
      </c>
      <c r="H429" s="131">
        <f t="shared" si="21"/>
        <v>381.33150000000001</v>
      </c>
      <c r="I429" s="129"/>
      <c r="J429" s="48">
        <f t="shared" si="22"/>
        <v>0</v>
      </c>
      <c r="L429">
        <v>5.73</v>
      </c>
    </row>
    <row r="430" spans="1:12" x14ac:dyDescent="0.25">
      <c r="A430" s="9" t="s">
        <v>2977</v>
      </c>
      <c r="B430" s="9" t="s">
        <v>10108</v>
      </c>
      <c r="C430" s="30" t="s">
        <v>2352</v>
      </c>
      <c r="D430" s="51" t="s">
        <v>2353</v>
      </c>
      <c r="E430" s="46">
        <v>10</v>
      </c>
      <c r="F430" s="46">
        <v>60</v>
      </c>
      <c r="G430" s="50">
        <f t="shared" si="20"/>
        <v>292.15449999999998</v>
      </c>
      <c r="H430" s="131">
        <f t="shared" si="21"/>
        <v>292.15449999999998</v>
      </c>
      <c r="I430" s="129"/>
      <c r="J430" s="48">
        <f t="shared" si="22"/>
        <v>0</v>
      </c>
      <c r="L430">
        <v>4.3899999999999997</v>
      </c>
    </row>
    <row r="431" spans="1:12" x14ac:dyDescent="0.25">
      <c r="A431" s="9" t="s">
        <v>2978</v>
      </c>
      <c r="B431" s="9" t="s">
        <v>10109</v>
      </c>
      <c r="C431" s="30" t="s">
        <v>2354</v>
      </c>
      <c r="D431" s="51" t="s">
        <v>2355</v>
      </c>
      <c r="E431" s="46">
        <v>5</v>
      </c>
      <c r="F431" s="46">
        <v>45</v>
      </c>
      <c r="G431" s="50">
        <f t="shared" si="20"/>
        <v>381.33150000000001</v>
      </c>
      <c r="H431" s="131">
        <f t="shared" si="21"/>
        <v>381.33150000000001</v>
      </c>
      <c r="I431" s="129"/>
      <c r="J431" s="48">
        <f t="shared" si="22"/>
        <v>0</v>
      </c>
      <c r="L431">
        <v>5.73</v>
      </c>
    </row>
    <row r="432" spans="1:12" x14ac:dyDescent="0.25">
      <c r="A432" s="55"/>
      <c r="B432" s="55"/>
      <c r="C432" s="55"/>
      <c r="D432" s="10" t="s">
        <v>3118</v>
      </c>
      <c r="E432" s="44"/>
      <c r="F432" s="44"/>
      <c r="G432" s="56"/>
      <c r="H432" s="132"/>
      <c r="I432" s="130"/>
      <c r="J432" s="58"/>
    </row>
    <row r="433" spans="1:12" x14ac:dyDescent="0.25">
      <c r="A433" s="9" t="s">
        <v>2979</v>
      </c>
      <c r="B433" s="9" t="s">
        <v>10110</v>
      </c>
      <c r="C433" s="30" t="s">
        <v>2356</v>
      </c>
      <c r="D433" s="51" t="s">
        <v>2357</v>
      </c>
      <c r="E433" s="46">
        <v>20</v>
      </c>
      <c r="F433" s="46">
        <v>100</v>
      </c>
      <c r="G433" s="50">
        <f t="shared" si="20"/>
        <v>124.4485</v>
      </c>
      <c r="H433" s="131">
        <f t="shared" si="21"/>
        <v>124.4485</v>
      </c>
      <c r="I433" s="129"/>
      <c r="J433" s="48">
        <f t="shared" si="22"/>
        <v>0</v>
      </c>
      <c r="L433">
        <v>1.87</v>
      </c>
    </row>
    <row r="434" spans="1:12" x14ac:dyDescent="0.25">
      <c r="A434" s="9" t="s">
        <v>2980</v>
      </c>
      <c r="B434" s="9" t="s">
        <v>10111</v>
      </c>
      <c r="C434" s="30" t="s">
        <v>2358</v>
      </c>
      <c r="D434" s="51" t="s">
        <v>2359</v>
      </c>
      <c r="E434" s="46">
        <v>10</v>
      </c>
      <c r="F434" s="46">
        <v>50</v>
      </c>
      <c r="G434" s="50">
        <f t="shared" si="20"/>
        <v>171.03349999999998</v>
      </c>
      <c r="H434" s="131">
        <f t="shared" si="21"/>
        <v>171.03349999999998</v>
      </c>
      <c r="I434" s="129"/>
      <c r="J434" s="48">
        <f t="shared" si="22"/>
        <v>0</v>
      </c>
      <c r="L434">
        <v>2.57</v>
      </c>
    </row>
    <row r="435" spans="1:12" x14ac:dyDescent="0.25">
      <c r="A435" s="9" t="s">
        <v>2981</v>
      </c>
      <c r="B435" s="9" t="s">
        <v>10112</v>
      </c>
      <c r="C435" s="30" t="s">
        <v>2360</v>
      </c>
      <c r="D435" s="51" t="s">
        <v>2361</v>
      </c>
      <c r="E435" s="46">
        <v>5</v>
      </c>
      <c r="F435" s="46">
        <v>30</v>
      </c>
      <c r="G435" s="50">
        <f t="shared" si="20"/>
        <v>276.84800000000001</v>
      </c>
      <c r="H435" s="131">
        <f t="shared" si="21"/>
        <v>276.84800000000001</v>
      </c>
      <c r="I435" s="129"/>
      <c r="J435" s="48">
        <f t="shared" si="22"/>
        <v>0</v>
      </c>
      <c r="L435">
        <v>4.16</v>
      </c>
    </row>
    <row r="436" spans="1:12" x14ac:dyDescent="0.25">
      <c r="A436" s="55"/>
      <c r="B436" s="55"/>
      <c r="C436" s="55"/>
      <c r="D436" s="10" t="s">
        <v>3117</v>
      </c>
      <c r="E436" s="44"/>
      <c r="F436" s="44"/>
      <c r="G436" s="56"/>
      <c r="H436" s="132"/>
      <c r="I436" s="130"/>
      <c r="J436" s="58"/>
    </row>
    <row r="437" spans="1:12" x14ac:dyDescent="0.25">
      <c r="A437" s="9" t="s">
        <v>2982</v>
      </c>
      <c r="B437" s="9" t="s">
        <v>10113</v>
      </c>
      <c r="C437" s="30" t="s">
        <v>2362</v>
      </c>
      <c r="D437" s="51" t="s">
        <v>2363</v>
      </c>
      <c r="E437" s="46">
        <v>20</v>
      </c>
      <c r="F437" s="46">
        <v>100</v>
      </c>
      <c r="G437" s="50">
        <f t="shared" si="20"/>
        <v>127.11049999999999</v>
      </c>
      <c r="H437" s="131">
        <f t="shared" si="21"/>
        <v>127.11049999999999</v>
      </c>
      <c r="I437" s="129"/>
      <c r="J437" s="48">
        <f t="shared" si="22"/>
        <v>0</v>
      </c>
      <c r="L437">
        <v>1.91</v>
      </c>
    </row>
    <row r="438" spans="1:12" x14ac:dyDescent="0.25">
      <c r="A438" s="9" t="s">
        <v>2983</v>
      </c>
      <c r="B438" s="9" t="s">
        <v>10114</v>
      </c>
      <c r="C438" s="30" t="s">
        <v>2364</v>
      </c>
      <c r="D438" s="51" t="s">
        <v>2365</v>
      </c>
      <c r="E438" s="46">
        <v>10</v>
      </c>
      <c r="F438" s="46">
        <v>50</v>
      </c>
      <c r="G438" s="50">
        <f t="shared" si="20"/>
        <v>173.03</v>
      </c>
      <c r="H438" s="131">
        <f t="shared" si="21"/>
        <v>173.03</v>
      </c>
      <c r="I438" s="129"/>
      <c r="J438" s="48">
        <f t="shared" si="22"/>
        <v>0</v>
      </c>
      <c r="L438">
        <v>2.6</v>
      </c>
    </row>
    <row r="439" spans="1:12" x14ac:dyDescent="0.25">
      <c r="A439" s="9" t="s">
        <v>2984</v>
      </c>
      <c r="B439" s="9" t="s">
        <v>10115</v>
      </c>
      <c r="C439" s="30" t="s">
        <v>2366</v>
      </c>
      <c r="D439" s="51" t="s">
        <v>2367</v>
      </c>
      <c r="E439" s="46">
        <v>5</v>
      </c>
      <c r="F439" s="46">
        <v>30</v>
      </c>
      <c r="G439" s="50">
        <f t="shared" si="20"/>
        <v>286.83049999999997</v>
      </c>
      <c r="H439" s="131">
        <f t="shared" si="21"/>
        <v>286.83049999999997</v>
      </c>
      <c r="I439" s="129"/>
      <c r="J439" s="48">
        <f t="shared" si="22"/>
        <v>0</v>
      </c>
      <c r="L439">
        <v>4.3099999999999996</v>
      </c>
    </row>
    <row r="440" spans="1:12" x14ac:dyDescent="0.25">
      <c r="A440" s="9" t="s">
        <v>2985</v>
      </c>
      <c r="B440" s="9" t="s">
        <v>10116</v>
      </c>
      <c r="C440" s="30" t="s">
        <v>2368</v>
      </c>
      <c r="D440" s="51" t="s">
        <v>2369</v>
      </c>
      <c r="E440" s="46">
        <v>4</v>
      </c>
      <c r="F440" s="46">
        <v>16</v>
      </c>
      <c r="G440" s="50">
        <f t="shared" si="20"/>
        <v>421.26150000000001</v>
      </c>
      <c r="H440" s="131">
        <f t="shared" si="21"/>
        <v>421.26150000000001</v>
      </c>
      <c r="I440" s="129"/>
      <c r="J440" s="48">
        <f t="shared" si="22"/>
        <v>0</v>
      </c>
      <c r="L440">
        <v>6.33</v>
      </c>
    </row>
    <row r="441" spans="1:12" x14ac:dyDescent="0.25">
      <c r="A441" s="55"/>
      <c r="B441" s="55"/>
      <c r="C441" s="55"/>
      <c r="D441" s="10" t="s">
        <v>1198</v>
      </c>
      <c r="E441" s="44"/>
      <c r="F441" s="44"/>
      <c r="G441" s="56"/>
      <c r="H441" s="132"/>
      <c r="I441" s="130"/>
      <c r="J441" s="58"/>
    </row>
    <row r="442" spans="1:12" x14ac:dyDescent="0.25">
      <c r="A442" s="9" t="s">
        <v>2986</v>
      </c>
      <c r="B442" s="9"/>
      <c r="C442" s="30" t="s">
        <v>2370</v>
      </c>
      <c r="D442" s="51" t="s">
        <v>2371</v>
      </c>
      <c r="E442" s="46">
        <v>20</v>
      </c>
      <c r="F442" s="46">
        <v>240</v>
      </c>
      <c r="G442" s="50">
        <f t="shared" si="20"/>
        <v>104.48350000000001</v>
      </c>
      <c r="H442" s="131">
        <f t="shared" si="21"/>
        <v>104.48350000000001</v>
      </c>
      <c r="I442" s="129"/>
      <c r="J442" s="48">
        <f t="shared" si="22"/>
        <v>0</v>
      </c>
      <c r="L442">
        <v>1.57</v>
      </c>
    </row>
    <row r="443" spans="1:12" x14ac:dyDescent="0.25">
      <c r="A443" s="9" t="s">
        <v>2987</v>
      </c>
      <c r="B443" s="9" t="s">
        <v>10117</v>
      </c>
      <c r="C443" s="30" t="s">
        <v>2372</v>
      </c>
      <c r="D443" s="51" t="s">
        <v>2373</v>
      </c>
      <c r="E443" s="46">
        <v>15</v>
      </c>
      <c r="F443" s="46">
        <v>180</v>
      </c>
      <c r="G443" s="50">
        <f t="shared" si="20"/>
        <v>143.08249999999998</v>
      </c>
      <c r="H443" s="131">
        <f t="shared" si="21"/>
        <v>143.08249999999998</v>
      </c>
      <c r="I443" s="129"/>
      <c r="J443" s="48">
        <f t="shared" si="22"/>
        <v>0</v>
      </c>
      <c r="L443">
        <v>2.15</v>
      </c>
    </row>
    <row r="444" spans="1:12" x14ac:dyDescent="0.25">
      <c r="A444" s="9" t="s">
        <v>2988</v>
      </c>
      <c r="B444" s="9" t="s">
        <v>10118</v>
      </c>
      <c r="C444" s="30" t="s">
        <v>2374</v>
      </c>
      <c r="D444" s="51" t="s">
        <v>2375</v>
      </c>
      <c r="E444" s="46">
        <v>10</v>
      </c>
      <c r="F444" s="46">
        <v>120</v>
      </c>
      <c r="G444" s="50">
        <f t="shared" si="20"/>
        <v>232.2595</v>
      </c>
      <c r="H444" s="131">
        <f t="shared" si="21"/>
        <v>232.2595</v>
      </c>
      <c r="I444" s="129"/>
      <c r="J444" s="48">
        <f t="shared" si="22"/>
        <v>0</v>
      </c>
      <c r="L444">
        <v>3.49</v>
      </c>
    </row>
    <row r="445" spans="1:12" x14ac:dyDescent="0.25">
      <c r="A445" s="55"/>
      <c r="B445" s="55"/>
      <c r="C445" s="55"/>
      <c r="D445" s="10" t="s">
        <v>3116</v>
      </c>
      <c r="E445" s="44"/>
      <c r="F445" s="44"/>
      <c r="G445" s="56"/>
      <c r="H445" s="132"/>
      <c r="I445" s="130"/>
      <c r="J445" s="58"/>
    </row>
    <row r="446" spans="1:12" x14ac:dyDescent="0.25">
      <c r="A446" s="9" t="s">
        <v>2989</v>
      </c>
      <c r="B446" s="9"/>
      <c r="C446" s="30" t="s">
        <v>2376</v>
      </c>
      <c r="D446" s="51" t="s">
        <v>2377</v>
      </c>
      <c r="E446" s="46">
        <v>15</v>
      </c>
      <c r="F446" s="46">
        <v>90</v>
      </c>
      <c r="G446" s="50">
        <f t="shared" si="20"/>
        <v>374.67649999999998</v>
      </c>
      <c r="H446" s="131">
        <f t="shared" si="21"/>
        <v>374.67649999999998</v>
      </c>
      <c r="I446" s="129"/>
      <c r="J446" s="48">
        <f t="shared" si="22"/>
        <v>0</v>
      </c>
      <c r="L446">
        <v>5.63</v>
      </c>
    </row>
    <row r="447" spans="1:12" x14ac:dyDescent="0.25">
      <c r="A447" s="9" t="s">
        <v>2990</v>
      </c>
      <c r="B447" s="9"/>
      <c r="C447" s="30" t="s">
        <v>2378</v>
      </c>
      <c r="D447" s="51" t="s">
        <v>2379</v>
      </c>
      <c r="E447" s="46">
        <v>10</v>
      </c>
      <c r="F447" s="46">
        <v>60</v>
      </c>
      <c r="G447" s="50">
        <f t="shared" si="20"/>
        <v>477.82899999999995</v>
      </c>
      <c r="H447" s="131">
        <f t="shared" si="21"/>
        <v>477.82899999999995</v>
      </c>
      <c r="I447" s="129"/>
      <c r="J447" s="48">
        <f t="shared" si="22"/>
        <v>0</v>
      </c>
      <c r="L447">
        <v>7.18</v>
      </c>
    </row>
    <row r="448" spans="1:12" x14ac:dyDescent="0.25">
      <c r="A448" s="9" t="s">
        <v>2991</v>
      </c>
      <c r="B448" s="9"/>
      <c r="C448" s="30" t="s">
        <v>2380</v>
      </c>
      <c r="D448" s="51" t="s">
        <v>2381</v>
      </c>
      <c r="E448" s="46">
        <v>15</v>
      </c>
      <c r="F448" s="46">
        <v>90</v>
      </c>
      <c r="G448" s="50">
        <f t="shared" si="20"/>
        <v>331.41900000000004</v>
      </c>
      <c r="H448" s="131">
        <f t="shared" si="21"/>
        <v>331.41900000000004</v>
      </c>
      <c r="I448" s="129"/>
      <c r="J448" s="48">
        <f t="shared" si="22"/>
        <v>0</v>
      </c>
      <c r="L448">
        <v>4.9800000000000004</v>
      </c>
    </row>
    <row r="449" spans="1:12" x14ac:dyDescent="0.25">
      <c r="A449" s="9" t="s">
        <v>2992</v>
      </c>
      <c r="B449" s="9"/>
      <c r="C449" s="9" t="s">
        <v>2382</v>
      </c>
      <c r="D449" s="35" t="s">
        <v>2383</v>
      </c>
      <c r="E449" s="46">
        <v>10</v>
      </c>
      <c r="F449" s="46">
        <v>60</v>
      </c>
      <c r="G449" s="50">
        <f t="shared" si="20"/>
        <v>468.512</v>
      </c>
      <c r="H449" s="131">
        <f t="shared" si="21"/>
        <v>468.512</v>
      </c>
      <c r="I449" s="129"/>
      <c r="J449" s="48">
        <f t="shared" si="22"/>
        <v>0</v>
      </c>
      <c r="L449">
        <v>7.04</v>
      </c>
    </row>
    <row r="450" spans="1:12" x14ac:dyDescent="0.25">
      <c r="A450" s="55"/>
      <c r="B450" s="55"/>
      <c r="C450" s="55"/>
      <c r="D450" s="10" t="s">
        <v>3115</v>
      </c>
      <c r="E450" s="44"/>
      <c r="F450" s="44"/>
      <c r="G450" s="56"/>
      <c r="H450" s="132"/>
      <c r="I450" s="130"/>
      <c r="J450" s="58"/>
    </row>
    <row r="451" spans="1:12" x14ac:dyDescent="0.25">
      <c r="A451" s="9" t="s">
        <v>2993</v>
      </c>
      <c r="B451" s="9"/>
      <c r="C451" s="9" t="s">
        <v>2384</v>
      </c>
      <c r="D451" s="35" t="s">
        <v>2385</v>
      </c>
      <c r="E451" s="46">
        <v>10</v>
      </c>
      <c r="F451" s="46">
        <v>60</v>
      </c>
      <c r="G451" s="50">
        <f t="shared" si="20"/>
        <v>583.6434999999999</v>
      </c>
      <c r="H451" s="131">
        <f t="shared" si="21"/>
        <v>583.6434999999999</v>
      </c>
      <c r="I451" s="129"/>
      <c r="J451" s="48">
        <f t="shared" si="22"/>
        <v>0</v>
      </c>
      <c r="L451">
        <v>8.77</v>
      </c>
    </row>
    <row r="452" spans="1:12" x14ac:dyDescent="0.25">
      <c r="A452" s="9" t="s">
        <v>2994</v>
      </c>
      <c r="B452" s="9"/>
      <c r="C452" s="9" t="s">
        <v>2386</v>
      </c>
      <c r="D452" s="35" t="s">
        <v>2387</v>
      </c>
      <c r="E452" s="46">
        <v>8</v>
      </c>
      <c r="F452" s="46">
        <v>48</v>
      </c>
      <c r="G452" s="50">
        <f t="shared" si="20"/>
        <v>640.2109999999999</v>
      </c>
      <c r="H452" s="131">
        <f t="shared" si="21"/>
        <v>640.2109999999999</v>
      </c>
      <c r="I452" s="129"/>
      <c r="J452" s="48">
        <f t="shared" si="22"/>
        <v>0</v>
      </c>
      <c r="L452">
        <v>9.6199999999999992</v>
      </c>
    </row>
    <row r="453" spans="1:12" x14ac:dyDescent="0.25">
      <c r="A453" s="9" t="s">
        <v>2995</v>
      </c>
      <c r="B453" s="9"/>
      <c r="C453" s="9" t="s">
        <v>2388</v>
      </c>
      <c r="D453" s="35" t="s">
        <v>2389</v>
      </c>
      <c r="E453" s="46">
        <v>10</v>
      </c>
      <c r="F453" s="46">
        <v>60</v>
      </c>
      <c r="G453" s="50">
        <f t="shared" ref="G453:G463" si="23">L453*$H$6</f>
        <v>576.32299999999998</v>
      </c>
      <c r="H453" s="131">
        <f t="shared" si="21"/>
        <v>576.32299999999998</v>
      </c>
      <c r="I453" s="129"/>
      <c r="J453" s="48">
        <f t="shared" si="22"/>
        <v>0</v>
      </c>
      <c r="L453">
        <v>8.66</v>
      </c>
    </row>
    <row r="454" spans="1:12" x14ac:dyDescent="0.25">
      <c r="A454" s="9" t="s">
        <v>2996</v>
      </c>
      <c r="B454" s="9"/>
      <c r="C454" s="9" t="s">
        <v>2390</v>
      </c>
      <c r="D454" s="35" t="s">
        <v>2391</v>
      </c>
      <c r="E454" s="46">
        <v>8</v>
      </c>
      <c r="F454" s="46">
        <v>48</v>
      </c>
      <c r="G454" s="50">
        <f t="shared" si="23"/>
        <v>634.88699999999994</v>
      </c>
      <c r="H454" s="131">
        <f t="shared" si="21"/>
        <v>634.88699999999994</v>
      </c>
      <c r="I454" s="129"/>
      <c r="J454" s="48">
        <f t="shared" si="22"/>
        <v>0</v>
      </c>
      <c r="L454">
        <v>9.5399999999999991</v>
      </c>
    </row>
    <row r="455" spans="1:12" x14ac:dyDescent="0.25">
      <c r="A455" s="55"/>
      <c r="B455" s="55"/>
      <c r="C455" s="55"/>
      <c r="D455" s="10" t="s">
        <v>3114</v>
      </c>
      <c r="E455" s="44"/>
      <c r="F455" s="44"/>
      <c r="G455" s="56"/>
      <c r="H455" s="132"/>
      <c r="I455" s="130"/>
      <c r="J455" s="58"/>
    </row>
    <row r="456" spans="1:12" ht="24.75" x14ac:dyDescent="0.25">
      <c r="A456" s="9" t="s">
        <v>2997</v>
      </c>
      <c r="B456" s="9"/>
      <c r="C456" s="9" t="s">
        <v>2392</v>
      </c>
      <c r="D456" s="37" t="s">
        <v>2393</v>
      </c>
      <c r="E456" s="46">
        <v>1</v>
      </c>
      <c r="F456" s="46">
        <v>17</v>
      </c>
      <c r="G456" s="50">
        <f t="shared" si="23"/>
        <v>968.96799999999996</v>
      </c>
      <c r="H456" s="131">
        <f t="shared" si="21"/>
        <v>968.96799999999996</v>
      </c>
      <c r="I456" s="129"/>
      <c r="J456" s="48">
        <f t="shared" si="22"/>
        <v>0</v>
      </c>
      <c r="L456" s="210">
        <v>14.56</v>
      </c>
    </row>
    <row r="457" spans="1:12" ht="24.75" x14ac:dyDescent="0.25">
      <c r="A457" s="9" t="s">
        <v>2998</v>
      </c>
      <c r="B457" s="9"/>
      <c r="C457" s="9" t="s">
        <v>2394</v>
      </c>
      <c r="D457" s="37" t="s">
        <v>2395</v>
      </c>
      <c r="E457" s="46">
        <v>1</v>
      </c>
      <c r="F457" s="46">
        <v>17</v>
      </c>
      <c r="G457" s="50">
        <f t="shared" si="23"/>
        <v>1145.3254999999999</v>
      </c>
      <c r="H457" s="131">
        <f t="shared" si="21"/>
        <v>1145.3254999999999</v>
      </c>
      <c r="I457" s="129"/>
      <c r="J457" s="48">
        <f t="shared" si="22"/>
        <v>0</v>
      </c>
      <c r="L457" s="210">
        <v>17.21</v>
      </c>
    </row>
    <row r="458" spans="1:12" ht="24.75" x14ac:dyDescent="0.25">
      <c r="A458" s="9" t="s">
        <v>2999</v>
      </c>
      <c r="B458" s="9"/>
      <c r="C458" s="9" t="s">
        <v>2396</v>
      </c>
      <c r="D458" s="37" t="s">
        <v>2397</v>
      </c>
      <c r="E458" s="46">
        <v>1</v>
      </c>
      <c r="F458" s="46">
        <v>17</v>
      </c>
      <c r="G458" s="50">
        <f t="shared" si="23"/>
        <v>983.60899999999992</v>
      </c>
      <c r="H458" s="131">
        <f t="shared" ref="H458:H520" si="24">G458-G458*$H$5</f>
        <v>983.60899999999992</v>
      </c>
      <c r="I458" s="129"/>
      <c r="J458" s="48">
        <f t="shared" ref="J458:J520" si="25">H458*I458</f>
        <v>0</v>
      </c>
      <c r="L458" s="210">
        <v>14.78</v>
      </c>
    </row>
    <row r="459" spans="1:12" ht="24.75" x14ac:dyDescent="0.25">
      <c r="A459" s="9" t="s">
        <v>3000</v>
      </c>
      <c r="B459" s="9"/>
      <c r="C459" s="9" t="s">
        <v>2398</v>
      </c>
      <c r="D459" s="37" t="s">
        <v>2399</v>
      </c>
      <c r="E459" s="46">
        <v>1</v>
      </c>
      <c r="F459" s="46">
        <v>17</v>
      </c>
      <c r="G459" s="50">
        <f t="shared" si="23"/>
        <v>1177.2695000000001</v>
      </c>
      <c r="H459" s="131">
        <f t="shared" si="24"/>
        <v>1177.2695000000001</v>
      </c>
      <c r="I459" s="129"/>
      <c r="J459" s="48">
        <f t="shared" si="25"/>
        <v>0</v>
      </c>
      <c r="L459" s="210">
        <v>17.690000000000001</v>
      </c>
    </row>
    <row r="460" spans="1:12" ht="24.75" x14ac:dyDescent="0.25">
      <c r="A460" s="9" t="s">
        <v>3001</v>
      </c>
      <c r="B460" s="9"/>
      <c r="C460" s="9" t="s">
        <v>2400</v>
      </c>
      <c r="D460" s="37" t="s">
        <v>2401</v>
      </c>
      <c r="E460" s="46">
        <v>1</v>
      </c>
      <c r="F460" s="46">
        <v>17</v>
      </c>
      <c r="G460" s="50">
        <f t="shared" si="23"/>
        <v>826.55099999999993</v>
      </c>
      <c r="H460" s="131">
        <f t="shared" si="24"/>
        <v>826.55099999999993</v>
      </c>
      <c r="I460" s="129"/>
      <c r="J460" s="48">
        <f t="shared" si="25"/>
        <v>0</v>
      </c>
      <c r="L460" s="210">
        <v>12.42</v>
      </c>
    </row>
    <row r="461" spans="1:12" ht="24.75" x14ac:dyDescent="0.25">
      <c r="A461" s="9" t="s">
        <v>3002</v>
      </c>
      <c r="B461" s="9"/>
      <c r="C461" s="9" t="s">
        <v>2402</v>
      </c>
      <c r="D461" s="37" t="s">
        <v>2403</v>
      </c>
      <c r="E461" s="46">
        <v>1</v>
      </c>
      <c r="F461" s="46">
        <v>17</v>
      </c>
      <c r="G461" s="50">
        <f t="shared" si="23"/>
        <v>1035.518</v>
      </c>
      <c r="H461" s="131">
        <f t="shared" si="24"/>
        <v>1035.518</v>
      </c>
      <c r="I461" s="129"/>
      <c r="J461" s="48">
        <f t="shared" si="25"/>
        <v>0</v>
      </c>
      <c r="L461" s="210">
        <v>15.56</v>
      </c>
    </row>
    <row r="462" spans="1:12" ht="24.75" x14ac:dyDescent="0.25">
      <c r="A462" s="9" t="s">
        <v>3003</v>
      </c>
      <c r="B462" s="9"/>
      <c r="C462" s="9" t="s">
        <v>2404</v>
      </c>
      <c r="D462" s="37" t="s">
        <v>2405</v>
      </c>
      <c r="E462" s="46">
        <v>1</v>
      </c>
      <c r="F462" s="46">
        <v>17</v>
      </c>
      <c r="G462" s="50">
        <f t="shared" si="23"/>
        <v>817.23399999999992</v>
      </c>
      <c r="H462" s="131">
        <f t="shared" si="24"/>
        <v>817.23399999999992</v>
      </c>
      <c r="I462" s="129"/>
      <c r="J462" s="48">
        <f t="shared" si="25"/>
        <v>0</v>
      </c>
      <c r="L462" s="210">
        <v>12.28</v>
      </c>
    </row>
    <row r="463" spans="1:12" ht="24.75" x14ac:dyDescent="0.25">
      <c r="A463" s="9" t="s">
        <v>3004</v>
      </c>
      <c r="B463" s="9"/>
      <c r="C463" s="9" t="s">
        <v>2406</v>
      </c>
      <c r="D463" s="37" t="s">
        <v>2407</v>
      </c>
      <c r="E463" s="46">
        <v>1</v>
      </c>
      <c r="F463" s="46">
        <v>17</v>
      </c>
      <c r="G463" s="50">
        <f t="shared" si="23"/>
        <v>1091.4199999999998</v>
      </c>
      <c r="H463" s="131">
        <f t="shared" si="24"/>
        <v>1091.4199999999998</v>
      </c>
      <c r="I463" s="129"/>
      <c r="J463" s="48">
        <f t="shared" si="25"/>
        <v>0</v>
      </c>
      <c r="L463" s="210">
        <v>16.399999999999999</v>
      </c>
    </row>
    <row r="464" spans="1:12" x14ac:dyDescent="0.25">
      <c r="A464" s="55"/>
      <c r="B464" s="55"/>
      <c r="C464" s="55"/>
      <c r="D464" s="10" t="s">
        <v>147</v>
      </c>
      <c r="E464" s="44"/>
      <c r="F464" s="44"/>
      <c r="G464" s="56"/>
      <c r="H464" s="132"/>
      <c r="I464" s="130"/>
      <c r="J464" s="58"/>
    </row>
    <row r="465" spans="1:12" x14ac:dyDescent="0.25">
      <c r="A465" s="9" t="s">
        <v>3005</v>
      </c>
      <c r="B465" s="9" t="s">
        <v>10119</v>
      </c>
      <c r="C465" s="9" t="s">
        <v>2408</v>
      </c>
      <c r="D465" s="35" t="s">
        <v>2409</v>
      </c>
      <c r="E465" s="46">
        <v>100</v>
      </c>
      <c r="F465" s="46">
        <v>1600</v>
      </c>
      <c r="G465" s="50">
        <v>5.3</v>
      </c>
      <c r="H465" s="131">
        <f t="shared" si="24"/>
        <v>5.3</v>
      </c>
      <c r="I465" s="129"/>
      <c r="J465" s="48">
        <f t="shared" si="25"/>
        <v>0</v>
      </c>
    </row>
    <row r="466" spans="1:12" x14ac:dyDescent="0.25">
      <c r="A466" s="9" t="s">
        <v>3006</v>
      </c>
      <c r="B466" s="9" t="s">
        <v>10120</v>
      </c>
      <c r="C466" s="9" t="s">
        <v>2410</v>
      </c>
      <c r="D466" s="35" t="s">
        <v>2411</v>
      </c>
      <c r="E466" s="46">
        <v>80</v>
      </c>
      <c r="F466" s="46">
        <v>800</v>
      </c>
      <c r="G466" s="50">
        <v>7.01</v>
      </c>
      <c r="H466" s="131">
        <f t="shared" si="24"/>
        <v>7.01</v>
      </c>
      <c r="I466" s="129"/>
      <c r="J466" s="48">
        <f t="shared" si="25"/>
        <v>0</v>
      </c>
    </row>
    <row r="467" spans="1:12" x14ac:dyDescent="0.25">
      <c r="A467" s="9" t="s">
        <v>3007</v>
      </c>
      <c r="B467" s="9" t="s">
        <v>10121</v>
      </c>
      <c r="C467" s="9" t="s">
        <v>2412</v>
      </c>
      <c r="D467" s="35" t="s">
        <v>2413</v>
      </c>
      <c r="E467" s="46">
        <v>50</v>
      </c>
      <c r="F467" s="46">
        <v>400</v>
      </c>
      <c r="G467" s="50">
        <v>10.8</v>
      </c>
      <c r="H467" s="131">
        <f t="shared" si="24"/>
        <v>10.8</v>
      </c>
      <c r="I467" s="129"/>
      <c r="J467" s="48">
        <f t="shared" si="25"/>
        <v>0</v>
      </c>
    </row>
    <row r="468" spans="1:12" x14ac:dyDescent="0.25">
      <c r="A468" s="9" t="s">
        <v>3008</v>
      </c>
      <c r="B468" s="9" t="s">
        <v>10122</v>
      </c>
      <c r="C468" s="9" t="s">
        <v>2414</v>
      </c>
      <c r="D468" s="35" t="s">
        <v>2415</v>
      </c>
      <c r="E468" s="46">
        <v>25</v>
      </c>
      <c r="F468" s="46">
        <v>200</v>
      </c>
      <c r="G468" s="50">
        <f t="shared" ref="G468:G494" si="26">L468*$H$6</f>
        <v>19.965</v>
      </c>
      <c r="H468" s="131">
        <f t="shared" si="24"/>
        <v>19.965</v>
      </c>
      <c r="I468" s="129"/>
      <c r="J468" s="48">
        <f t="shared" si="25"/>
        <v>0</v>
      </c>
      <c r="L468" s="210">
        <v>0.3</v>
      </c>
    </row>
    <row r="469" spans="1:12" x14ac:dyDescent="0.25">
      <c r="A469" s="9" t="s">
        <v>3009</v>
      </c>
      <c r="B469" s="9" t="s">
        <v>10123</v>
      </c>
      <c r="C469" s="9" t="s">
        <v>2416</v>
      </c>
      <c r="D469" s="35" t="s">
        <v>2417</v>
      </c>
      <c r="E469" s="46">
        <v>20</v>
      </c>
      <c r="F469" s="46">
        <v>160</v>
      </c>
      <c r="G469" s="50">
        <f t="shared" si="26"/>
        <v>37.268000000000001</v>
      </c>
      <c r="H469" s="131">
        <f t="shared" si="24"/>
        <v>37.268000000000001</v>
      </c>
      <c r="I469" s="129"/>
      <c r="J469" s="48">
        <f t="shared" si="25"/>
        <v>0</v>
      </c>
      <c r="L469" s="210">
        <v>0.56000000000000005</v>
      </c>
    </row>
    <row r="470" spans="1:12" x14ac:dyDescent="0.25">
      <c r="A470" s="9" t="s">
        <v>3010</v>
      </c>
      <c r="B470" s="9" t="s">
        <v>10124</v>
      </c>
      <c r="C470" s="9" t="s">
        <v>2418</v>
      </c>
      <c r="D470" s="35" t="s">
        <v>2419</v>
      </c>
      <c r="E470" s="46">
        <v>10</v>
      </c>
      <c r="F470" s="46">
        <v>80</v>
      </c>
      <c r="G470" s="50">
        <f t="shared" si="26"/>
        <v>78.528999999999996</v>
      </c>
      <c r="H470" s="131">
        <f t="shared" si="24"/>
        <v>78.528999999999996</v>
      </c>
      <c r="I470" s="129"/>
      <c r="J470" s="48">
        <f t="shared" si="25"/>
        <v>0</v>
      </c>
      <c r="L470" s="210">
        <v>1.18</v>
      </c>
    </row>
    <row r="471" spans="1:12" x14ac:dyDescent="0.25">
      <c r="A471" s="9" t="s">
        <v>3011</v>
      </c>
      <c r="B471" s="9" t="s">
        <v>10125</v>
      </c>
      <c r="C471" s="9" t="s">
        <v>2420</v>
      </c>
      <c r="D471" s="35" t="s">
        <v>2421</v>
      </c>
      <c r="E471" s="46">
        <v>6</v>
      </c>
      <c r="F471" s="46">
        <v>48</v>
      </c>
      <c r="G471" s="50">
        <f t="shared" si="26"/>
        <v>145.74449999999999</v>
      </c>
      <c r="H471" s="131">
        <f t="shared" si="24"/>
        <v>145.74449999999999</v>
      </c>
      <c r="I471" s="129"/>
      <c r="J471" s="48">
        <f t="shared" si="25"/>
        <v>0</v>
      </c>
      <c r="L471" s="210">
        <v>2.19</v>
      </c>
    </row>
    <row r="472" spans="1:12" x14ac:dyDescent="0.25">
      <c r="A472" s="9" t="s">
        <v>3012</v>
      </c>
      <c r="B472" s="9" t="s">
        <v>10126</v>
      </c>
      <c r="C472" s="9" t="s">
        <v>2422</v>
      </c>
      <c r="D472" s="35" t="s">
        <v>2423</v>
      </c>
      <c r="E472" s="46">
        <v>4</v>
      </c>
      <c r="F472" s="46">
        <v>32</v>
      </c>
      <c r="G472" s="50">
        <f t="shared" si="26"/>
        <v>292.15449999999998</v>
      </c>
      <c r="H472" s="131">
        <f t="shared" si="24"/>
        <v>292.15449999999998</v>
      </c>
      <c r="I472" s="129"/>
      <c r="J472" s="48">
        <f t="shared" si="25"/>
        <v>0</v>
      </c>
      <c r="L472" s="210">
        <v>4.3899999999999997</v>
      </c>
    </row>
    <row r="473" spans="1:12" x14ac:dyDescent="0.25">
      <c r="A473" s="9" t="s">
        <v>3013</v>
      </c>
      <c r="B473" s="9" t="s">
        <v>10127</v>
      </c>
      <c r="C473" s="9" t="s">
        <v>2424</v>
      </c>
      <c r="D473" s="35" t="s">
        <v>2425</v>
      </c>
      <c r="E473" s="46">
        <v>2</v>
      </c>
      <c r="F473" s="46">
        <v>20</v>
      </c>
      <c r="G473" s="50">
        <f t="shared" si="26"/>
        <v>417.93400000000003</v>
      </c>
      <c r="H473" s="131">
        <f t="shared" si="24"/>
        <v>417.93400000000003</v>
      </c>
      <c r="I473" s="129"/>
      <c r="J473" s="48">
        <f t="shared" si="25"/>
        <v>0</v>
      </c>
      <c r="L473" s="210">
        <v>6.28</v>
      </c>
    </row>
    <row r="474" spans="1:12" x14ac:dyDescent="0.25">
      <c r="A474" s="9" t="s">
        <v>3014</v>
      </c>
      <c r="B474" s="9" t="s">
        <v>10128</v>
      </c>
      <c r="C474" s="9" t="s">
        <v>2426</v>
      </c>
      <c r="D474" s="35" t="s">
        <v>2427</v>
      </c>
      <c r="E474" s="46">
        <v>1</v>
      </c>
      <c r="F474" s="46">
        <v>15</v>
      </c>
      <c r="G474" s="50">
        <f t="shared" si="26"/>
        <v>761.99749999999995</v>
      </c>
      <c r="H474" s="131">
        <f t="shared" si="24"/>
        <v>761.99749999999995</v>
      </c>
      <c r="I474" s="129"/>
      <c r="J474" s="48">
        <f t="shared" si="25"/>
        <v>0</v>
      </c>
      <c r="L474" s="210">
        <v>11.45</v>
      </c>
    </row>
    <row r="475" spans="1:12" x14ac:dyDescent="0.25">
      <c r="A475" s="9" t="s">
        <v>3015</v>
      </c>
      <c r="B475" s="9"/>
      <c r="C475" s="9" t="s">
        <v>2428</v>
      </c>
      <c r="D475" s="35" t="s">
        <v>2429</v>
      </c>
      <c r="E475" s="46">
        <v>1</v>
      </c>
      <c r="F475" s="46">
        <v>7</v>
      </c>
      <c r="G475" s="50">
        <f t="shared" si="26"/>
        <v>1324.3449999999998</v>
      </c>
      <c r="H475" s="131">
        <f t="shared" si="24"/>
        <v>1324.3449999999998</v>
      </c>
      <c r="I475" s="129"/>
      <c r="J475" s="48">
        <f t="shared" si="25"/>
        <v>0</v>
      </c>
      <c r="L475" s="210">
        <v>19.899999999999999</v>
      </c>
    </row>
    <row r="476" spans="1:12" x14ac:dyDescent="0.25">
      <c r="A476" s="55"/>
      <c r="B476" s="55"/>
      <c r="C476" s="55"/>
      <c r="D476" s="10" t="s">
        <v>1214</v>
      </c>
      <c r="E476" s="44"/>
      <c r="F476" s="44"/>
      <c r="G476" s="56"/>
      <c r="H476" s="132"/>
      <c r="I476" s="130"/>
      <c r="J476" s="58"/>
    </row>
    <row r="477" spans="1:12" x14ac:dyDescent="0.25">
      <c r="A477" s="9" t="s">
        <v>3016</v>
      </c>
      <c r="B477" s="9" t="s">
        <v>10129</v>
      </c>
      <c r="C477" s="9" t="s">
        <v>2430</v>
      </c>
      <c r="D477" s="35" t="s">
        <v>2431</v>
      </c>
      <c r="E477" s="46">
        <v>170</v>
      </c>
      <c r="F477" s="46">
        <v>1700</v>
      </c>
      <c r="G477" s="50">
        <f t="shared" si="26"/>
        <v>3.9929999999999999</v>
      </c>
      <c r="H477" s="131">
        <f t="shared" si="24"/>
        <v>3.9929999999999999</v>
      </c>
      <c r="I477" s="129"/>
      <c r="J477" s="48">
        <f t="shared" si="25"/>
        <v>0</v>
      </c>
      <c r="L477">
        <v>0.06</v>
      </c>
    </row>
    <row r="478" spans="1:12" x14ac:dyDescent="0.25">
      <c r="A478" s="9" t="s">
        <v>3017</v>
      </c>
      <c r="B478" s="9" t="s">
        <v>10130</v>
      </c>
      <c r="C478" s="9" t="s">
        <v>2432</v>
      </c>
      <c r="D478" s="35" t="s">
        <v>2433</v>
      </c>
      <c r="E478" s="46">
        <v>80</v>
      </c>
      <c r="F478" s="46">
        <v>960</v>
      </c>
      <c r="G478" s="50">
        <f t="shared" si="26"/>
        <v>4.6585000000000001</v>
      </c>
      <c r="H478" s="131">
        <f t="shared" si="24"/>
        <v>4.6585000000000001</v>
      </c>
      <c r="I478" s="129"/>
      <c r="J478" s="48">
        <f t="shared" si="25"/>
        <v>0</v>
      </c>
      <c r="L478">
        <v>7.0000000000000007E-2</v>
      </c>
    </row>
    <row r="479" spans="1:12" x14ac:dyDescent="0.25">
      <c r="A479" s="9" t="s">
        <v>3018</v>
      </c>
      <c r="B479" s="9" t="s">
        <v>10131</v>
      </c>
      <c r="C479" s="9" t="s">
        <v>2434</v>
      </c>
      <c r="D479" s="35" t="s">
        <v>2435</v>
      </c>
      <c r="E479" s="46">
        <v>60</v>
      </c>
      <c r="F479" s="46">
        <v>600</v>
      </c>
      <c r="G479" s="50">
        <f t="shared" si="26"/>
        <v>7.3205</v>
      </c>
      <c r="H479" s="131">
        <f t="shared" si="24"/>
        <v>7.3205</v>
      </c>
      <c r="I479" s="129"/>
      <c r="J479" s="48">
        <f t="shared" si="25"/>
        <v>0</v>
      </c>
      <c r="L479">
        <v>0.11</v>
      </c>
    </row>
    <row r="480" spans="1:12" x14ac:dyDescent="0.25">
      <c r="A480" s="55"/>
      <c r="B480" s="55"/>
      <c r="C480" s="55"/>
      <c r="D480" s="10" t="s">
        <v>1212</v>
      </c>
      <c r="E480" s="44"/>
      <c r="F480" s="44"/>
      <c r="G480" s="56"/>
      <c r="H480" s="132"/>
      <c r="I480" s="130"/>
      <c r="J480" s="58"/>
    </row>
    <row r="481" spans="1:12" x14ac:dyDescent="0.25">
      <c r="A481" s="9" t="s">
        <v>3019</v>
      </c>
      <c r="B481" s="9" t="s">
        <v>10132</v>
      </c>
      <c r="C481" s="9" t="s">
        <v>2436</v>
      </c>
      <c r="D481" s="35" t="s">
        <v>2437</v>
      </c>
      <c r="E481" s="46">
        <v>30</v>
      </c>
      <c r="F481" s="46">
        <v>300</v>
      </c>
      <c r="G481" s="50">
        <f t="shared" si="26"/>
        <v>15.3065</v>
      </c>
      <c r="H481" s="131">
        <f t="shared" si="24"/>
        <v>15.3065</v>
      </c>
      <c r="I481" s="129"/>
      <c r="J481" s="48">
        <f t="shared" si="25"/>
        <v>0</v>
      </c>
      <c r="L481">
        <v>0.23</v>
      </c>
    </row>
    <row r="482" spans="1:12" x14ac:dyDescent="0.25">
      <c r="A482" s="9" t="s">
        <v>3020</v>
      </c>
      <c r="B482" s="9" t="s">
        <v>10133</v>
      </c>
      <c r="C482" s="9" t="s">
        <v>2438</v>
      </c>
      <c r="D482" s="35" t="s">
        <v>2439</v>
      </c>
      <c r="E482" s="46">
        <v>20</v>
      </c>
      <c r="F482" s="46">
        <v>200</v>
      </c>
      <c r="G482" s="50">
        <f t="shared" si="26"/>
        <v>24.6235</v>
      </c>
      <c r="H482" s="131">
        <f t="shared" si="24"/>
        <v>24.6235</v>
      </c>
      <c r="I482" s="129"/>
      <c r="J482" s="48">
        <f t="shared" si="25"/>
        <v>0</v>
      </c>
      <c r="L482">
        <v>0.37</v>
      </c>
    </row>
    <row r="483" spans="1:12" x14ac:dyDescent="0.25">
      <c r="A483" s="9" t="s">
        <v>3021</v>
      </c>
      <c r="B483" s="9" t="s">
        <v>10134</v>
      </c>
      <c r="C483" s="9" t="s">
        <v>2440</v>
      </c>
      <c r="D483" s="35" t="s">
        <v>2441</v>
      </c>
      <c r="E483" s="46">
        <v>10</v>
      </c>
      <c r="F483" s="46">
        <v>100</v>
      </c>
      <c r="G483" s="50">
        <f t="shared" si="26"/>
        <v>45.919499999999992</v>
      </c>
      <c r="H483" s="131">
        <f t="shared" si="24"/>
        <v>45.919499999999992</v>
      </c>
      <c r="I483" s="129"/>
      <c r="J483" s="48">
        <f t="shared" si="25"/>
        <v>0</v>
      </c>
      <c r="L483">
        <v>0.69</v>
      </c>
    </row>
    <row r="484" spans="1:12" x14ac:dyDescent="0.25">
      <c r="A484" s="9" t="s">
        <v>3022</v>
      </c>
      <c r="B484" s="9" t="s">
        <v>10135</v>
      </c>
      <c r="C484" s="9" t="s">
        <v>2442</v>
      </c>
      <c r="D484" s="35" t="s">
        <v>2443</v>
      </c>
      <c r="E484" s="46">
        <v>5</v>
      </c>
      <c r="F484" s="46">
        <v>60</v>
      </c>
      <c r="G484" s="50">
        <f t="shared" si="26"/>
        <v>115.13149999999999</v>
      </c>
      <c r="H484" s="131">
        <f t="shared" si="24"/>
        <v>115.13149999999999</v>
      </c>
      <c r="I484" s="129"/>
      <c r="J484" s="48">
        <f t="shared" si="25"/>
        <v>0</v>
      </c>
      <c r="L484">
        <v>1.73</v>
      </c>
    </row>
    <row r="485" spans="1:12" x14ac:dyDescent="0.25">
      <c r="A485" s="9" t="s">
        <v>3023</v>
      </c>
      <c r="B485" s="9" t="s">
        <v>10136</v>
      </c>
      <c r="C485" s="9" t="s">
        <v>2444</v>
      </c>
      <c r="D485" s="35" t="s">
        <v>2445</v>
      </c>
      <c r="E485" s="46">
        <v>4</v>
      </c>
      <c r="F485" s="46">
        <v>32</v>
      </c>
      <c r="G485" s="50">
        <f t="shared" si="26"/>
        <v>115.797</v>
      </c>
      <c r="H485" s="131">
        <f t="shared" si="24"/>
        <v>115.797</v>
      </c>
      <c r="I485" s="129"/>
      <c r="J485" s="48">
        <f t="shared" si="25"/>
        <v>0</v>
      </c>
      <c r="L485">
        <v>1.74</v>
      </c>
    </row>
    <row r="486" spans="1:12" x14ac:dyDescent="0.25">
      <c r="A486" s="55"/>
      <c r="B486" s="55"/>
      <c r="C486" s="55"/>
      <c r="D486" s="10" t="s">
        <v>1200</v>
      </c>
      <c r="E486" s="44"/>
      <c r="F486" s="44"/>
      <c r="G486" s="56"/>
      <c r="H486" s="132"/>
      <c r="I486" s="130"/>
      <c r="J486" s="58"/>
    </row>
    <row r="487" spans="1:12" x14ac:dyDescent="0.25">
      <c r="A487" s="9" t="s">
        <v>3024</v>
      </c>
      <c r="B487" s="9" t="s">
        <v>10137</v>
      </c>
      <c r="C487" s="9" t="s">
        <v>2446</v>
      </c>
      <c r="D487" s="35" t="s">
        <v>2447</v>
      </c>
      <c r="E487" s="46">
        <v>50</v>
      </c>
      <c r="F487" s="46">
        <v>150</v>
      </c>
      <c r="G487" s="50">
        <f t="shared" si="26"/>
        <v>27.285499999999999</v>
      </c>
      <c r="H487" s="131">
        <f t="shared" si="24"/>
        <v>27.285499999999999</v>
      </c>
      <c r="I487" s="129"/>
      <c r="J487" s="48">
        <f t="shared" si="25"/>
        <v>0</v>
      </c>
      <c r="L487">
        <v>0.41</v>
      </c>
    </row>
    <row r="488" spans="1:12" x14ac:dyDescent="0.25">
      <c r="A488" s="9" t="s">
        <v>3025</v>
      </c>
      <c r="B488" s="9" t="s">
        <v>10138</v>
      </c>
      <c r="C488" s="9" t="s">
        <v>2448</v>
      </c>
      <c r="D488" s="35" t="s">
        <v>2449</v>
      </c>
      <c r="E488" s="46">
        <v>25</v>
      </c>
      <c r="F488" s="46">
        <v>100</v>
      </c>
      <c r="G488" s="50">
        <f t="shared" si="26"/>
        <v>37.268000000000001</v>
      </c>
      <c r="H488" s="131">
        <f t="shared" si="24"/>
        <v>37.268000000000001</v>
      </c>
      <c r="I488" s="129"/>
      <c r="J488" s="48">
        <f t="shared" si="25"/>
        <v>0</v>
      </c>
      <c r="L488">
        <v>0.56000000000000005</v>
      </c>
    </row>
    <row r="489" spans="1:12" x14ac:dyDescent="0.25">
      <c r="A489" s="9" t="s">
        <v>3026</v>
      </c>
      <c r="B489" s="9" t="s">
        <v>10139</v>
      </c>
      <c r="C489" s="9" t="s">
        <v>2450</v>
      </c>
      <c r="D489" s="35" t="s">
        <v>2451</v>
      </c>
      <c r="E489" s="46">
        <v>25</v>
      </c>
      <c r="F489" s="46">
        <v>50</v>
      </c>
      <c r="G489" s="50">
        <f t="shared" si="26"/>
        <v>63.222499999999997</v>
      </c>
      <c r="H489" s="131">
        <f t="shared" si="24"/>
        <v>63.222499999999997</v>
      </c>
      <c r="I489" s="129"/>
      <c r="J489" s="48">
        <f t="shared" si="25"/>
        <v>0</v>
      </c>
      <c r="L489">
        <v>0.95</v>
      </c>
    </row>
    <row r="490" spans="1:12" x14ac:dyDescent="0.25">
      <c r="A490" s="9" t="s">
        <v>3027</v>
      </c>
      <c r="B490" s="9" t="s">
        <v>10140</v>
      </c>
      <c r="C490" s="9" t="s">
        <v>2452</v>
      </c>
      <c r="D490" s="35" t="s">
        <v>2453</v>
      </c>
      <c r="E490" s="46">
        <v>15</v>
      </c>
      <c r="F490" s="46">
        <v>30</v>
      </c>
      <c r="G490" s="50">
        <f t="shared" si="26"/>
        <v>135.762</v>
      </c>
      <c r="H490" s="131">
        <f t="shared" si="24"/>
        <v>135.762</v>
      </c>
      <c r="I490" s="129"/>
      <c r="J490" s="48">
        <f t="shared" si="25"/>
        <v>0</v>
      </c>
      <c r="L490">
        <v>2.04</v>
      </c>
    </row>
    <row r="491" spans="1:12" x14ac:dyDescent="0.25">
      <c r="A491" s="55"/>
      <c r="B491" s="55"/>
      <c r="C491" s="55"/>
      <c r="D491" s="10" t="s">
        <v>3113</v>
      </c>
      <c r="E491" s="44"/>
      <c r="F491" s="44"/>
      <c r="G491" s="56"/>
      <c r="H491" s="132"/>
      <c r="I491" s="130"/>
      <c r="J491" s="58"/>
    </row>
    <row r="492" spans="1:12" x14ac:dyDescent="0.25">
      <c r="A492" s="9" t="s">
        <v>3028</v>
      </c>
      <c r="B492" s="9" t="s">
        <v>10141</v>
      </c>
      <c r="C492" s="9" t="s">
        <v>2454</v>
      </c>
      <c r="D492" s="35" t="s">
        <v>2455</v>
      </c>
      <c r="E492" s="46">
        <v>30</v>
      </c>
      <c r="F492" s="46">
        <v>330</v>
      </c>
      <c r="G492" s="50">
        <f t="shared" si="26"/>
        <v>15.972</v>
      </c>
      <c r="H492" s="131">
        <f t="shared" si="24"/>
        <v>15.972</v>
      </c>
      <c r="I492" s="129"/>
      <c r="J492" s="48">
        <f t="shared" si="25"/>
        <v>0</v>
      </c>
      <c r="L492">
        <v>0.24</v>
      </c>
    </row>
    <row r="493" spans="1:12" x14ac:dyDescent="0.25">
      <c r="A493" s="9" t="s">
        <v>3029</v>
      </c>
      <c r="B493" s="9" t="s">
        <v>10142</v>
      </c>
      <c r="C493" s="9" t="s">
        <v>2456</v>
      </c>
      <c r="D493" s="35" t="s">
        <v>2457</v>
      </c>
      <c r="E493" s="46">
        <v>20</v>
      </c>
      <c r="F493" s="46">
        <v>200</v>
      </c>
      <c r="G493" s="50">
        <f t="shared" si="26"/>
        <v>21.961500000000001</v>
      </c>
      <c r="H493" s="131">
        <f t="shared" si="24"/>
        <v>21.961500000000001</v>
      </c>
      <c r="I493" s="129"/>
      <c r="J493" s="48">
        <f t="shared" si="25"/>
        <v>0</v>
      </c>
      <c r="L493">
        <v>0.33</v>
      </c>
    </row>
    <row r="494" spans="1:12" x14ac:dyDescent="0.25">
      <c r="A494" s="9" t="s">
        <v>3030</v>
      </c>
      <c r="B494" s="9" t="s">
        <v>10143</v>
      </c>
      <c r="C494" s="9" t="s">
        <v>2458</v>
      </c>
      <c r="D494" s="35" t="s">
        <v>2459</v>
      </c>
      <c r="E494" s="46">
        <v>11</v>
      </c>
      <c r="F494" s="46">
        <v>110</v>
      </c>
      <c r="G494" s="50">
        <f t="shared" si="26"/>
        <v>45.253999999999998</v>
      </c>
      <c r="H494" s="131">
        <f t="shared" si="24"/>
        <v>45.253999999999998</v>
      </c>
      <c r="I494" s="129"/>
      <c r="J494" s="48">
        <f t="shared" si="25"/>
        <v>0</v>
      </c>
      <c r="L494">
        <v>0.68</v>
      </c>
    </row>
    <row r="495" spans="1:12" x14ac:dyDescent="0.25">
      <c r="A495" s="55"/>
      <c r="B495" s="55"/>
      <c r="C495" s="55"/>
      <c r="D495" s="10" t="s">
        <v>1213</v>
      </c>
      <c r="E495" s="44"/>
      <c r="F495" s="44"/>
      <c r="G495" s="56"/>
      <c r="H495" s="132"/>
      <c r="I495" s="130"/>
      <c r="J495" s="58"/>
    </row>
    <row r="496" spans="1:12" x14ac:dyDescent="0.25">
      <c r="A496" s="9" t="s">
        <v>3031</v>
      </c>
      <c r="B496" s="9" t="s">
        <v>10144</v>
      </c>
      <c r="C496" s="9" t="s">
        <v>2460</v>
      </c>
      <c r="D496" s="35" t="s">
        <v>2461</v>
      </c>
      <c r="E496" s="46">
        <v>1</v>
      </c>
      <c r="F496" s="46">
        <v>65</v>
      </c>
      <c r="G496" s="50">
        <v>84.01</v>
      </c>
      <c r="H496" s="131">
        <f t="shared" si="24"/>
        <v>84.01</v>
      </c>
      <c r="I496" s="129"/>
      <c r="J496" s="48">
        <f t="shared" si="25"/>
        <v>0</v>
      </c>
    </row>
    <row r="497" spans="1:12" x14ac:dyDescent="0.25">
      <c r="A497" s="9" t="s">
        <v>3032</v>
      </c>
      <c r="B497" s="9" t="s">
        <v>10145</v>
      </c>
      <c r="C497" s="9" t="s">
        <v>2462</v>
      </c>
      <c r="D497" s="35" t="s">
        <v>2463</v>
      </c>
      <c r="E497" s="46">
        <v>1</v>
      </c>
      <c r="F497" s="46">
        <v>45</v>
      </c>
      <c r="G497" s="50">
        <v>132.32</v>
      </c>
      <c r="H497" s="131">
        <f t="shared" si="24"/>
        <v>132.32</v>
      </c>
      <c r="I497" s="129"/>
      <c r="J497" s="48">
        <f t="shared" si="25"/>
        <v>0</v>
      </c>
    </row>
    <row r="498" spans="1:12" x14ac:dyDescent="0.25">
      <c r="A498" s="9" t="s">
        <v>3033</v>
      </c>
      <c r="B498" s="9" t="s">
        <v>10146</v>
      </c>
      <c r="C498" s="9" t="s">
        <v>2464</v>
      </c>
      <c r="D498" s="35" t="s">
        <v>2465</v>
      </c>
      <c r="E498" s="46">
        <v>1</v>
      </c>
      <c r="F498" s="46">
        <v>22</v>
      </c>
      <c r="G498" s="50">
        <v>234.02</v>
      </c>
      <c r="H498" s="131">
        <f t="shared" si="24"/>
        <v>234.02</v>
      </c>
      <c r="I498" s="129"/>
      <c r="J498" s="48">
        <f t="shared" si="25"/>
        <v>0</v>
      </c>
    </row>
    <row r="499" spans="1:12" x14ac:dyDescent="0.25">
      <c r="A499" s="9" t="s">
        <v>3034</v>
      </c>
      <c r="B499" s="9" t="s">
        <v>10147</v>
      </c>
      <c r="C499" s="9" t="s">
        <v>2466</v>
      </c>
      <c r="D499" s="35" t="s">
        <v>2467</v>
      </c>
      <c r="E499" s="46">
        <v>1</v>
      </c>
      <c r="F499" s="46">
        <v>15</v>
      </c>
      <c r="G499" s="50">
        <v>497.85</v>
      </c>
      <c r="H499" s="131">
        <f t="shared" si="24"/>
        <v>497.85</v>
      </c>
      <c r="I499" s="129"/>
      <c r="J499" s="48">
        <f t="shared" si="25"/>
        <v>0</v>
      </c>
    </row>
    <row r="500" spans="1:12" x14ac:dyDescent="0.25">
      <c r="A500" s="55"/>
      <c r="B500" s="55"/>
      <c r="C500" s="55"/>
      <c r="D500" s="10" t="s">
        <v>3112</v>
      </c>
      <c r="E500" s="44"/>
      <c r="F500" s="44"/>
      <c r="G500" s="56"/>
      <c r="H500" s="132"/>
      <c r="I500" s="130"/>
      <c r="J500" s="58"/>
    </row>
    <row r="501" spans="1:12" x14ac:dyDescent="0.25">
      <c r="A501" s="9" t="s">
        <v>3035</v>
      </c>
      <c r="B501" s="9"/>
      <c r="C501" s="9" t="s">
        <v>2468</v>
      </c>
      <c r="D501" s="35" t="s">
        <v>2469</v>
      </c>
      <c r="E501" s="46">
        <v>10</v>
      </c>
      <c r="F501" s="46">
        <v>50</v>
      </c>
      <c r="G501" s="50">
        <f t="shared" ref="G501:G513" si="27">L501*$H$6</f>
        <v>1255.1329999999998</v>
      </c>
      <c r="H501" s="131">
        <f t="shared" si="24"/>
        <v>1255.1329999999998</v>
      </c>
      <c r="I501" s="129"/>
      <c r="J501" s="48">
        <f t="shared" si="25"/>
        <v>0</v>
      </c>
      <c r="L501" s="210">
        <v>18.86</v>
      </c>
    </row>
    <row r="502" spans="1:12" x14ac:dyDescent="0.25">
      <c r="A502" s="9" t="s">
        <v>3036</v>
      </c>
      <c r="B502" s="9"/>
      <c r="C502" s="9" t="s">
        <v>2470</v>
      </c>
      <c r="D502" s="35" t="s">
        <v>2471</v>
      </c>
      <c r="E502" s="46">
        <v>6</v>
      </c>
      <c r="F502" s="46">
        <v>24</v>
      </c>
      <c r="G502" s="50">
        <f t="shared" si="27"/>
        <v>1859.4069999999999</v>
      </c>
      <c r="H502" s="131">
        <f t="shared" si="24"/>
        <v>1859.4069999999999</v>
      </c>
      <c r="I502" s="129"/>
      <c r="J502" s="48">
        <f t="shared" si="25"/>
        <v>0</v>
      </c>
      <c r="L502" s="210">
        <v>27.94</v>
      </c>
    </row>
    <row r="503" spans="1:12" x14ac:dyDescent="0.25">
      <c r="A503" s="9" t="s">
        <v>3037</v>
      </c>
      <c r="B503" s="9"/>
      <c r="C503" s="9" t="s">
        <v>2472</v>
      </c>
      <c r="D503" s="35" t="s">
        <v>2473</v>
      </c>
      <c r="E503" s="46">
        <v>5</v>
      </c>
      <c r="F503" s="46">
        <v>15</v>
      </c>
      <c r="G503" s="50">
        <f t="shared" si="27"/>
        <v>2104.9764999999998</v>
      </c>
      <c r="H503" s="131">
        <f t="shared" si="24"/>
        <v>2104.9764999999998</v>
      </c>
      <c r="I503" s="129"/>
      <c r="J503" s="48">
        <f t="shared" si="25"/>
        <v>0</v>
      </c>
      <c r="L503" s="210">
        <v>31.63</v>
      </c>
    </row>
    <row r="504" spans="1:12" x14ac:dyDescent="0.25">
      <c r="A504" s="9" t="s">
        <v>3038</v>
      </c>
      <c r="B504" s="9"/>
      <c r="C504" s="9" t="s">
        <v>2474</v>
      </c>
      <c r="D504" s="35" t="s">
        <v>2475</v>
      </c>
      <c r="E504" s="46">
        <v>4</v>
      </c>
      <c r="F504" s="46">
        <v>8</v>
      </c>
      <c r="G504" s="50">
        <f t="shared" si="27"/>
        <v>3234.33</v>
      </c>
      <c r="H504" s="131">
        <f t="shared" si="24"/>
        <v>3234.33</v>
      </c>
      <c r="I504" s="129"/>
      <c r="J504" s="48">
        <f t="shared" si="25"/>
        <v>0</v>
      </c>
      <c r="L504" s="210">
        <v>48.6</v>
      </c>
    </row>
    <row r="505" spans="1:12" x14ac:dyDescent="0.25">
      <c r="A505" s="55"/>
      <c r="B505" s="55"/>
      <c r="C505" s="55"/>
      <c r="D505" s="10" t="s">
        <v>427</v>
      </c>
      <c r="E505" s="44"/>
      <c r="F505" s="44"/>
      <c r="G505" s="56"/>
      <c r="H505" s="132"/>
      <c r="I505" s="130"/>
      <c r="J505" s="58"/>
    </row>
    <row r="506" spans="1:12" x14ac:dyDescent="0.25">
      <c r="A506" s="9" t="s">
        <v>3039</v>
      </c>
      <c r="B506" s="9" t="s">
        <v>10148</v>
      </c>
      <c r="C506" s="9" t="s">
        <v>2476</v>
      </c>
      <c r="D506" s="35" t="s">
        <v>2477</v>
      </c>
      <c r="E506" s="46">
        <v>15</v>
      </c>
      <c r="F506" s="46">
        <v>165</v>
      </c>
      <c r="G506" s="50">
        <f t="shared" si="27"/>
        <v>23.292499999999997</v>
      </c>
      <c r="H506" s="131">
        <f t="shared" si="24"/>
        <v>23.292499999999997</v>
      </c>
      <c r="I506" s="129"/>
      <c r="J506" s="48">
        <f t="shared" si="25"/>
        <v>0</v>
      </c>
      <c r="L506">
        <v>0.35</v>
      </c>
    </row>
    <row r="507" spans="1:12" x14ac:dyDescent="0.25">
      <c r="A507" s="9" t="s">
        <v>3040</v>
      </c>
      <c r="B507" s="9" t="s">
        <v>10149</v>
      </c>
      <c r="C507" s="9" t="s">
        <v>2478</v>
      </c>
      <c r="D507" s="35" t="s">
        <v>2479</v>
      </c>
      <c r="E507" s="46">
        <v>15</v>
      </c>
      <c r="F507" s="46">
        <v>120</v>
      </c>
      <c r="G507" s="50">
        <f t="shared" si="27"/>
        <v>56.567499999999995</v>
      </c>
      <c r="H507" s="131">
        <f t="shared" si="24"/>
        <v>56.567499999999995</v>
      </c>
      <c r="I507" s="129"/>
      <c r="J507" s="48">
        <f t="shared" si="25"/>
        <v>0</v>
      </c>
      <c r="L507">
        <v>0.85</v>
      </c>
    </row>
    <row r="508" spans="1:12" x14ac:dyDescent="0.25">
      <c r="A508" s="9" t="s">
        <v>3041</v>
      </c>
      <c r="B508" s="9" t="s">
        <v>10150</v>
      </c>
      <c r="C508" s="9" t="s">
        <v>2480</v>
      </c>
      <c r="D508" s="35" t="s">
        <v>2481</v>
      </c>
      <c r="E508" s="46">
        <v>10</v>
      </c>
      <c r="F508" s="46">
        <v>100</v>
      </c>
      <c r="G508" s="50">
        <f t="shared" si="27"/>
        <v>91.838999999999984</v>
      </c>
      <c r="H508" s="131">
        <f t="shared" si="24"/>
        <v>91.838999999999984</v>
      </c>
      <c r="I508" s="129"/>
      <c r="J508" s="48">
        <f t="shared" si="25"/>
        <v>0</v>
      </c>
      <c r="L508">
        <v>1.38</v>
      </c>
    </row>
    <row r="509" spans="1:12" x14ac:dyDescent="0.25">
      <c r="A509" s="9" t="s">
        <v>3042</v>
      </c>
      <c r="B509" s="9" t="s">
        <v>10151</v>
      </c>
      <c r="C509" s="9" t="s">
        <v>2482</v>
      </c>
      <c r="D509" s="35" t="s">
        <v>2483</v>
      </c>
      <c r="E509" s="46">
        <v>4</v>
      </c>
      <c r="F509" s="46">
        <v>72</v>
      </c>
      <c r="G509" s="50">
        <f t="shared" si="27"/>
        <v>161.7165</v>
      </c>
      <c r="H509" s="131">
        <f t="shared" si="24"/>
        <v>161.7165</v>
      </c>
      <c r="I509" s="129"/>
      <c r="J509" s="48">
        <f t="shared" si="25"/>
        <v>0</v>
      </c>
      <c r="L509">
        <v>2.4300000000000002</v>
      </c>
    </row>
    <row r="510" spans="1:12" x14ac:dyDescent="0.25">
      <c r="A510" s="9" t="s">
        <v>3043</v>
      </c>
      <c r="B510" s="9" t="s">
        <v>10152</v>
      </c>
      <c r="C510" s="9" t="s">
        <v>2484</v>
      </c>
      <c r="D510" s="35" t="s">
        <v>2485</v>
      </c>
      <c r="E510" s="46">
        <v>4</v>
      </c>
      <c r="F510" s="46">
        <v>48</v>
      </c>
      <c r="G510" s="50">
        <f t="shared" si="27"/>
        <v>381.99700000000001</v>
      </c>
      <c r="H510" s="131">
        <f t="shared" si="24"/>
        <v>381.99700000000001</v>
      </c>
      <c r="I510" s="129"/>
      <c r="J510" s="48">
        <f t="shared" si="25"/>
        <v>0</v>
      </c>
      <c r="L510">
        <v>5.74</v>
      </c>
    </row>
    <row r="511" spans="1:12" x14ac:dyDescent="0.25">
      <c r="A511" s="9" t="s">
        <v>3044</v>
      </c>
      <c r="B511" s="9" t="s">
        <v>10153</v>
      </c>
      <c r="C511" s="9" t="s">
        <v>2486</v>
      </c>
      <c r="D511" s="35" t="s">
        <v>2487</v>
      </c>
      <c r="E511" s="46">
        <v>2</v>
      </c>
      <c r="F511" s="46">
        <v>22</v>
      </c>
      <c r="G511" s="50">
        <f t="shared" si="27"/>
        <v>485.14949999999999</v>
      </c>
      <c r="H511" s="131">
        <f t="shared" si="24"/>
        <v>485.14949999999999</v>
      </c>
      <c r="I511" s="129"/>
      <c r="J511" s="48">
        <f t="shared" si="25"/>
        <v>0</v>
      </c>
      <c r="L511">
        <v>7.29</v>
      </c>
    </row>
    <row r="512" spans="1:12" x14ac:dyDescent="0.25">
      <c r="A512" s="9" t="s">
        <v>3045</v>
      </c>
      <c r="B512" s="9"/>
      <c r="C512" s="9" t="s">
        <v>2488</v>
      </c>
      <c r="D512" s="35" t="s">
        <v>2489</v>
      </c>
      <c r="E512" s="46">
        <v>1</v>
      </c>
      <c r="F512" s="46">
        <v>12</v>
      </c>
      <c r="G512" s="50">
        <f t="shared" si="27"/>
        <v>811.91</v>
      </c>
      <c r="H512" s="131">
        <f t="shared" si="24"/>
        <v>811.91</v>
      </c>
      <c r="I512" s="129"/>
      <c r="J512" s="48">
        <f t="shared" si="25"/>
        <v>0</v>
      </c>
      <c r="L512">
        <v>12.2</v>
      </c>
    </row>
    <row r="513" spans="1:12" x14ac:dyDescent="0.25">
      <c r="A513" s="9" t="s">
        <v>3046</v>
      </c>
      <c r="B513" s="9"/>
      <c r="C513" s="9" t="s">
        <v>2490</v>
      </c>
      <c r="D513" s="35" t="s">
        <v>2491</v>
      </c>
      <c r="E513" s="46">
        <v>1</v>
      </c>
      <c r="F513" s="46">
        <v>6</v>
      </c>
      <c r="G513" s="50">
        <f t="shared" si="27"/>
        <v>709.423</v>
      </c>
      <c r="H513" s="131">
        <f t="shared" si="24"/>
        <v>709.423</v>
      </c>
      <c r="I513" s="129"/>
      <c r="J513" s="48">
        <f t="shared" si="25"/>
        <v>0</v>
      </c>
      <c r="L513">
        <v>10.66</v>
      </c>
    </row>
    <row r="514" spans="1:12" x14ac:dyDescent="0.25">
      <c r="A514" s="55"/>
      <c r="B514" s="55"/>
      <c r="C514" s="55"/>
      <c r="D514" s="10" t="s">
        <v>1168</v>
      </c>
      <c r="E514" s="44"/>
      <c r="F514" s="44"/>
      <c r="G514" s="56"/>
      <c r="H514" s="132"/>
      <c r="I514" s="130"/>
      <c r="J514" s="58"/>
    </row>
    <row r="515" spans="1:12" x14ac:dyDescent="0.25">
      <c r="A515" s="9" t="s">
        <v>3047</v>
      </c>
      <c r="B515" s="9"/>
      <c r="C515" s="9" t="s">
        <v>2492</v>
      </c>
      <c r="D515" s="35" t="s">
        <v>2493</v>
      </c>
      <c r="E515" s="46">
        <v>5</v>
      </c>
      <c r="F515" s="46">
        <v>60</v>
      </c>
      <c r="G515" s="50">
        <v>224.22785000000002</v>
      </c>
      <c r="H515" s="131">
        <f t="shared" si="24"/>
        <v>224.22785000000002</v>
      </c>
      <c r="I515" s="129"/>
      <c r="J515" s="48">
        <f t="shared" si="25"/>
        <v>0</v>
      </c>
    </row>
    <row r="516" spans="1:12" x14ac:dyDescent="0.25">
      <c r="A516" s="9" t="s">
        <v>3048</v>
      </c>
      <c r="B516" s="9"/>
      <c r="C516" s="9" t="s">
        <v>2494</v>
      </c>
      <c r="D516" s="35" t="s">
        <v>2495</v>
      </c>
      <c r="E516" s="46">
        <v>4</v>
      </c>
      <c r="F516" s="46">
        <v>48</v>
      </c>
      <c r="G516" s="50">
        <v>258.59559999999999</v>
      </c>
      <c r="H516" s="131">
        <f t="shared" si="24"/>
        <v>258.59559999999999</v>
      </c>
      <c r="I516" s="129"/>
      <c r="J516" s="48">
        <f t="shared" si="25"/>
        <v>0</v>
      </c>
    </row>
    <row r="517" spans="1:12" x14ac:dyDescent="0.25">
      <c r="A517" s="9" t="s">
        <v>3049</v>
      </c>
      <c r="B517" s="9"/>
      <c r="C517" s="9" t="s">
        <v>2496</v>
      </c>
      <c r="D517" s="35" t="s">
        <v>2497</v>
      </c>
      <c r="E517" s="46">
        <v>3</v>
      </c>
      <c r="F517" s="46">
        <v>36</v>
      </c>
      <c r="G517" s="50">
        <v>326.80984999999998</v>
      </c>
      <c r="H517" s="131">
        <f t="shared" si="24"/>
        <v>326.80984999999998</v>
      </c>
      <c r="I517" s="129"/>
      <c r="J517" s="48">
        <f t="shared" si="25"/>
        <v>0</v>
      </c>
    </row>
    <row r="518" spans="1:12" x14ac:dyDescent="0.25">
      <c r="A518" s="9" t="s">
        <v>3050</v>
      </c>
      <c r="B518" s="9"/>
      <c r="C518" s="9" t="s">
        <v>2498</v>
      </c>
      <c r="D518" s="35" t="s">
        <v>2499</v>
      </c>
      <c r="E518" s="46">
        <v>2</v>
      </c>
      <c r="F518" s="46">
        <v>30</v>
      </c>
      <c r="G518" s="50">
        <v>409.3689</v>
      </c>
      <c r="H518" s="131">
        <f t="shared" si="24"/>
        <v>409.3689</v>
      </c>
      <c r="I518" s="129"/>
      <c r="J518" s="48">
        <f t="shared" si="25"/>
        <v>0</v>
      </c>
    </row>
    <row r="519" spans="1:12" x14ac:dyDescent="0.25">
      <c r="A519" s="9" t="s">
        <v>3051</v>
      </c>
      <c r="B519" s="9"/>
      <c r="C519" s="9" t="s">
        <v>2500</v>
      </c>
      <c r="D519" s="35" t="s">
        <v>2501</v>
      </c>
      <c r="E519" s="46">
        <v>1</v>
      </c>
      <c r="F519" s="46">
        <v>22</v>
      </c>
      <c r="G519" s="50">
        <v>550.96125000000006</v>
      </c>
      <c r="H519" s="131">
        <f t="shared" si="24"/>
        <v>550.96125000000006</v>
      </c>
      <c r="I519" s="129"/>
      <c r="J519" s="48">
        <f t="shared" si="25"/>
        <v>0</v>
      </c>
    </row>
    <row r="520" spans="1:12" x14ac:dyDescent="0.25">
      <c r="A520" s="9" t="s">
        <v>3052</v>
      </c>
      <c r="B520" s="9"/>
      <c r="C520" s="9" t="s">
        <v>2502</v>
      </c>
      <c r="D520" s="35" t="s">
        <v>2503</v>
      </c>
      <c r="E520" s="46">
        <v>1</v>
      </c>
      <c r="F520" s="46">
        <v>18</v>
      </c>
      <c r="G520" s="50">
        <v>638.69110000000001</v>
      </c>
      <c r="H520" s="131">
        <f t="shared" si="24"/>
        <v>638.69110000000001</v>
      </c>
      <c r="I520" s="129"/>
      <c r="J520" s="48">
        <f t="shared" si="25"/>
        <v>0</v>
      </c>
    </row>
    <row r="521" spans="1:12" x14ac:dyDescent="0.25">
      <c r="A521" s="55"/>
      <c r="B521" s="55"/>
      <c r="C521" s="55"/>
      <c r="D521" s="10" t="s">
        <v>3111</v>
      </c>
      <c r="E521" s="44"/>
      <c r="F521" s="44"/>
      <c r="G521" s="56"/>
      <c r="H521" s="132"/>
      <c r="I521" s="130"/>
      <c r="J521" s="58"/>
    </row>
    <row r="522" spans="1:12" x14ac:dyDescent="0.25">
      <c r="A522" s="9" t="s">
        <v>3053</v>
      </c>
      <c r="B522" s="9" t="s">
        <v>10154</v>
      </c>
      <c r="C522" s="9" t="s">
        <v>2504</v>
      </c>
      <c r="D522" s="35" t="s">
        <v>2505</v>
      </c>
      <c r="E522" s="46">
        <v>150</v>
      </c>
      <c r="F522" s="46">
        <v>1500</v>
      </c>
      <c r="G522" s="50">
        <v>2.04</v>
      </c>
      <c r="H522" s="131">
        <f t="shared" ref="H522:H579" si="28">G522-G522*$H$5</f>
        <v>2.04</v>
      </c>
      <c r="I522" s="129"/>
      <c r="J522" s="48">
        <f t="shared" ref="J522:J579" si="29">H522*I522</f>
        <v>0</v>
      </c>
    </row>
    <row r="523" spans="1:12" x14ac:dyDescent="0.25">
      <c r="A523" s="9" t="s">
        <v>3054</v>
      </c>
      <c r="B523" s="9" t="s">
        <v>10155</v>
      </c>
      <c r="C523" s="9" t="s">
        <v>2506</v>
      </c>
      <c r="D523" s="35" t="s">
        <v>2507</v>
      </c>
      <c r="E523" s="46">
        <v>140</v>
      </c>
      <c r="F523" s="46">
        <v>1400</v>
      </c>
      <c r="G523" s="50">
        <v>2.2999999999999998</v>
      </c>
      <c r="H523" s="131">
        <f t="shared" si="28"/>
        <v>2.2999999999999998</v>
      </c>
      <c r="I523" s="129"/>
      <c r="J523" s="48">
        <f t="shared" si="29"/>
        <v>0</v>
      </c>
    </row>
    <row r="524" spans="1:12" x14ac:dyDescent="0.25">
      <c r="A524" s="9" t="s">
        <v>3055</v>
      </c>
      <c r="B524" s="9" t="s">
        <v>10156</v>
      </c>
      <c r="C524" s="9" t="s">
        <v>2508</v>
      </c>
      <c r="D524" s="35" t="s">
        <v>2509</v>
      </c>
      <c r="E524" s="46">
        <v>100</v>
      </c>
      <c r="F524" s="46">
        <v>1000</v>
      </c>
      <c r="G524" s="50">
        <v>3.25</v>
      </c>
      <c r="H524" s="131">
        <f t="shared" si="28"/>
        <v>3.25</v>
      </c>
      <c r="I524" s="129"/>
      <c r="J524" s="48">
        <f t="shared" si="29"/>
        <v>0</v>
      </c>
    </row>
    <row r="525" spans="1:12" x14ac:dyDescent="0.25">
      <c r="A525" s="9" t="s">
        <v>3056</v>
      </c>
      <c r="B525" s="9" t="s">
        <v>10157</v>
      </c>
      <c r="C525" s="9" t="s">
        <v>2510</v>
      </c>
      <c r="D525" s="35" t="s">
        <v>2511</v>
      </c>
      <c r="E525" s="46">
        <v>70</v>
      </c>
      <c r="F525" s="46">
        <v>700</v>
      </c>
      <c r="G525" s="50">
        <v>3.94</v>
      </c>
      <c r="H525" s="131">
        <f t="shared" si="28"/>
        <v>3.94</v>
      </c>
      <c r="I525" s="129"/>
      <c r="J525" s="48">
        <f t="shared" si="29"/>
        <v>0</v>
      </c>
    </row>
    <row r="526" spans="1:12" x14ac:dyDescent="0.25">
      <c r="A526" s="9" t="s">
        <v>3057</v>
      </c>
      <c r="B526" s="9" t="s">
        <v>10158</v>
      </c>
      <c r="C526" s="9" t="s">
        <v>2512</v>
      </c>
      <c r="D526" s="35" t="s">
        <v>2513</v>
      </c>
      <c r="E526" s="46">
        <v>50</v>
      </c>
      <c r="F526" s="46">
        <v>500</v>
      </c>
      <c r="G526" s="50">
        <f t="shared" ref="G526:G579" si="30">L526*$H$6</f>
        <v>6.6550000000000002</v>
      </c>
      <c r="H526" s="131">
        <f t="shared" si="28"/>
        <v>6.6550000000000002</v>
      </c>
      <c r="I526" s="129"/>
      <c r="J526" s="48">
        <f t="shared" si="29"/>
        <v>0</v>
      </c>
      <c r="L526" s="210">
        <v>0.1</v>
      </c>
    </row>
    <row r="527" spans="1:12" x14ac:dyDescent="0.25">
      <c r="A527" s="9" t="s">
        <v>3058</v>
      </c>
      <c r="B527" s="9" t="s">
        <v>10159</v>
      </c>
      <c r="C527" s="9" t="s">
        <v>2514</v>
      </c>
      <c r="D527" s="35" t="s">
        <v>2515</v>
      </c>
      <c r="E527" s="46">
        <v>25</v>
      </c>
      <c r="F527" s="46">
        <v>300</v>
      </c>
      <c r="G527" s="50">
        <f t="shared" si="30"/>
        <v>11.313499999999999</v>
      </c>
      <c r="H527" s="131">
        <f t="shared" si="28"/>
        <v>11.313499999999999</v>
      </c>
      <c r="I527" s="129"/>
      <c r="J527" s="48">
        <f t="shared" si="29"/>
        <v>0</v>
      </c>
      <c r="L527" s="210">
        <v>0.17</v>
      </c>
    </row>
    <row r="528" spans="1:12" x14ac:dyDescent="0.25">
      <c r="A528" s="9" t="s">
        <v>3059</v>
      </c>
      <c r="B528" s="9" t="s">
        <v>10160</v>
      </c>
      <c r="C528" s="9" t="s">
        <v>2516</v>
      </c>
      <c r="D528" s="35" t="s">
        <v>2517</v>
      </c>
      <c r="E528" s="46">
        <v>25</v>
      </c>
      <c r="F528" s="46">
        <v>250</v>
      </c>
      <c r="G528" s="50">
        <f t="shared" si="30"/>
        <v>15.972</v>
      </c>
      <c r="H528" s="131">
        <f t="shared" si="28"/>
        <v>15.972</v>
      </c>
      <c r="I528" s="129"/>
      <c r="J528" s="48">
        <f t="shared" si="29"/>
        <v>0</v>
      </c>
      <c r="L528" s="210">
        <v>0.24</v>
      </c>
    </row>
    <row r="529" spans="1:12" x14ac:dyDescent="0.25">
      <c r="A529" s="55"/>
      <c r="B529" s="55"/>
      <c r="C529" s="55"/>
      <c r="D529" s="10" t="s">
        <v>3109</v>
      </c>
      <c r="E529" s="44"/>
      <c r="F529" s="44"/>
      <c r="G529" s="56"/>
      <c r="H529" s="132"/>
      <c r="I529" s="130"/>
      <c r="J529" s="58"/>
    </row>
    <row r="530" spans="1:12" x14ac:dyDescent="0.25">
      <c r="A530" s="9" t="s">
        <v>3060</v>
      </c>
      <c r="B530" s="9" t="s">
        <v>10161</v>
      </c>
      <c r="C530" s="9" t="s">
        <v>2518</v>
      </c>
      <c r="D530" s="35" t="s">
        <v>2519</v>
      </c>
      <c r="E530" s="46">
        <v>150</v>
      </c>
      <c r="F530" s="46">
        <v>750</v>
      </c>
      <c r="G530" s="50">
        <f t="shared" si="30"/>
        <v>6.6550000000000002</v>
      </c>
      <c r="H530" s="131">
        <f t="shared" si="28"/>
        <v>6.6550000000000002</v>
      </c>
      <c r="I530" s="129"/>
      <c r="J530" s="48">
        <f t="shared" si="29"/>
        <v>0</v>
      </c>
      <c r="L530" s="210">
        <v>0.1</v>
      </c>
    </row>
    <row r="531" spans="1:12" x14ac:dyDescent="0.25">
      <c r="A531" s="9" t="s">
        <v>3061</v>
      </c>
      <c r="B531" s="9" t="s">
        <v>10162</v>
      </c>
      <c r="C531" s="9" t="s">
        <v>2520</v>
      </c>
      <c r="D531" s="35" t="s">
        <v>2521</v>
      </c>
      <c r="E531" s="46">
        <v>100</v>
      </c>
      <c r="F531" s="46">
        <v>500</v>
      </c>
      <c r="G531" s="50">
        <f t="shared" si="30"/>
        <v>7.3205</v>
      </c>
      <c r="H531" s="131">
        <f t="shared" si="28"/>
        <v>7.3205</v>
      </c>
      <c r="I531" s="129"/>
      <c r="J531" s="48">
        <f t="shared" si="29"/>
        <v>0</v>
      </c>
      <c r="L531" s="210">
        <v>0.11</v>
      </c>
    </row>
    <row r="532" spans="1:12" x14ac:dyDescent="0.25">
      <c r="A532" s="9" t="s">
        <v>3062</v>
      </c>
      <c r="B532" s="9" t="s">
        <v>10163</v>
      </c>
      <c r="C532" s="9" t="s">
        <v>2522</v>
      </c>
      <c r="D532" s="35" t="s">
        <v>2523</v>
      </c>
      <c r="E532" s="46">
        <v>50</v>
      </c>
      <c r="F532" s="46">
        <v>300</v>
      </c>
      <c r="G532" s="50">
        <f t="shared" si="30"/>
        <v>11.978999999999999</v>
      </c>
      <c r="H532" s="131">
        <f t="shared" si="28"/>
        <v>11.978999999999999</v>
      </c>
      <c r="I532" s="129"/>
      <c r="J532" s="48">
        <f t="shared" si="29"/>
        <v>0</v>
      </c>
      <c r="L532" s="210">
        <v>0.18</v>
      </c>
    </row>
    <row r="533" spans="1:12" x14ac:dyDescent="0.25">
      <c r="A533" s="55"/>
      <c r="B533" s="55"/>
      <c r="C533" s="55"/>
      <c r="D533" s="10" t="s">
        <v>3110</v>
      </c>
      <c r="E533" s="44"/>
      <c r="F533" s="44"/>
      <c r="G533" s="56"/>
      <c r="H533" s="132"/>
      <c r="I533" s="130"/>
      <c r="J533" s="58"/>
    </row>
    <row r="534" spans="1:12" x14ac:dyDescent="0.25">
      <c r="A534" s="9" t="s">
        <v>3063</v>
      </c>
      <c r="B534" s="9"/>
      <c r="C534" s="9" t="s">
        <v>2524</v>
      </c>
      <c r="D534" s="35" t="s">
        <v>2525</v>
      </c>
      <c r="E534" s="46">
        <v>40</v>
      </c>
      <c r="F534" s="46">
        <v>320</v>
      </c>
      <c r="G534" s="50">
        <f t="shared" si="30"/>
        <v>15.3065</v>
      </c>
      <c r="H534" s="131">
        <f t="shared" si="28"/>
        <v>15.3065</v>
      </c>
      <c r="I534" s="129"/>
      <c r="J534" s="48">
        <f t="shared" si="29"/>
        <v>0</v>
      </c>
      <c r="L534">
        <v>0.23</v>
      </c>
    </row>
    <row r="535" spans="1:12" x14ac:dyDescent="0.25">
      <c r="A535" s="9" t="s">
        <v>3064</v>
      </c>
      <c r="B535" s="9"/>
      <c r="C535" s="9" t="s">
        <v>2526</v>
      </c>
      <c r="D535" s="35" t="s">
        <v>2527</v>
      </c>
      <c r="E535" s="46">
        <v>35</v>
      </c>
      <c r="F535" s="46">
        <v>280</v>
      </c>
      <c r="G535" s="50">
        <f t="shared" si="30"/>
        <v>21.295999999999999</v>
      </c>
      <c r="H535" s="131">
        <f t="shared" si="28"/>
        <v>21.295999999999999</v>
      </c>
      <c r="I535" s="129"/>
      <c r="J535" s="48">
        <f t="shared" si="29"/>
        <v>0</v>
      </c>
      <c r="L535">
        <v>0.32</v>
      </c>
    </row>
    <row r="536" spans="1:12" x14ac:dyDescent="0.25">
      <c r="A536" s="9" t="s">
        <v>3065</v>
      </c>
      <c r="B536" s="9"/>
      <c r="C536" s="9" t="s">
        <v>2528</v>
      </c>
      <c r="D536" s="35" t="s">
        <v>2529</v>
      </c>
      <c r="E536" s="46">
        <v>30</v>
      </c>
      <c r="F536" s="46">
        <v>240</v>
      </c>
      <c r="G536" s="50">
        <f t="shared" si="30"/>
        <v>20.630499999999998</v>
      </c>
      <c r="H536" s="131">
        <f t="shared" si="28"/>
        <v>20.630499999999998</v>
      </c>
      <c r="I536" s="129"/>
      <c r="J536" s="48">
        <f t="shared" si="29"/>
        <v>0</v>
      </c>
      <c r="L536">
        <v>0.31</v>
      </c>
    </row>
    <row r="537" spans="1:12" x14ac:dyDescent="0.25">
      <c r="A537" s="9" t="s">
        <v>3066</v>
      </c>
      <c r="B537" s="9"/>
      <c r="C537" s="9" t="s">
        <v>2530</v>
      </c>
      <c r="D537" s="35" t="s">
        <v>2531</v>
      </c>
      <c r="E537" s="46">
        <v>30</v>
      </c>
      <c r="F537" s="46">
        <v>240</v>
      </c>
      <c r="G537" s="50">
        <f t="shared" si="30"/>
        <v>23.292499999999997</v>
      </c>
      <c r="H537" s="131">
        <f t="shared" si="28"/>
        <v>23.292499999999997</v>
      </c>
      <c r="I537" s="129"/>
      <c r="J537" s="48">
        <f t="shared" si="29"/>
        <v>0</v>
      </c>
      <c r="L537">
        <v>0.35</v>
      </c>
    </row>
    <row r="538" spans="1:12" x14ac:dyDescent="0.25">
      <c r="A538" s="9" t="s">
        <v>3067</v>
      </c>
      <c r="B538" s="9"/>
      <c r="C538" s="9" t="s">
        <v>2532</v>
      </c>
      <c r="D538" s="35" t="s">
        <v>2533</v>
      </c>
      <c r="E538" s="46">
        <v>25</v>
      </c>
      <c r="F538" s="46">
        <v>200</v>
      </c>
      <c r="G538" s="50">
        <f t="shared" si="30"/>
        <v>23.292499999999997</v>
      </c>
      <c r="H538" s="131">
        <f t="shared" si="28"/>
        <v>23.292499999999997</v>
      </c>
      <c r="I538" s="129"/>
      <c r="J538" s="48">
        <f t="shared" si="29"/>
        <v>0</v>
      </c>
      <c r="L538">
        <v>0.35</v>
      </c>
    </row>
    <row r="539" spans="1:12" x14ac:dyDescent="0.25">
      <c r="A539" s="11"/>
      <c r="B539" s="11"/>
      <c r="C539" s="11"/>
      <c r="D539" s="10" t="s">
        <v>3108</v>
      </c>
      <c r="E539" s="44"/>
      <c r="F539" s="44"/>
      <c r="G539" s="56"/>
      <c r="H539" s="132"/>
      <c r="I539" s="130"/>
      <c r="J539" s="58"/>
    </row>
    <row r="540" spans="1:12" x14ac:dyDescent="0.25">
      <c r="A540" s="9" t="s">
        <v>3068</v>
      </c>
      <c r="B540" s="9"/>
      <c r="C540" s="9" t="s">
        <v>2534</v>
      </c>
      <c r="D540" s="35" t="s">
        <v>2535</v>
      </c>
      <c r="E540" s="46">
        <v>1</v>
      </c>
      <c r="F540" s="46">
        <v>1</v>
      </c>
      <c r="G540" s="50">
        <f t="shared" si="30"/>
        <v>3833.9454999999998</v>
      </c>
      <c r="H540" s="131">
        <f t="shared" si="28"/>
        <v>3833.9454999999998</v>
      </c>
      <c r="I540" s="129"/>
      <c r="J540" s="48">
        <f t="shared" si="29"/>
        <v>0</v>
      </c>
      <c r="L540" s="210">
        <v>57.61</v>
      </c>
    </row>
    <row r="541" spans="1:12" x14ac:dyDescent="0.25">
      <c r="A541" s="9" t="s">
        <v>3069</v>
      </c>
      <c r="B541" s="9"/>
      <c r="C541" s="9" t="s">
        <v>2536</v>
      </c>
      <c r="D541" s="35" t="s">
        <v>2537</v>
      </c>
      <c r="E541" s="46">
        <v>1</v>
      </c>
      <c r="F541" s="46">
        <v>1</v>
      </c>
      <c r="G541" s="50">
        <f t="shared" si="30"/>
        <v>4573.3159999999998</v>
      </c>
      <c r="H541" s="131">
        <f t="shared" si="28"/>
        <v>4573.3159999999998</v>
      </c>
      <c r="I541" s="129"/>
      <c r="J541" s="48">
        <f t="shared" si="29"/>
        <v>0</v>
      </c>
      <c r="L541" s="210">
        <v>68.72</v>
      </c>
    </row>
    <row r="542" spans="1:12" x14ac:dyDescent="0.25">
      <c r="A542" s="9" t="s">
        <v>3070</v>
      </c>
      <c r="B542" s="9"/>
      <c r="C542" s="9" t="s">
        <v>2538</v>
      </c>
      <c r="D542" s="35" t="s">
        <v>2539</v>
      </c>
      <c r="E542" s="46">
        <v>1</v>
      </c>
      <c r="F542" s="46">
        <v>1</v>
      </c>
      <c r="G542" s="50">
        <f t="shared" si="30"/>
        <v>5190.8999999999996</v>
      </c>
      <c r="H542" s="131">
        <f t="shared" si="28"/>
        <v>5190.8999999999996</v>
      </c>
      <c r="I542" s="129"/>
      <c r="J542" s="48">
        <f t="shared" si="29"/>
        <v>0</v>
      </c>
      <c r="L542" s="210">
        <v>78</v>
      </c>
    </row>
    <row r="543" spans="1:12" x14ac:dyDescent="0.25">
      <c r="A543" s="9" t="s">
        <v>3071</v>
      </c>
      <c r="B543" s="9"/>
      <c r="C543" s="9" t="s">
        <v>2540</v>
      </c>
      <c r="D543" s="35" t="s">
        <v>2541</v>
      </c>
      <c r="E543" s="46">
        <v>1</v>
      </c>
      <c r="F543" s="46">
        <v>1</v>
      </c>
      <c r="G543" s="50">
        <f t="shared" si="30"/>
        <v>3973.7004999999999</v>
      </c>
      <c r="H543" s="131">
        <f t="shared" si="28"/>
        <v>3973.7004999999999</v>
      </c>
      <c r="I543" s="129"/>
      <c r="J543" s="48">
        <f t="shared" si="29"/>
        <v>0</v>
      </c>
      <c r="L543" s="210">
        <v>59.71</v>
      </c>
    </row>
    <row r="544" spans="1:12" x14ac:dyDescent="0.25">
      <c r="A544" s="9" t="s">
        <v>3072</v>
      </c>
      <c r="B544" s="9"/>
      <c r="C544" s="9" t="s">
        <v>2542</v>
      </c>
      <c r="D544" s="35" t="s">
        <v>2543</v>
      </c>
      <c r="E544" s="46">
        <v>1</v>
      </c>
      <c r="F544" s="46">
        <v>1</v>
      </c>
      <c r="G544" s="50">
        <f t="shared" si="30"/>
        <v>4635.8729999999996</v>
      </c>
      <c r="H544" s="131">
        <f t="shared" si="28"/>
        <v>4635.8729999999996</v>
      </c>
      <c r="I544" s="129"/>
      <c r="J544" s="48">
        <f t="shared" si="29"/>
        <v>0</v>
      </c>
      <c r="L544" s="210">
        <v>69.66</v>
      </c>
    </row>
    <row r="545" spans="1:12" x14ac:dyDescent="0.25">
      <c r="A545" s="9" t="s">
        <v>3073</v>
      </c>
      <c r="B545" s="9"/>
      <c r="C545" s="9" t="s">
        <v>2544</v>
      </c>
      <c r="D545" s="35" t="s">
        <v>2545</v>
      </c>
      <c r="E545" s="46">
        <v>1</v>
      </c>
      <c r="F545" s="46">
        <v>1</v>
      </c>
      <c r="G545" s="50">
        <f t="shared" si="30"/>
        <v>5284.07</v>
      </c>
      <c r="H545" s="131">
        <f t="shared" si="28"/>
        <v>5284.07</v>
      </c>
      <c r="I545" s="129"/>
      <c r="J545" s="48">
        <f t="shared" si="29"/>
        <v>0</v>
      </c>
      <c r="L545" s="210">
        <v>79.400000000000006</v>
      </c>
    </row>
    <row r="546" spans="1:12" x14ac:dyDescent="0.25">
      <c r="A546" s="9" t="s">
        <v>3074</v>
      </c>
      <c r="B546" s="9"/>
      <c r="C546" s="9" t="s">
        <v>2546</v>
      </c>
      <c r="D546" s="35" t="s">
        <v>2547</v>
      </c>
      <c r="E546" s="46">
        <v>1</v>
      </c>
      <c r="F546" s="46">
        <v>1</v>
      </c>
      <c r="G546" s="50">
        <f t="shared" si="30"/>
        <v>4252.5450000000001</v>
      </c>
      <c r="H546" s="131">
        <f t="shared" si="28"/>
        <v>4252.5450000000001</v>
      </c>
      <c r="I546" s="129"/>
      <c r="J546" s="48">
        <f t="shared" si="29"/>
        <v>0</v>
      </c>
      <c r="L546" s="210">
        <v>63.9</v>
      </c>
    </row>
    <row r="547" spans="1:12" x14ac:dyDescent="0.25">
      <c r="A547" s="9" t="s">
        <v>3075</v>
      </c>
      <c r="B547" s="9"/>
      <c r="C547" s="9" t="s">
        <v>2548</v>
      </c>
      <c r="D547" s="35" t="s">
        <v>2549</v>
      </c>
      <c r="E547" s="46">
        <v>1</v>
      </c>
      <c r="F547" s="46">
        <v>1</v>
      </c>
      <c r="G547" s="50">
        <f t="shared" si="30"/>
        <v>4984.5950000000003</v>
      </c>
      <c r="H547" s="131">
        <f t="shared" si="28"/>
        <v>4984.5950000000003</v>
      </c>
      <c r="I547" s="129"/>
      <c r="J547" s="48">
        <f t="shared" si="29"/>
        <v>0</v>
      </c>
      <c r="L547" s="210">
        <v>74.900000000000006</v>
      </c>
    </row>
    <row r="548" spans="1:12" x14ac:dyDescent="0.25">
      <c r="A548" s="9" t="s">
        <v>3076</v>
      </c>
      <c r="B548" s="9"/>
      <c r="C548" s="9" t="s">
        <v>2550</v>
      </c>
      <c r="D548" s="35" t="s">
        <v>2551</v>
      </c>
      <c r="E548" s="46">
        <v>1</v>
      </c>
      <c r="F548" s="46">
        <v>1</v>
      </c>
      <c r="G548" s="50">
        <f t="shared" si="30"/>
        <v>5632.7919999999995</v>
      </c>
      <c r="H548" s="131">
        <f t="shared" si="28"/>
        <v>5632.7919999999995</v>
      </c>
      <c r="I548" s="129"/>
      <c r="J548" s="48">
        <f t="shared" si="29"/>
        <v>0</v>
      </c>
      <c r="L548" s="210">
        <v>84.64</v>
      </c>
    </row>
    <row r="549" spans="1:12" x14ac:dyDescent="0.25">
      <c r="A549" s="11"/>
      <c r="B549" s="11"/>
      <c r="C549" s="55"/>
      <c r="D549" s="10" t="s">
        <v>3107</v>
      </c>
      <c r="E549" s="44"/>
      <c r="F549" s="44"/>
      <c r="G549" s="56"/>
      <c r="H549" s="132"/>
      <c r="I549" s="130"/>
      <c r="J549" s="58"/>
    </row>
    <row r="550" spans="1:12" x14ac:dyDescent="0.25">
      <c r="A550" s="9" t="s">
        <v>3080</v>
      </c>
      <c r="B550" s="9" t="s">
        <v>10164</v>
      </c>
      <c r="C550" s="9" t="s">
        <v>2552</v>
      </c>
      <c r="D550" s="35" t="s">
        <v>2553</v>
      </c>
      <c r="E550" s="46">
        <v>3</v>
      </c>
      <c r="F550" s="46">
        <v>18</v>
      </c>
      <c r="G550" s="50">
        <f t="shared" si="30"/>
        <v>385.3245</v>
      </c>
      <c r="H550" s="131">
        <f t="shared" si="28"/>
        <v>385.3245</v>
      </c>
      <c r="I550" s="129"/>
      <c r="J550" s="48">
        <f t="shared" si="29"/>
        <v>0</v>
      </c>
      <c r="L550">
        <v>5.79</v>
      </c>
    </row>
    <row r="551" spans="1:12" x14ac:dyDescent="0.25">
      <c r="A551" s="9" t="s">
        <v>3081</v>
      </c>
      <c r="B551" s="9" t="s">
        <v>10165</v>
      </c>
      <c r="C551" s="9" t="s">
        <v>2554</v>
      </c>
      <c r="D551" s="35" t="s">
        <v>2555</v>
      </c>
      <c r="E551" s="46">
        <v>3</v>
      </c>
      <c r="F551" s="46">
        <v>18</v>
      </c>
      <c r="G551" s="50">
        <f t="shared" si="30"/>
        <v>382.66249999999997</v>
      </c>
      <c r="H551" s="131">
        <f t="shared" si="28"/>
        <v>382.66249999999997</v>
      </c>
      <c r="I551" s="129"/>
      <c r="J551" s="48">
        <f t="shared" si="29"/>
        <v>0</v>
      </c>
      <c r="L551">
        <v>5.75</v>
      </c>
    </row>
    <row r="552" spans="1:12" x14ac:dyDescent="0.25">
      <c r="A552" s="9" t="s">
        <v>3082</v>
      </c>
      <c r="B552" s="9" t="s">
        <v>10166</v>
      </c>
      <c r="C552" s="9" t="s">
        <v>2556</v>
      </c>
      <c r="D552" s="35" t="s">
        <v>2557</v>
      </c>
      <c r="E552" s="46">
        <v>2</v>
      </c>
      <c r="F552" s="46">
        <v>14</v>
      </c>
      <c r="G552" s="50">
        <f t="shared" si="30"/>
        <v>497.79399999999998</v>
      </c>
      <c r="H552" s="131">
        <f t="shared" si="28"/>
        <v>497.79399999999998</v>
      </c>
      <c r="I552" s="129"/>
      <c r="J552" s="48">
        <f t="shared" si="29"/>
        <v>0</v>
      </c>
      <c r="L552">
        <v>7.48</v>
      </c>
    </row>
    <row r="553" spans="1:12" x14ac:dyDescent="0.25">
      <c r="A553" s="9" t="s">
        <v>3083</v>
      </c>
      <c r="B553" s="9" t="s">
        <v>10167</v>
      </c>
      <c r="C553" s="9" t="s">
        <v>2558</v>
      </c>
      <c r="D553" s="35" t="s">
        <v>2559</v>
      </c>
      <c r="E553" s="46">
        <v>2</v>
      </c>
      <c r="F553" s="46">
        <v>14</v>
      </c>
      <c r="G553" s="50">
        <f t="shared" si="30"/>
        <v>497.79399999999998</v>
      </c>
      <c r="H553" s="131">
        <f t="shared" si="28"/>
        <v>497.79399999999998</v>
      </c>
      <c r="I553" s="129"/>
      <c r="J553" s="48">
        <f t="shared" si="29"/>
        <v>0</v>
      </c>
      <c r="L553">
        <v>7.48</v>
      </c>
    </row>
    <row r="554" spans="1:12" x14ac:dyDescent="0.25">
      <c r="A554" s="9" t="s">
        <v>3085</v>
      </c>
      <c r="B554" s="9"/>
      <c r="C554" s="9" t="s">
        <v>2560</v>
      </c>
      <c r="D554" s="35" t="s">
        <v>2561</v>
      </c>
      <c r="E554" s="46">
        <v>1</v>
      </c>
      <c r="F554" s="46">
        <v>25</v>
      </c>
      <c r="G554" s="50">
        <f t="shared" si="30"/>
        <v>738.03949999999998</v>
      </c>
      <c r="H554" s="131">
        <f t="shared" si="28"/>
        <v>738.03949999999998</v>
      </c>
      <c r="I554" s="129"/>
      <c r="J554" s="48">
        <f t="shared" si="29"/>
        <v>0</v>
      </c>
      <c r="L554">
        <v>11.09</v>
      </c>
    </row>
    <row r="555" spans="1:12" x14ac:dyDescent="0.25">
      <c r="A555" s="9" t="s">
        <v>3086</v>
      </c>
      <c r="B555" s="9"/>
      <c r="C555" s="9" t="s">
        <v>2562</v>
      </c>
      <c r="D555" s="35" t="s">
        <v>2563</v>
      </c>
      <c r="E555" s="46">
        <v>1</v>
      </c>
      <c r="F555" s="46">
        <v>25</v>
      </c>
      <c r="G555" s="50">
        <f t="shared" si="30"/>
        <v>738.03949999999998</v>
      </c>
      <c r="H555" s="131">
        <f t="shared" si="28"/>
        <v>738.03949999999998</v>
      </c>
      <c r="I555" s="129"/>
      <c r="J555" s="48">
        <f t="shared" si="29"/>
        <v>0</v>
      </c>
      <c r="L555">
        <v>11.09</v>
      </c>
    </row>
    <row r="556" spans="1:12" x14ac:dyDescent="0.25">
      <c r="A556" s="9" t="s">
        <v>3087</v>
      </c>
      <c r="B556" s="9"/>
      <c r="C556" s="9" t="s">
        <v>2564</v>
      </c>
      <c r="D556" s="35" t="s">
        <v>2565</v>
      </c>
      <c r="E556" s="46">
        <v>1</v>
      </c>
      <c r="F556" s="46">
        <v>20</v>
      </c>
      <c r="G556" s="50">
        <f t="shared" si="30"/>
        <v>1092.0854999999999</v>
      </c>
      <c r="H556" s="131">
        <f t="shared" si="28"/>
        <v>1092.0854999999999</v>
      </c>
      <c r="I556" s="129"/>
      <c r="J556" s="48">
        <f t="shared" si="29"/>
        <v>0</v>
      </c>
      <c r="L556">
        <v>16.41</v>
      </c>
    </row>
    <row r="557" spans="1:12" x14ac:dyDescent="0.25">
      <c r="A557" s="9" t="s">
        <v>3088</v>
      </c>
      <c r="B557" s="9"/>
      <c r="C557" s="9" t="s">
        <v>2566</v>
      </c>
      <c r="D557" s="35" t="s">
        <v>2567</v>
      </c>
      <c r="E557" s="46">
        <v>1</v>
      </c>
      <c r="F557" s="46">
        <v>20</v>
      </c>
      <c r="G557" s="50">
        <f t="shared" si="30"/>
        <v>1092.0854999999999</v>
      </c>
      <c r="H557" s="131">
        <f t="shared" si="28"/>
        <v>1092.0854999999999</v>
      </c>
      <c r="I557" s="129"/>
      <c r="J557" s="48">
        <f t="shared" si="29"/>
        <v>0</v>
      </c>
      <c r="L557">
        <v>16.41</v>
      </c>
    </row>
    <row r="558" spans="1:12" x14ac:dyDescent="0.25">
      <c r="A558" s="9" t="s">
        <v>3089</v>
      </c>
      <c r="B558" s="9"/>
      <c r="C558" s="9" t="s">
        <v>2568</v>
      </c>
      <c r="D558" s="35" t="s">
        <v>2569</v>
      </c>
      <c r="E558" s="46">
        <v>1</v>
      </c>
      <c r="F558" s="46">
        <v>15</v>
      </c>
      <c r="G558" s="50">
        <f t="shared" si="30"/>
        <v>1472.7514999999999</v>
      </c>
      <c r="H558" s="131">
        <f t="shared" si="28"/>
        <v>1472.7514999999999</v>
      </c>
      <c r="I558" s="129"/>
      <c r="J558" s="48">
        <f t="shared" si="29"/>
        <v>0</v>
      </c>
      <c r="L558">
        <v>22.13</v>
      </c>
    </row>
    <row r="559" spans="1:12" x14ac:dyDescent="0.25">
      <c r="A559" s="9" t="s">
        <v>3090</v>
      </c>
      <c r="B559" s="9"/>
      <c r="C559" s="9" t="s">
        <v>2570</v>
      </c>
      <c r="D559" s="35" t="s">
        <v>2571</v>
      </c>
      <c r="E559" s="46">
        <v>1</v>
      </c>
      <c r="F559" s="46">
        <v>15</v>
      </c>
      <c r="G559" s="50">
        <f t="shared" si="30"/>
        <v>1472.7514999999999</v>
      </c>
      <c r="H559" s="131">
        <f t="shared" si="28"/>
        <v>1472.7514999999999</v>
      </c>
      <c r="I559" s="129"/>
      <c r="J559" s="48">
        <f t="shared" si="29"/>
        <v>0</v>
      </c>
      <c r="L559">
        <v>22.13</v>
      </c>
    </row>
    <row r="560" spans="1:12" x14ac:dyDescent="0.25">
      <c r="A560" s="9" t="s">
        <v>3091</v>
      </c>
      <c r="B560" s="9"/>
      <c r="C560" s="9" t="s">
        <v>2572</v>
      </c>
      <c r="D560" s="35" t="s">
        <v>2573</v>
      </c>
      <c r="E560" s="46">
        <v>1</v>
      </c>
      <c r="F560" s="46">
        <v>10</v>
      </c>
      <c r="G560" s="50">
        <f t="shared" si="30"/>
        <v>2461.0189999999998</v>
      </c>
      <c r="H560" s="131">
        <f t="shared" si="28"/>
        <v>2461.0189999999998</v>
      </c>
      <c r="I560" s="129"/>
      <c r="J560" s="48">
        <f t="shared" si="29"/>
        <v>0</v>
      </c>
      <c r="L560">
        <v>36.979999999999997</v>
      </c>
    </row>
    <row r="561" spans="1:12" x14ac:dyDescent="0.25">
      <c r="A561" s="9" t="s">
        <v>3092</v>
      </c>
      <c r="B561" s="9"/>
      <c r="C561" s="9" t="s">
        <v>2574</v>
      </c>
      <c r="D561" s="35" t="s">
        <v>2575</v>
      </c>
      <c r="E561" s="46">
        <v>1</v>
      </c>
      <c r="F561" s="46">
        <v>10</v>
      </c>
      <c r="G561" s="50">
        <f t="shared" si="30"/>
        <v>2461.0189999999998</v>
      </c>
      <c r="H561" s="131">
        <f t="shared" si="28"/>
        <v>2461.0189999999998</v>
      </c>
      <c r="I561" s="129"/>
      <c r="J561" s="48">
        <f t="shared" si="29"/>
        <v>0</v>
      </c>
      <c r="L561">
        <v>36.979999999999997</v>
      </c>
    </row>
    <row r="562" spans="1:12" x14ac:dyDescent="0.25">
      <c r="A562" s="11"/>
      <c r="B562" s="11"/>
      <c r="C562" s="55"/>
      <c r="D562" s="10" t="s">
        <v>3103</v>
      </c>
      <c r="E562" s="44"/>
      <c r="F562" s="44"/>
      <c r="G562" s="56"/>
      <c r="H562" s="132"/>
      <c r="I562" s="130"/>
      <c r="J562" s="58"/>
    </row>
    <row r="563" spans="1:12" x14ac:dyDescent="0.25">
      <c r="A563" s="9" t="s">
        <v>3077</v>
      </c>
      <c r="B563" s="9"/>
      <c r="C563" s="9" t="s">
        <v>2576</v>
      </c>
      <c r="D563" s="35" t="s">
        <v>2577</v>
      </c>
      <c r="E563" s="46">
        <v>5</v>
      </c>
      <c r="F563" s="46">
        <v>25</v>
      </c>
      <c r="G563" s="50">
        <f t="shared" si="30"/>
        <v>257.54849999999999</v>
      </c>
      <c r="H563" s="131">
        <f t="shared" si="28"/>
        <v>257.54849999999999</v>
      </c>
      <c r="I563" s="129"/>
      <c r="J563" s="48">
        <f t="shared" si="29"/>
        <v>0</v>
      </c>
      <c r="L563">
        <v>3.87</v>
      </c>
    </row>
    <row r="564" spans="1:12" x14ac:dyDescent="0.25">
      <c r="A564" s="9" t="s">
        <v>3078</v>
      </c>
      <c r="B564" s="9"/>
      <c r="C564" s="9" t="s">
        <v>2578</v>
      </c>
      <c r="D564" s="35" t="s">
        <v>2579</v>
      </c>
      <c r="E564" s="46">
        <v>3</v>
      </c>
      <c r="F564" s="46">
        <v>18</v>
      </c>
      <c r="G564" s="50">
        <f t="shared" si="30"/>
        <v>374.67649999999998</v>
      </c>
      <c r="H564" s="131">
        <f t="shared" si="28"/>
        <v>374.67649999999998</v>
      </c>
      <c r="I564" s="129"/>
      <c r="J564" s="48">
        <f t="shared" si="29"/>
        <v>0</v>
      </c>
      <c r="L564">
        <v>5.63</v>
      </c>
    </row>
    <row r="565" spans="1:12" x14ac:dyDescent="0.25">
      <c r="A565" s="9" t="s">
        <v>3079</v>
      </c>
      <c r="B565" s="9"/>
      <c r="C565" s="9" t="s">
        <v>2580</v>
      </c>
      <c r="D565" s="35" t="s">
        <v>2581</v>
      </c>
      <c r="E565" s="46">
        <v>3</v>
      </c>
      <c r="F565" s="46">
        <v>15</v>
      </c>
      <c r="G565" s="50">
        <f t="shared" si="30"/>
        <v>491.80449999999996</v>
      </c>
      <c r="H565" s="131">
        <f t="shared" si="28"/>
        <v>491.80449999999996</v>
      </c>
      <c r="I565" s="129"/>
      <c r="J565" s="48">
        <f t="shared" si="29"/>
        <v>0</v>
      </c>
      <c r="L565">
        <v>7.39</v>
      </c>
    </row>
    <row r="566" spans="1:12" x14ac:dyDescent="0.25">
      <c r="A566" s="9" t="s">
        <v>3080</v>
      </c>
      <c r="B566" s="6"/>
      <c r="C566" s="9" t="s">
        <v>2582</v>
      </c>
      <c r="D566" s="35" t="s">
        <v>2583</v>
      </c>
      <c r="E566" s="46">
        <v>3</v>
      </c>
      <c r="F566" s="46">
        <v>18</v>
      </c>
      <c r="G566" s="50">
        <f t="shared" si="30"/>
        <v>395.97249999999997</v>
      </c>
      <c r="H566" s="131">
        <f t="shared" si="28"/>
        <v>395.97249999999997</v>
      </c>
      <c r="I566" s="129"/>
      <c r="J566" s="48">
        <f t="shared" si="29"/>
        <v>0</v>
      </c>
      <c r="L566">
        <v>5.95</v>
      </c>
    </row>
    <row r="567" spans="1:12" x14ac:dyDescent="0.25">
      <c r="A567" s="9" t="s">
        <v>3084</v>
      </c>
      <c r="B567" s="9"/>
      <c r="C567" s="9" t="s">
        <v>2584</v>
      </c>
      <c r="D567" s="35" t="s">
        <v>2585</v>
      </c>
      <c r="E567" s="46">
        <v>2</v>
      </c>
      <c r="F567" s="46">
        <v>14</v>
      </c>
      <c r="G567" s="50">
        <f t="shared" si="30"/>
        <v>498.45949999999999</v>
      </c>
      <c r="H567" s="131">
        <f t="shared" si="28"/>
        <v>498.45949999999999</v>
      </c>
      <c r="I567" s="129"/>
      <c r="J567" s="48">
        <f t="shared" si="29"/>
        <v>0</v>
      </c>
      <c r="L567">
        <v>7.49</v>
      </c>
    </row>
    <row r="568" spans="1:12" x14ac:dyDescent="0.25">
      <c r="A568" s="11"/>
      <c r="B568" s="11"/>
      <c r="C568" s="55"/>
      <c r="D568" s="10" t="s">
        <v>3105</v>
      </c>
      <c r="E568" s="44"/>
      <c r="F568" s="44"/>
      <c r="G568" s="56"/>
      <c r="H568" s="132"/>
      <c r="I568" s="130"/>
      <c r="J568" s="58"/>
    </row>
    <row r="569" spans="1:12" x14ac:dyDescent="0.25">
      <c r="A569" s="9" t="s">
        <v>3093</v>
      </c>
      <c r="B569" s="9"/>
      <c r="C569" s="9" t="s">
        <v>2586</v>
      </c>
      <c r="D569" s="35" t="s">
        <v>2587</v>
      </c>
      <c r="E569" s="46">
        <v>60</v>
      </c>
      <c r="F569" s="46">
        <v>600</v>
      </c>
      <c r="G569" s="50">
        <f t="shared" si="30"/>
        <v>33.9405</v>
      </c>
      <c r="H569" s="131">
        <f t="shared" si="28"/>
        <v>33.9405</v>
      </c>
      <c r="I569" s="129"/>
      <c r="J569" s="48">
        <f t="shared" si="29"/>
        <v>0</v>
      </c>
      <c r="L569">
        <v>0.51</v>
      </c>
    </row>
    <row r="570" spans="1:12" x14ac:dyDescent="0.25">
      <c r="A570" s="9" t="s">
        <v>3094</v>
      </c>
      <c r="B570" s="9" t="s">
        <v>10168</v>
      </c>
      <c r="C570" s="9" t="s">
        <v>2588</v>
      </c>
      <c r="D570" s="35" t="s">
        <v>2589</v>
      </c>
      <c r="E570" s="46">
        <v>40</v>
      </c>
      <c r="F570" s="46">
        <v>400</v>
      </c>
      <c r="G570" s="50">
        <f t="shared" si="30"/>
        <v>49.912499999999994</v>
      </c>
      <c r="H570" s="131">
        <f t="shared" si="28"/>
        <v>49.912499999999994</v>
      </c>
      <c r="I570" s="129"/>
      <c r="J570" s="48">
        <f t="shared" si="29"/>
        <v>0</v>
      </c>
      <c r="L570">
        <v>0.75</v>
      </c>
    </row>
    <row r="571" spans="1:12" x14ac:dyDescent="0.25">
      <c r="A571" s="9" t="s">
        <v>3095</v>
      </c>
      <c r="B571" s="9"/>
      <c r="C571" s="9" t="s">
        <v>2590</v>
      </c>
      <c r="D571" s="35" t="s">
        <v>2591</v>
      </c>
      <c r="E571" s="46">
        <v>30</v>
      </c>
      <c r="F571" s="46">
        <v>150</v>
      </c>
      <c r="G571" s="50">
        <f t="shared" si="30"/>
        <v>123.783</v>
      </c>
      <c r="H571" s="131">
        <f t="shared" si="28"/>
        <v>123.783</v>
      </c>
      <c r="I571" s="129"/>
      <c r="J571" s="48">
        <f t="shared" si="29"/>
        <v>0</v>
      </c>
      <c r="L571">
        <v>1.86</v>
      </c>
    </row>
    <row r="572" spans="1:12" x14ac:dyDescent="0.25">
      <c r="A572" s="9" t="s">
        <v>3096</v>
      </c>
      <c r="B572" s="9"/>
      <c r="C572" s="9" t="s">
        <v>2592</v>
      </c>
      <c r="D572" s="35" t="s">
        <v>2593</v>
      </c>
      <c r="E572" s="46">
        <v>50</v>
      </c>
      <c r="F572" s="46">
        <v>250</v>
      </c>
      <c r="G572" s="50">
        <f t="shared" si="30"/>
        <v>101.15599999999999</v>
      </c>
      <c r="H572" s="131">
        <f t="shared" si="28"/>
        <v>101.15599999999999</v>
      </c>
      <c r="I572" s="129"/>
      <c r="J572" s="48">
        <f t="shared" si="29"/>
        <v>0</v>
      </c>
      <c r="L572">
        <v>1.52</v>
      </c>
    </row>
    <row r="573" spans="1:12" x14ac:dyDescent="0.25">
      <c r="A573" s="9" t="s">
        <v>3097</v>
      </c>
      <c r="B573" s="9" t="s">
        <v>10169</v>
      </c>
      <c r="C573" s="9" t="s">
        <v>2594</v>
      </c>
      <c r="D573" s="35" t="s">
        <v>2595</v>
      </c>
      <c r="E573" s="46">
        <v>35</v>
      </c>
      <c r="F573" s="46">
        <v>140</v>
      </c>
      <c r="G573" s="50">
        <f t="shared" si="30"/>
        <v>112.4695</v>
      </c>
      <c r="H573" s="131">
        <f t="shared" si="28"/>
        <v>112.4695</v>
      </c>
      <c r="I573" s="129"/>
      <c r="J573" s="48">
        <f t="shared" si="29"/>
        <v>0</v>
      </c>
      <c r="L573">
        <v>1.69</v>
      </c>
    </row>
    <row r="574" spans="1:12" x14ac:dyDescent="0.25">
      <c r="A574" s="9" t="s">
        <v>3098</v>
      </c>
      <c r="B574" s="9"/>
      <c r="C574" s="9" t="s">
        <v>2596</v>
      </c>
      <c r="D574" s="35" t="s">
        <v>2597</v>
      </c>
      <c r="E574" s="46">
        <v>30</v>
      </c>
      <c r="F574" s="46">
        <v>150</v>
      </c>
      <c r="G574" s="50">
        <f t="shared" si="30"/>
        <v>246.23500000000001</v>
      </c>
      <c r="H574" s="131">
        <f t="shared" si="28"/>
        <v>246.23500000000001</v>
      </c>
      <c r="I574" s="129"/>
      <c r="J574" s="48">
        <f t="shared" si="29"/>
        <v>0</v>
      </c>
      <c r="L574" s="210">
        <v>3.7</v>
      </c>
    </row>
    <row r="575" spans="1:12" x14ac:dyDescent="0.25">
      <c r="A575" s="11"/>
      <c r="B575" s="11"/>
      <c r="C575" s="55"/>
      <c r="D575" s="10" t="s">
        <v>3106</v>
      </c>
      <c r="E575" s="44"/>
      <c r="F575" s="44"/>
      <c r="G575" s="56"/>
      <c r="H575" s="132"/>
      <c r="I575" s="130"/>
      <c r="J575" s="58"/>
    </row>
    <row r="576" spans="1:12" x14ac:dyDescent="0.25">
      <c r="A576" s="9" t="s">
        <v>3099</v>
      </c>
      <c r="B576" s="9" t="s">
        <v>10170</v>
      </c>
      <c r="C576" s="9" t="s">
        <v>2598</v>
      </c>
      <c r="D576" s="35" t="s">
        <v>2599</v>
      </c>
      <c r="E576" s="46">
        <v>1</v>
      </c>
      <c r="F576" s="46">
        <v>30</v>
      </c>
      <c r="G576" s="50">
        <f t="shared" si="30"/>
        <v>67.215499999999992</v>
      </c>
      <c r="H576" s="131">
        <f t="shared" si="28"/>
        <v>67.215499999999992</v>
      </c>
      <c r="I576" s="129"/>
      <c r="J576" s="48">
        <f t="shared" si="29"/>
        <v>0</v>
      </c>
      <c r="L576">
        <v>1.01</v>
      </c>
    </row>
    <row r="577" spans="1:12" x14ac:dyDescent="0.25">
      <c r="A577" s="9" t="s">
        <v>3100</v>
      </c>
      <c r="B577" s="9"/>
      <c r="C577" s="9" t="s">
        <v>2600</v>
      </c>
      <c r="D577" s="35" t="s">
        <v>2601</v>
      </c>
      <c r="E577" s="46">
        <v>1</v>
      </c>
      <c r="F577" s="46">
        <v>20</v>
      </c>
      <c r="G577" s="50">
        <f t="shared" si="30"/>
        <v>107.81100000000001</v>
      </c>
      <c r="H577" s="131">
        <f t="shared" si="28"/>
        <v>107.81100000000001</v>
      </c>
      <c r="I577" s="129"/>
      <c r="J577" s="48">
        <f t="shared" si="29"/>
        <v>0</v>
      </c>
      <c r="L577">
        <v>1.62</v>
      </c>
    </row>
    <row r="578" spans="1:12" x14ac:dyDescent="0.25">
      <c r="A578" s="11"/>
      <c r="B578" s="11"/>
      <c r="C578" s="55"/>
      <c r="D578" s="10" t="s">
        <v>3104</v>
      </c>
      <c r="E578" s="44"/>
      <c r="F578" s="44"/>
      <c r="G578" s="56"/>
      <c r="H578" s="132"/>
      <c r="I578" s="130"/>
      <c r="J578" s="58"/>
    </row>
    <row r="579" spans="1:12" x14ac:dyDescent="0.25">
      <c r="A579" s="9" t="s">
        <v>3101</v>
      </c>
      <c r="B579" s="9" t="s">
        <v>10171</v>
      </c>
      <c r="C579" s="9" t="s">
        <v>2602</v>
      </c>
      <c r="D579" s="35" t="s">
        <v>2603</v>
      </c>
      <c r="E579" s="46">
        <v>50</v>
      </c>
      <c r="F579" s="46">
        <v>300</v>
      </c>
      <c r="G579" s="50">
        <f t="shared" si="30"/>
        <v>194.9915</v>
      </c>
      <c r="H579" s="131">
        <f t="shared" si="28"/>
        <v>194.9915</v>
      </c>
      <c r="I579" s="129"/>
      <c r="J579" s="48">
        <f t="shared" si="29"/>
        <v>0</v>
      </c>
      <c r="L579">
        <v>2.93</v>
      </c>
    </row>
    <row r="580" spans="1:12" x14ac:dyDescent="0.25">
      <c r="A580" s="6"/>
      <c r="B580" s="6"/>
      <c r="C580" s="9"/>
      <c r="D580" s="35"/>
      <c r="E580" s="46"/>
      <c r="F580" s="46"/>
      <c r="G580" s="50"/>
      <c r="H580" s="133"/>
      <c r="I580" s="115"/>
      <c r="J580" s="6"/>
    </row>
  </sheetData>
  <mergeCells count="4">
    <mergeCell ref="E5:F5"/>
    <mergeCell ref="D1:I4"/>
    <mergeCell ref="J1:J2"/>
    <mergeCell ref="E6:F6"/>
  </mergeCells>
  <hyperlinks>
    <hyperlink ref="C5" location="Главная!R1C1" display="На главную"/>
    <hyperlink ref="J1" location="Главная!R1C1" display="На главную"/>
    <hyperlink ref="J1:J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1"/>
  <sheetViews>
    <sheetView topLeftCell="B1" workbookViewId="0">
      <selection activeCell="I25" sqref="I25"/>
    </sheetView>
  </sheetViews>
  <sheetFormatPr defaultRowHeight="15" x14ac:dyDescent="0.25"/>
  <cols>
    <col min="1" max="1" width="14.28515625" hidden="1" customWidth="1"/>
    <col min="2" max="2" width="12.5703125" bestFit="1" customWidth="1"/>
    <col min="3" max="3" width="49" customWidth="1"/>
    <col min="4" max="4" width="10.7109375" bestFit="1" customWidth="1"/>
    <col min="5" max="5" width="8.5703125" hidden="1" customWidth="1"/>
    <col min="6" max="6" width="9.28515625" customWidth="1"/>
    <col min="7" max="7" width="7.5703125" customWidth="1"/>
    <col min="8" max="8" width="10.140625" customWidth="1"/>
  </cols>
  <sheetData>
    <row r="1" spans="1:10" ht="15" customHeight="1" x14ac:dyDescent="0.25">
      <c r="B1" s="240" t="s">
        <v>3157</v>
      </c>
      <c r="C1" s="241"/>
      <c r="D1" s="241"/>
      <c r="E1" s="241"/>
      <c r="F1" s="241"/>
      <c r="G1" s="241"/>
      <c r="H1" s="246" t="s">
        <v>9778</v>
      </c>
    </row>
    <row r="2" spans="1:10" ht="15" customHeight="1" x14ac:dyDescent="0.25">
      <c r="B2" s="242"/>
      <c r="C2" s="243"/>
      <c r="D2" s="243"/>
      <c r="E2" s="243"/>
      <c r="F2" s="243"/>
      <c r="G2" s="243"/>
      <c r="H2" s="247"/>
    </row>
    <row r="3" spans="1:10" ht="15" customHeight="1" x14ac:dyDescent="0.25">
      <c r="B3" s="242"/>
      <c r="C3" s="243"/>
      <c r="D3" s="243"/>
      <c r="E3" s="243"/>
      <c r="F3" s="243"/>
      <c r="G3" s="243"/>
      <c r="H3" s="186"/>
    </row>
    <row r="4" spans="1:10" ht="15" customHeight="1" thickBot="1" x14ac:dyDescent="0.3">
      <c r="B4" s="244"/>
      <c r="C4" s="245"/>
      <c r="D4" s="245"/>
      <c r="E4" s="245"/>
      <c r="F4" s="245"/>
      <c r="G4" s="245"/>
      <c r="H4" s="43"/>
    </row>
    <row r="5" spans="1:10" ht="15.75" customHeight="1" thickBot="1" x14ac:dyDescent="0.3">
      <c r="B5" s="248" t="s">
        <v>101</v>
      </c>
      <c r="C5" s="251"/>
      <c r="D5" s="59" t="s">
        <v>3237</v>
      </c>
      <c r="E5" s="36"/>
      <c r="F5" s="127">
        <v>0</v>
      </c>
      <c r="G5" s="254" t="s">
        <v>102</v>
      </c>
      <c r="H5" s="257">
        <f>SUM(H9:H41)</f>
        <v>0</v>
      </c>
    </row>
    <row r="6" spans="1:10" ht="13.5" customHeight="1" thickBot="1" x14ac:dyDescent="0.3">
      <c r="B6" s="250"/>
      <c r="C6" s="253"/>
      <c r="D6" s="60" t="s">
        <v>3156</v>
      </c>
      <c r="E6" s="20"/>
      <c r="F6" s="117">
        <v>0</v>
      </c>
      <c r="G6" s="256"/>
      <c r="H6" s="259"/>
    </row>
    <row r="7" spans="1:10" x14ac:dyDescent="0.25">
      <c r="A7" s="5" t="s">
        <v>25</v>
      </c>
      <c r="B7" s="13" t="s">
        <v>2</v>
      </c>
      <c r="C7" s="13" t="s">
        <v>26</v>
      </c>
      <c r="D7" s="13" t="s">
        <v>103</v>
      </c>
      <c r="E7" s="10" t="s">
        <v>27</v>
      </c>
      <c r="F7" s="13" t="s">
        <v>28</v>
      </c>
      <c r="G7" s="13" t="s">
        <v>99</v>
      </c>
      <c r="H7" s="13" t="s">
        <v>100</v>
      </c>
    </row>
    <row r="8" spans="1:10" x14ac:dyDescent="0.25">
      <c r="A8" s="6"/>
      <c r="B8" s="11"/>
      <c r="C8" s="10" t="s">
        <v>3158</v>
      </c>
      <c r="D8" s="10"/>
      <c r="E8" s="11"/>
      <c r="F8" s="11"/>
      <c r="G8" s="11"/>
      <c r="H8" s="11"/>
    </row>
    <row r="9" spans="1:10" x14ac:dyDescent="0.25">
      <c r="A9" s="35" t="s">
        <v>3209</v>
      </c>
      <c r="B9" s="7" t="s">
        <v>3159</v>
      </c>
      <c r="C9" s="61" t="s">
        <v>3160</v>
      </c>
      <c r="D9" s="21">
        <v>5</v>
      </c>
      <c r="E9" s="62">
        <v>86.7</v>
      </c>
      <c r="F9" s="122">
        <f>(E9-E9*$F$5)*Главная!$F$7</f>
        <v>5899.0680000000011</v>
      </c>
      <c r="G9" s="120"/>
      <c r="H9" s="24">
        <f>F9*G9</f>
        <v>0</v>
      </c>
      <c r="J9" s="211"/>
    </row>
    <row r="10" spans="1:10" x14ac:dyDescent="0.25">
      <c r="A10" s="35" t="s">
        <v>10186</v>
      </c>
      <c r="B10" s="7" t="s">
        <v>10174</v>
      </c>
      <c r="C10" s="61" t="s">
        <v>10172</v>
      </c>
      <c r="D10" s="21">
        <v>10</v>
      </c>
      <c r="E10" s="62">
        <v>53.7744</v>
      </c>
      <c r="F10" s="122">
        <f>(E10-E10*$F$5)*Главная!$F$7</f>
        <v>3658.8101760000004</v>
      </c>
      <c r="G10" s="120"/>
      <c r="H10" s="24"/>
      <c r="J10" s="211"/>
    </row>
    <row r="11" spans="1:10" ht="24.75" x14ac:dyDescent="0.25">
      <c r="A11" s="9" t="s">
        <v>3210</v>
      </c>
      <c r="B11" s="9" t="s">
        <v>3161</v>
      </c>
      <c r="C11" s="34" t="s">
        <v>3162</v>
      </c>
      <c r="D11" s="21">
        <v>5</v>
      </c>
      <c r="E11" s="62">
        <v>62.322000000000003</v>
      </c>
      <c r="F11" s="122">
        <f>(E11-E11*$F$5)*Главная!$F$7</f>
        <v>4240.3888800000004</v>
      </c>
      <c r="G11" s="120"/>
      <c r="H11" s="24">
        <f t="shared" ref="H11:H40" si="0">F11*G11</f>
        <v>0</v>
      </c>
      <c r="J11" s="211"/>
    </row>
    <row r="12" spans="1:10" x14ac:dyDescent="0.25">
      <c r="A12" s="9" t="s">
        <v>10187</v>
      </c>
      <c r="B12" s="9" t="s">
        <v>10175</v>
      </c>
      <c r="C12" s="34" t="s">
        <v>10173</v>
      </c>
      <c r="D12" s="21">
        <v>10</v>
      </c>
      <c r="E12" s="62">
        <v>43.543799999999997</v>
      </c>
      <c r="F12" s="122">
        <f>(E12-E12*$F$5)*Главная!$F$7</f>
        <v>2962.7201519999999</v>
      </c>
      <c r="G12" s="120"/>
      <c r="H12" s="24"/>
      <c r="J12" s="211"/>
    </row>
    <row r="13" spans="1:10" ht="24.75" x14ac:dyDescent="0.25">
      <c r="A13" s="9" t="s">
        <v>3211</v>
      </c>
      <c r="B13" s="9" t="s">
        <v>3163</v>
      </c>
      <c r="C13" s="34" t="s">
        <v>3164</v>
      </c>
      <c r="D13" s="21">
        <v>5</v>
      </c>
      <c r="E13" s="62">
        <v>118.83</v>
      </c>
      <c r="F13" s="122">
        <f>(E13-E13*$F$5)*Главная!$F$7</f>
        <v>8085.1932000000006</v>
      </c>
      <c r="G13" s="120"/>
      <c r="H13" s="24">
        <f t="shared" si="0"/>
        <v>0</v>
      </c>
      <c r="J13" s="211"/>
    </row>
    <row r="14" spans="1:10" x14ac:dyDescent="0.25">
      <c r="A14" s="9" t="s">
        <v>10188</v>
      </c>
      <c r="B14" s="9" t="s">
        <v>10176</v>
      </c>
      <c r="C14" s="34" t="s">
        <v>10179</v>
      </c>
      <c r="D14" s="21">
        <v>10</v>
      </c>
      <c r="E14" s="62">
        <v>76.846800000000002</v>
      </c>
      <c r="F14" s="122">
        <f>(E14-E14*$F$5)*Главная!$F$7</f>
        <v>5228.6562720000002</v>
      </c>
      <c r="G14" s="120"/>
      <c r="H14" s="24"/>
      <c r="J14" s="211"/>
    </row>
    <row r="15" spans="1:10" x14ac:dyDescent="0.25">
      <c r="A15" s="9" t="s">
        <v>3212</v>
      </c>
      <c r="B15" s="9" t="s">
        <v>3165</v>
      </c>
      <c r="C15" s="34" t="s">
        <v>3166</v>
      </c>
      <c r="D15" s="21">
        <v>1</v>
      </c>
      <c r="E15" s="62">
        <v>118.83</v>
      </c>
      <c r="F15" s="122">
        <f>(E15-E15*$F$5)*Главная!$F$7</f>
        <v>8085.1932000000006</v>
      </c>
      <c r="G15" s="120"/>
      <c r="H15" s="24">
        <f t="shared" si="0"/>
        <v>0</v>
      </c>
      <c r="J15" s="211"/>
    </row>
    <row r="16" spans="1:10" ht="24.75" x14ac:dyDescent="0.25">
      <c r="A16" s="9" t="s">
        <v>3213</v>
      </c>
      <c r="B16" s="9" t="s">
        <v>3167</v>
      </c>
      <c r="C16" s="34" t="s">
        <v>3168</v>
      </c>
      <c r="D16" s="21">
        <v>5</v>
      </c>
      <c r="E16" s="62">
        <v>50.184000000000005</v>
      </c>
      <c r="F16" s="122">
        <f>(E16-E16*$F$5)*Главная!$F$7</f>
        <v>3414.5193600000007</v>
      </c>
      <c r="G16" s="120"/>
      <c r="H16" s="24">
        <f t="shared" si="0"/>
        <v>0</v>
      </c>
      <c r="J16" s="211"/>
    </row>
    <row r="17" spans="1:10" ht="15" customHeight="1" x14ac:dyDescent="0.25">
      <c r="A17" s="9" t="s">
        <v>10189</v>
      </c>
      <c r="B17" s="9" t="s">
        <v>10177</v>
      </c>
      <c r="C17" s="34" t="s">
        <v>10178</v>
      </c>
      <c r="D17" s="21">
        <v>10</v>
      </c>
      <c r="E17" s="62">
        <v>38.413199999999996</v>
      </c>
      <c r="F17" s="122">
        <f>(E17-E17*$F$5)*Главная!$F$7</f>
        <v>2613.6341280000001</v>
      </c>
      <c r="G17" s="120"/>
      <c r="H17" s="24"/>
      <c r="J17" s="211"/>
    </row>
    <row r="18" spans="1:10" x14ac:dyDescent="0.25">
      <c r="A18" s="9" t="s">
        <v>3227</v>
      </c>
      <c r="B18" s="9" t="s">
        <v>3226</v>
      </c>
      <c r="C18" s="9" t="s">
        <v>3225</v>
      </c>
      <c r="D18" s="21">
        <v>1</v>
      </c>
      <c r="E18" s="62">
        <v>3.57</v>
      </c>
      <c r="F18" s="122">
        <f>(E18-E18*$F$5)*Главная!$F$7</f>
        <v>242.90280000000001</v>
      </c>
      <c r="G18" s="120"/>
      <c r="H18" s="24">
        <f t="shared" si="0"/>
        <v>0</v>
      </c>
      <c r="J18" s="211"/>
    </row>
    <row r="19" spans="1:10" x14ac:dyDescent="0.25">
      <c r="A19" s="9" t="s">
        <v>3214</v>
      </c>
      <c r="B19" s="9" t="s">
        <v>3169</v>
      </c>
      <c r="C19" s="9" t="s">
        <v>3170</v>
      </c>
      <c r="D19" s="21">
        <v>220</v>
      </c>
      <c r="E19" s="62">
        <v>3.57</v>
      </c>
      <c r="F19" s="122">
        <f>(E19-E19*$F$5)*Главная!$F$7</f>
        <v>242.90280000000001</v>
      </c>
      <c r="G19" s="120"/>
      <c r="H19" s="24">
        <f t="shared" si="0"/>
        <v>0</v>
      </c>
      <c r="J19" s="211"/>
    </row>
    <row r="20" spans="1:10" x14ac:dyDescent="0.25">
      <c r="A20" s="9" t="s">
        <v>3215</v>
      </c>
      <c r="B20" s="9" t="s">
        <v>3171</v>
      </c>
      <c r="C20" s="9" t="s">
        <v>3172</v>
      </c>
      <c r="D20" s="21">
        <v>200</v>
      </c>
      <c r="E20" s="62">
        <v>4.08</v>
      </c>
      <c r="F20" s="122">
        <f>(E20-E20*$F$5)*Главная!$F$7</f>
        <v>277.60320000000002</v>
      </c>
      <c r="G20" s="120"/>
      <c r="H20" s="24">
        <f t="shared" si="0"/>
        <v>0</v>
      </c>
      <c r="J20" s="211"/>
    </row>
    <row r="21" spans="1:10" x14ac:dyDescent="0.25">
      <c r="A21" s="9" t="s">
        <v>3216</v>
      </c>
      <c r="B21" s="9" t="s">
        <v>3173</v>
      </c>
      <c r="C21" s="9" t="s">
        <v>3174</v>
      </c>
      <c r="D21" s="21">
        <v>160</v>
      </c>
      <c r="E21" s="62">
        <v>5.0999999999999996</v>
      </c>
      <c r="F21" s="122">
        <f>(E21-E21*$F$5)*Главная!$F$7</f>
        <v>347.00400000000002</v>
      </c>
      <c r="G21" s="120"/>
      <c r="H21" s="24">
        <f t="shared" si="0"/>
        <v>0</v>
      </c>
      <c r="J21" s="211"/>
    </row>
    <row r="22" spans="1:10" x14ac:dyDescent="0.25">
      <c r="A22" s="9" t="s">
        <v>3217</v>
      </c>
      <c r="B22" s="9" t="s">
        <v>3175</v>
      </c>
      <c r="C22" s="9" t="s">
        <v>3176</v>
      </c>
      <c r="D22" s="21">
        <v>100</v>
      </c>
      <c r="E22" s="62">
        <v>5.61</v>
      </c>
      <c r="F22" s="122">
        <f>(E22-E22*$F$5)*Главная!$F$7</f>
        <v>381.70440000000008</v>
      </c>
      <c r="G22" s="120"/>
      <c r="H22" s="24">
        <f t="shared" si="0"/>
        <v>0</v>
      </c>
      <c r="J22" s="211"/>
    </row>
    <row r="23" spans="1:10" x14ac:dyDescent="0.25">
      <c r="A23" s="9" t="s">
        <v>3218</v>
      </c>
      <c r="B23" s="9" t="s">
        <v>3177</v>
      </c>
      <c r="C23" s="9" t="s">
        <v>3178</v>
      </c>
      <c r="D23" s="21">
        <v>60</v>
      </c>
      <c r="E23" s="62">
        <v>7.7519999999999998</v>
      </c>
      <c r="F23" s="122">
        <f>(E23-E23*$F$5)*Главная!$F$7</f>
        <v>527.44608000000005</v>
      </c>
      <c r="G23" s="120"/>
      <c r="H23" s="24">
        <f t="shared" si="0"/>
        <v>0</v>
      </c>
      <c r="J23" s="211"/>
    </row>
    <row r="24" spans="1:10" x14ac:dyDescent="0.25">
      <c r="A24" s="9" t="s">
        <v>3219</v>
      </c>
      <c r="B24" s="9" t="s">
        <v>3179</v>
      </c>
      <c r="C24" s="9" t="s">
        <v>3180</v>
      </c>
      <c r="D24" s="21">
        <v>50</v>
      </c>
      <c r="E24" s="62">
        <v>12.852</v>
      </c>
      <c r="F24" s="122">
        <f>(E24-E24*$F$5)*Главная!$F$7</f>
        <v>874.45008000000007</v>
      </c>
      <c r="G24" s="120"/>
      <c r="H24" s="24">
        <f t="shared" si="0"/>
        <v>0</v>
      </c>
      <c r="J24" s="211"/>
    </row>
    <row r="25" spans="1:10" x14ac:dyDescent="0.25">
      <c r="A25" s="9" t="s">
        <v>3220</v>
      </c>
      <c r="B25" s="9" t="s">
        <v>3181</v>
      </c>
      <c r="C25" s="9" t="s">
        <v>3182</v>
      </c>
      <c r="D25" s="21">
        <v>25</v>
      </c>
      <c r="E25" s="62">
        <v>16.829999999999998</v>
      </c>
      <c r="F25" s="122">
        <f>(E25-E25*$F$5)*Главная!$F$7</f>
        <v>1145.1132</v>
      </c>
      <c r="G25" s="120"/>
      <c r="H25" s="24">
        <f t="shared" si="0"/>
        <v>0</v>
      </c>
      <c r="J25" s="211"/>
    </row>
    <row r="26" spans="1:10" x14ac:dyDescent="0.25">
      <c r="A26" s="9" t="s">
        <v>3221</v>
      </c>
      <c r="B26" s="9" t="s">
        <v>3183</v>
      </c>
      <c r="C26" s="9" t="s">
        <v>3184</v>
      </c>
      <c r="D26" s="21">
        <v>24</v>
      </c>
      <c r="E26" s="62">
        <v>26.112000000000002</v>
      </c>
      <c r="F26" s="122">
        <f>(E26-E26*$F$5)*Главная!$F$7</f>
        <v>1776.6604800000002</v>
      </c>
      <c r="G26" s="120"/>
      <c r="H26" s="24">
        <f t="shared" si="0"/>
        <v>0</v>
      </c>
      <c r="J26" s="211"/>
    </row>
    <row r="27" spans="1:10" x14ac:dyDescent="0.25">
      <c r="A27" s="9" t="s">
        <v>3222</v>
      </c>
      <c r="B27" s="9" t="s">
        <v>3185</v>
      </c>
      <c r="C27" s="9" t="s">
        <v>3186</v>
      </c>
      <c r="D27" s="21">
        <v>14</v>
      </c>
      <c r="E27" s="62">
        <v>33.15</v>
      </c>
      <c r="F27" s="122">
        <f>(E27-E27*$F$5)*Главная!$F$7</f>
        <v>2255.5260000000003</v>
      </c>
      <c r="G27" s="120"/>
      <c r="H27" s="24">
        <f t="shared" si="0"/>
        <v>0</v>
      </c>
      <c r="J27" s="211"/>
    </row>
    <row r="28" spans="1:10" x14ac:dyDescent="0.25">
      <c r="A28" s="9" t="s">
        <v>3223</v>
      </c>
      <c r="B28" s="9" t="s">
        <v>3206</v>
      </c>
      <c r="C28" s="9" t="s">
        <v>3187</v>
      </c>
      <c r="D28" s="21">
        <v>8</v>
      </c>
      <c r="E28" s="62">
        <v>39.524999999999999</v>
      </c>
      <c r="F28" s="122">
        <f>(E28-E28*$F$5)*Главная!$F$7</f>
        <v>2689.2809999999999</v>
      </c>
      <c r="G28" s="120"/>
      <c r="H28" s="24">
        <f t="shared" si="0"/>
        <v>0</v>
      </c>
      <c r="J28" s="211"/>
    </row>
    <row r="29" spans="1:10" x14ac:dyDescent="0.25">
      <c r="A29" s="9" t="s">
        <v>3224</v>
      </c>
      <c r="B29" s="9" t="s">
        <v>3207</v>
      </c>
      <c r="C29" s="9" t="s">
        <v>3188</v>
      </c>
      <c r="D29" s="21">
        <v>5</v>
      </c>
      <c r="E29" s="62">
        <v>74.388600000000011</v>
      </c>
      <c r="F29" s="122">
        <f>(E29-E29*$F$5)*Главная!$F$7</f>
        <v>5061.4003440000015</v>
      </c>
      <c r="G29" s="120"/>
      <c r="H29" s="24">
        <f t="shared" si="0"/>
        <v>0</v>
      </c>
      <c r="J29" s="211"/>
    </row>
    <row r="30" spans="1:10" x14ac:dyDescent="0.25">
      <c r="A30" s="9" t="s">
        <v>3228</v>
      </c>
      <c r="B30" s="9" t="s">
        <v>3189</v>
      </c>
      <c r="C30" s="9" t="s">
        <v>3190</v>
      </c>
      <c r="D30" s="21">
        <v>10</v>
      </c>
      <c r="E30" s="62">
        <v>16.829999999999998</v>
      </c>
      <c r="F30" s="122">
        <f>(E30-E30*$F$5)*Главная!$F$7</f>
        <v>1145.1132</v>
      </c>
      <c r="G30" s="120"/>
      <c r="H30" s="24">
        <f t="shared" si="0"/>
        <v>0</v>
      </c>
      <c r="J30" s="211"/>
    </row>
    <row r="31" spans="1:10" x14ac:dyDescent="0.25">
      <c r="A31" s="9" t="s">
        <v>3229</v>
      </c>
      <c r="B31" s="9" t="s">
        <v>3191</v>
      </c>
      <c r="C31" s="9" t="s">
        <v>3192</v>
      </c>
      <c r="D31" s="21">
        <v>10</v>
      </c>
      <c r="E31" s="62">
        <v>18.36</v>
      </c>
      <c r="F31" s="122">
        <f>(E31-E31*$F$5)*Главная!$F$7</f>
        <v>1249.2144000000001</v>
      </c>
      <c r="G31" s="120"/>
      <c r="H31" s="24">
        <f t="shared" si="0"/>
        <v>0</v>
      </c>
      <c r="J31" s="211"/>
    </row>
    <row r="32" spans="1:10" x14ac:dyDescent="0.25">
      <c r="A32" s="9" t="s">
        <v>3230</v>
      </c>
      <c r="B32" s="9" t="s">
        <v>3193</v>
      </c>
      <c r="C32" s="9" t="s">
        <v>3194</v>
      </c>
      <c r="D32" s="21">
        <v>5</v>
      </c>
      <c r="E32" s="62">
        <v>30.6</v>
      </c>
      <c r="F32" s="122">
        <f>(E32-E32*$F$5)*Главная!$F$7</f>
        <v>2082.0240000000003</v>
      </c>
      <c r="G32" s="120"/>
      <c r="H32" s="24">
        <f t="shared" si="0"/>
        <v>0</v>
      </c>
      <c r="J32" s="211"/>
    </row>
    <row r="33" spans="1:10" x14ac:dyDescent="0.25">
      <c r="A33" s="9" t="s">
        <v>3231</v>
      </c>
      <c r="B33" s="9" t="s">
        <v>3195</v>
      </c>
      <c r="C33" s="9" t="s">
        <v>3196</v>
      </c>
      <c r="D33" s="21">
        <v>1</v>
      </c>
      <c r="E33" s="62">
        <v>32.64</v>
      </c>
      <c r="F33" s="122">
        <f>(E33-E33*$F$5)*Главная!$F$7</f>
        <v>2220.8256000000001</v>
      </c>
      <c r="G33" s="120"/>
      <c r="H33" s="24">
        <f t="shared" si="0"/>
        <v>0</v>
      </c>
      <c r="J33" s="211"/>
    </row>
    <row r="34" spans="1:10" x14ac:dyDescent="0.25">
      <c r="A34" s="9" t="s">
        <v>3232</v>
      </c>
      <c r="B34" s="9" t="s">
        <v>3197</v>
      </c>
      <c r="C34" s="9" t="s">
        <v>3198</v>
      </c>
      <c r="D34" s="21">
        <v>1</v>
      </c>
      <c r="E34" s="62">
        <v>36.21</v>
      </c>
      <c r="F34" s="122">
        <f>(E34-E34*$F$5)*Главная!$F$7</f>
        <v>2463.7284000000004</v>
      </c>
      <c r="G34" s="120"/>
      <c r="H34" s="24">
        <f t="shared" si="0"/>
        <v>0</v>
      </c>
      <c r="J34" s="211"/>
    </row>
    <row r="35" spans="1:10" x14ac:dyDescent="0.25">
      <c r="A35" s="9" t="s">
        <v>3233</v>
      </c>
      <c r="B35" s="9" t="s">
        <v>3199</v>
      </c>
      <c r="C35" s="9" t="s">
        <v>3200</v>
      </c>
      <c r="D35" s="21">
        <v>1</v>
      </c>
      <c r="E35" s="62">
        <v>63.954000000000001</v>
      </c>
      <c r="F35" s="122">
        <f>(E35-E35*$F$5)*Главная!$F$7</f>
        <v>4351.4301600000008</v>
      </c>
      <c r="G35" s="120"/>
      <c r="H35" s="24">
        <f t="shared" si="0"/>
        <v>0</v>
      </c>
      <c r="J35" s="211"/>
    </row>
    <row r="36" spans="1:10" x14ac:dyDescent="0.25">
      <c r="A36" s="9" t="s">
        <v>3234</v>
      </c>
      <c r="B36" s="9" t="s">
        <v>3201</v>
      </c>
      <c r="C36" s="9" t="s">
        <v>3202</v>
      </c>
      <c r="D36" s="21">
        <v>50</v>
      </c>
      <c r="E36" s="62">
        <v>13.26</v>
      </c>
      <c r="F36" s="122">
        <f>(E36-E36*$F$5)*Главная!$F$7</f>
        <v>902.21040000000005</v>
      </c>
      <c r="G36" s="120"/>
      <c r="H36" s="24">
        <f t="shared" si="0"/>
        <v>0</v>
      </c>
      <c r="J36" s="211"/>
    </row>
    <row r="37" spans="1:10" x14ac:dyDescent="0.25">
      <c r="A37" s="9" t="s">
        <v>3235</v>
      </c>
      <c r="B37" s="9" t="s">
        <v>3203</v>
      </c>
      <c r="C37" s="9" t="s">
        <v>3204</v>
      </c>
      <c r="D37" s="21">
        <v>20</v>
      </c>
      <c r="E37" s="62">
        <v>54.06</v>
      </c>
      <c r="F37" s="122">
        <f>(E37-E37*$F$5)*Главная!$F$7</f>
        <v>3678.2424000000005</v>
      </c>
      <c r="G37" s="120"/>
      <c r="H37" s="24">
        <f t="shared" si="0"/>
        <v>0</v>
      </c>
      <c r="J37" s="211"/>
    </row>
    <row r="38" spans="1:10" x14ac:dyDescent="0.25">
      <c r="A38" s="9" t="s">
        <v>3236</v>
      </c>
      <c r="B38" s="30" t="s">
        <v>3208</v>
      </c>
      <c r="C38" s="31" t="s">
        <v>3205</v>
      </c>
      <c r="D38" s="21">
        <v>5</v>
      </c>
      <c r="E38" s="62">
        <v>155.55000000000001</v>
      </c>
      <c r="F38" s="122">
        <f>(E38-E38*$F$5)*Главная!$F$7</f>
        <v>10583.622000000001</v>
      </c>
      <c r="G38" s="128"/>
      <c r="H38" s="24">
        <f t="shared" si="0"/>
        <v>0</v>
      </c>
      <c r="J38" s="211"/>
    </row>
    <row r="39" spans="1:10" x14ac:dyDescent="0.25">
      <c r="A39" s="9" t="s">
        <v>3242</v>
      </c>
      <c r="B39" s="9" t="s">
        <v>3241</v>
      </c>
      <c r="C39" s="9" t="s">
        <v>3238</v>
      </c>
      <c r="D39" s="22">
        <v>10</v>
      </c>
      <c r="E39" s="24">
        <v>867</v>
      </c>
      <c r="F39" s="122">
        <f>E39-E39*F6</f>
        <v>867</v>
      </c>
      <c r="G39" s="120"/>
      <c r="H39" s="24">
        <f t="shared" si="0"/>
        <v>0</v>
      </c>
      <c r="J39" s="211"/>
    </row>
    <row r="40" spans="1:10" x14ac:dyDescent="0.25">
      <c r="A40" s="9" t="s">
        <v>3243</v>
      </c>
      <c r="B40" s="35" t="s">
        <v>3239</v>
      </c>
      <c r="C40" s="9" t="s">
        <v>3240</v>
      </c>
      <c r="D40" s="22">
        <v>20</v>
      </c>
      <c r="E40" s="62">
        <v>16.105799999999999</v>
      </c>
      <c r="F40" s="122">
        <f>(E40-E40*$F$6)*Главная!F7</f>
        <v>1095.838632</v>
      </c>
      <c r="G40" s="115"/>
      <c r="H40" s="24">
        <f t="shared" si="0"/>
        <v>0</v>
      </c>
      <c r="J40" s="211"/>
    </row>
    <row r="41" spans="1:10" x14ac:dyDescent="0.25">
      <c r="A41" s="9"/>
      <c r="B41" s="9"/>
      <c r="C41" s="9"/>
      <c r="D41" s="22"/>
      <c r="E41" s="24"/>
      <c r="F41" s="24"/>
      <c r="G41" s="115"/>
      <c r="H41" s="24"/>
    </row>
  </sheetData>
  <mergeCells count="6">
    <mergeCell ref="B5:B6"/>
    <mergeCell ref="C5:C6"/>
    <mergeCell ref="G5:G6"/>
    <mergeCell ref="H5:H6"/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144"/>
  <sheetViews>
    <sheetView topLeftCell="B1" workbookViewId="0">
      <selection activeCell="J36" sqref="J36"/>
    </sheetView>
  </sheetViews>
  <sheetFormatPr defaultRowHeight="15" x14ac:dyDescent="0.25"/>
  <cols>
    <col min="1" max="1" width="7" hidden="1" customWidth="1"/>
    <col min="2" max="2" width="15.7109375" customWidth="1"/>
    <col min="3" max="3" width="51.42578125" customWidth="1"/>
    <col min="4" max="4" width="10" customWidth="1"/>
    <col min="5" max="5" width="6.42578125" hidden="1" customWidth="1"/>
    <col min="6" max="6" width="9.28515625" customWidth="1"/>
    <col min="7" max="7" width="8.42578125" customWidth="1"/>
    <col min="8" max="8" width="9.140625" customWidth="1"/>
  </cols>
  <sheetData>
    <row r="1" spans="1:10" ht="15" customHeight="1" x14ac:dyDescent="0.25">
      <c r="B1" s="38" t="s">
        <v>1599</v>
      </c>
      <c r="C1" s="241" t="s">
        <v>3244</v>
      </c>
      <c r="D1" s="241"/>
      <c r="E1" s="241"/>
      <c r="F1" s="241"/>
      <c r="G1" s="241"/>
      <c r="H1" s="187" t="s">
        <v>9778</v>
      </c>
    </row>
    <row r="2" spans="1:10" ht="15" customHeight="1" x14ac:dyDescent="0.25">
      <c r="B2" s="39"/>
      <c r="C2" s="243"/>
      <c r="D2" s="243"/>
      <c r="E2" s="243"/>
      <c r="F2" s="243"/>
      <c r="G2" s="243"/>
      <c r="H2" s="186"/>
    </row>
    <row r="3" spans="1:10" ht="15" customHeight="1" x14ac:dyDescent="0.25">
      <c r="B3" s="39"/>
      <c r="C3" s="243"/>
      <c r="D3" s="243"/>
      <c r="E3" s="243"/>
      <c r="F3" s="243"/>
      <c r="G3" s="243"/>
      <c r="H3" s="186"/>
    </row>
    <row r="4" spans="1:10" ht="15" customHeight="1" thickBot="1" x14ac:dyDescent="0.3">
      <c r="B4" s="41"/>
      <c r="C4" s="245"/>
      <c r="D4" s="245"/>
      <c r="E4" s="245"/>
      <c r="F4" s="245"/>
      <c r="G4" s="245"/>
      <c r="H4" s="43"/>
    </row>
    <row r="5" spans="1:10" ht="25.5" customHeight="1" thickBot="1" x14ac:dyDescent="0.3">
      <c r="B5" s="27" t="s">
        <v>101</v>
      </c>
      <c r="C5" s="14"/>
      <c r="D5" s="53" t="s">
        <v>1</v>
      </c>
      <c r="E5" s="20"/>
      <c r="F5" s="117">
        <v>0</v>
      </c>
      <c r="G5" s="14" t="s">
        <v>102</v>
      </c>
      <c r="H5" s="18">
        <f>SUM(H9:H144)</f>
        <v>0</v>
      </c>
    </row>
    <row r="6" spans="1:10" ht="26.25" x14ac:dyDescent="0.25">
      <c r="A6" s="5" t="s">
        <v>25</v>
      </c>
      <c r="B6" s="13" t="s">
        <v>2</v>
      </c>
      <c r="C6" s="13" t="s">
        <v>26</v>
      </c>
      <c r="D6" s="54" t="s">
        <v>103</v>
      </c>
      <c r="E6" s="10" t="s">
        <v>27</v>
      </c>
      <c r="F6" s="13" t="s">
        <v>28</v>
      </c>
      <c r="G6" s="13" t="s">
        <v>99</v>
      </c>
      <c r="H6" s="13" t="s">
        <v>100</v>
      </c>
    </row>
    <row r="7" spans="1:10" x14ac:dyDescent="0.25">
      <c r="A7" s="6"/>
      <c r="B7" s="11"/>
      <c r="C7" s="10" t="s">
        <v>3245</v>
      </c>
      <c r="D7" s="10"/>
      <c r="E7" s="11"/>
      <c r="F7" s="11"/>
      <c r="G7" s="11"/>
      <c r="H7" s="11"/>
    </row>
    <row r="8" spans="1:10" s="64" customFormat="1" x14ac:dyDescent="0.25">
      <c r="A8" s="7"/>
      <c r="B8" s="69"/>
      <c r="C8" s="10" t="s">
        <v>3246</v>
      </c>
      <c r="D8" s="10"/>
      <c r="E8" s="70"/>
      <c r="F8" s="70"/>
      <c r="G8" s="71"/>
      <c r="H8" s="70"/>
    </row>
    <row r="9" spans="1:10" s="64" customFormat="1" x14ac:dyDescent="0.25">
      <c r="A9" s="65"/>
      <c r="B9" s="49" t="s">
        <v>3247</v>
      </c>
      <c r="C9" s="49" t="s">
        <v>3248</v>
      </c>
      <c r="D9" s="46" t="s">
        <v>3255</v>
      </c>
      <c r="E9" s="52">
        <v>41.8812</v>
      </c>
      <c r="F9" s="137">
        <f>E9-E9*$F$5</f>
        <v>41.8812</v>
      </c>
      <c r="G9" s="134"/>
      <c r="H9" s="63">
        <f>F9*G9</f>
        <v>0</v>
      </c>
      <c r="J9" s="194"/>
    </row>
    <row r="10" spans="1:10" s="64" customFormat="1" x14ac:dyDescent="0.25">
      <c r="A10" s="65"/>
      <c r="B10" s="49" t="s">
        <v>3249</v>
      </c>
      <c r="C10" s="49" t="s">
        <v>3250</v>
      </c>
      <c r="D10" s="46" t="s">
        <v>3255</v>
      </c>
      <c r="E10" s="52">
        <v>59.455799999999996</v>
      </c>
      <c r="F10" s="137">
        <f t="shared" ref="F10:F21" si="0">E10-E10*$F$5</f>
        <v>59.455799999999996</v>
      </c>
      <c r="G10" s="134"/>
      <c r="H10" s="63">
        <f t="shared" ref="H10:H21" si="1">F10*G10</f>
        <v>0</v>
      </c>
      <c r="J10" s="194"/>
    </row>
    <row r="11" spans="1:10" s="64" customFormat="1" x14ac:dyDescent="0.25">
      <c r="A11" s="65"/>
      <c r="B11" s="49" t="s">
        <v>3251</v>
      </c>
      <c r="C11" s="49" t="s">
        <v>3252</v>
      </c>
      <c r="D11" s="46" t="s">
        <v>3255</v>
      </c>
      <c r="E11" s="52">
        <v>37.066800000000001</v>
      </c>
      <c r="F11" s="137">
        <f t="shared" si="0"/>
        <v>37.066800000000001</v>
      </c>
      <c r="G11" s="134"/>
      <c r="H11" s="63">
        <f t="shared" si="1"/>
        <v>0</v>
      </c>
      <c r="J11" s="194"/>
    </row>
    <row r="12" spans="1:10" s="64" customFormat="1" x14ac:dyDescent="0.25">
      <c r="A12" s="65"/>
      <c r="B12" s="49" t="s">
        <v>3253</v>
      </c>
      <c r="C12" s="49" t="s">
        <v>3254</v>
      </c>
      <c r="D12" s="46" t="s">
        <v>3255</v>
      </c>
      <c r="E12" s="52">
        <v>45.736800000000002</v>
      </c>
      <c r="F12" s="137">
        <f t="shared" si="0"/>
        <v>45.736800000000002</v>
      </c>
      <c r="G12" s="134"/>
      <c r="H12" s="63">
        <f t="shared" si="1"/>
        <v>0</v>
      </c>
      <c r="J12" s="194"/>
    </row>
    <row r="13" spans="1:10" s="64" customFormat="1" x14ac:dyDescent="0.25">
      <c r="A13" s="65"/>
      <c r="B13" s="57"/>
      <c r="C13" s="10" t="s">
        <v>3256</v>
      </c>
      <c r="D13" s="44"/>
      <c r="E13" s="67"/>
      <c r="F13" s="138"/>
      <c r="G13" s="135"/>
      <c r="H13" s="66"/>
      <c r="J13" s="194"/>
    </row>
    <row r="14" spans="1:10" s="64" customFormat="1" x14ac:dyDescent="0.25">
      <c r="A14" s="65"/>
      <c r="B14" s="49" t="s">
        <v>3257</v>
      </c>
      <c r="C14" s="49" t="s">
        <v>3258</v>
      </c>
      <c r="D14" s="46" t="s">
        <v>3269</v>
      </c>
      <c r="E14" s="52">
        <v>47.786999999999999</v>
      </c>
      <c r="F14" s="137">
        <f t="shared" si="0"/>
        <v>47.786999999999999</v>
      </c>
      <c r="G14" s="134"/>
      <c r="H14" s="63">
        <f t="shared" si="1"/>
        <v>0</v>
      </c>
      <c r="J14" s="194"/>
    </row>
    <row r="15" spans="1:10" s="64" customFormat="1" x14ac:dyDescent="0.25">
      <c r="A15" s="65"/>
      <c r="B15" s="49" t="s">
        <v>3259</v>
      </c>
      <c r="C15" s="49" t="s">
        <v>3258</v>
      </c>
      <c r="D15" s="46" t="s">
        <v>3255</v>
      </c>
      <c r="E15" s="52">
        <v>47.786999999999999</v>
      </c>
      <c r="F15" s="137">
        <f t="shared" si="0"/>
        <v>47.786999999999999</v>
      </c>
      <c r="G15" s="134"/>
      <c r="H15" s="63">
        <f t="shared" si="1"/>
        <v>0</v>
      </c>
      <c r="J15" s="194"/>
    </row>
    <row r="16" spans="1:10" s="64" customFormat="1" x14ac:dyDescent="0.25">
      <c r="A16" s="65"/>
      <c r="B16" s="49" t="s">
        <v>3260</v>
      </c>
      <c r="C16" s="49" t="s">
        <v>3258</v>
      </c>
      <c r="D16" s="46" t="s">
        <v>3270</v>
      </c>
      <c r="E16" s="52">
        <v>47.786999999999999</v>
      </c>
      <c r="F16" s="137">
        <f t="shared" si="0"/>
        <v>47.786999999999999</v>
      </c>
      <c r="G16" s="134"/>
      <c r="H16" s="63">
        <f t="shared" si="1"/>
        <v>0</v>
      </c>
      <c r="J16" s="194"/>
    </row>
    <row r="17" spans="1:10" s="64" customFormat="1" x14ac:dyDescent="0.25">
      <c r="A17" s="65"/>
      <c r="B17" s="49" t="s">
        <v>3261</v>
      </c>
      <c r="C17" s="45" t="s">
        <v>3262</v>
      </c>
      <c r="D17" s="46" t="s">
        <v>3269</v>
      </c>
      <c r="E17" s="49">
        <v>68.248199999999997</v>
      </c>
      <c r="F17" s="137">
        <f t="shared" si="0"/>
        <v>68.248199999999997</v>
      </c>
      <c r="G17" s="134"/>
      <c r="H17" s="63">
        <f t="shared" si="1"/>
        <v>0</v>
      </c>
      <c r="J17" s="194"/>
    </row>
    <row r="18" spans="1:10" s="64" customFormat="1" x14ac:dyDescent="0.25">
      <c r="A18" s="65"/>
      <c r="B18" s="49" t="s">
        <v>3263</v>
      </c>
      <c r="C18" s="49" t="s">
        <v>3262</v>
      </c>
      <c r="D18" s="46" t="s">
        <v>3255</v>
      </c>
      <c r="E18" s="52">
        <v>68.248199999999997</v>
      </c>
      <c r="F18" s="137">
        <f t="shared" si="0"/>
        <v>68.248199999999997</v>
      </c>
      <c r="G18" s="134"/>
      <c r="H18" s="63">
        <f t="shared" si="1"/>
        <v>0</v>
      </c>
      <c r="J18" s="194"/>
    </row>
    <row r="19" spans="1:10" s="64" customFormat="1" x14ac:dyDescent="0.25">
      <c r="A19" s="65"/>
      <c r="B19" s="49" t="s">
        <v>3264</v>
      </c>
      <c r="C19" s="45" t="s">
        <v>3262</v>
      </c>
      <c r="D19" s="46" t="s">
        <v>3270</v>
      </c>
      <c r="E19" s="52">
        <v>68.248199999999997</v>
      </c>
      <c r="F19" s="137">
        <f t="shared" si="0"/>
        <v>68.248199999999997</v>
      </c>
      <c r="G19" s="134"/>
      <c r="H19" s="63">
        <f t="shared" si="1"/>
        <v>0</v>
      </c>
      <c r="J19" s="194"/>
    </row>
    <row r="20" spans="1:10" s="64" customFormat="1" x14ac:dyDescent="0.25">
      <c r="A20" s="65"/>
      <c r="B20" s="49" t="s">
        <v>3265</v>
      </c>
      <c r="C20" s="45" t="s">
        <v>3266</v>
      </c>
      <c r="D20" s="46" t="s">
        <v>3269</v>
      </c>
      <c r="E20" s="52">
        <v>103.26479999999999</v>
      </c>
      <c r="F20" s="137">
        <f t="shared" si="0"/>
        <v>103.26479999999999</v>
      </c>
      <c r="G20" s="134"/>
      <c r="H20" s="63">
        <f t="shared" si="1"/>
        <v>0</v>
      </c>
      <c r="J20" s="194"/>
    </row>
    <row r="21" spans="1:10" s="64" customFormat="1" x14ac:dyDescent="0.25">
      <c r="A21" s="65"/>
      <c r="B21" s="49" t="s">
        <v>3267</v>
      </c>
      <c r="C21" s="45" t="s">
        <v>3268</v>
      </c>
      <c r="D21" s="46" t="s">
        <v>3269</v>
      </c>
      <c r="E21" s="52">
        <v>163.68959999999998</v>
      </c>
      <c r="F21" s="137">
        <f t="shared" si="0"/>
        <v>163.68959999999998</v>
      </c>
      <c r="G21" s="134"/>
      <c r="H21" s="63">
        <f t="shared" si="1"/>
        <v>0</v>
      </c>
      <c r="J21" s="194"/>
    </row>
    <row r="22" spans="1:10" s="64" customFormat="1" x14ac:dyDescent="0.25">
      <c r="A22" s="65"/>
      <c r="B22" s="57"/>
      <c r="C22" s="10" t="s">
        <v>3271</v>
      </c>
      <c r="D22" s="44"/>
      <c r="E22" s="67"/>
      <c r="F22" s="138"/>
      <c r="G22" s="135"/>
      <c r="H22" s="66"/>
      <c r="J22" s="194"/>
    </row>
    <row r="23" spans="1:10" s="64" customFormat="1" x14ac:dyDescent="0.25">
      <c r="A23" s="65"/>
      <c r="B23" s="49" t="s">
        <v>3272</v>
      </c>
      <c r="C23" s="45" t="s">
        <v>3273</v>
      </c>
      <c r="D23" s="46" t="s">
        <v>3269</v>
      </c>
      <c r="E23" s="52">
        <v>41.8812</v>
      </c>
      <c r="F23" s="137">
        <f t="shared" ref="F23:F28" si="2">E23-E23*$F$5</f>
        <v>41.8812</v>
      </c>
      <c r="G23" s="134"/>
      <c r="H23" s="63">
        <f t="shared" ref="H23:H28" si="3">F23*G23</f>
        <v>0</v>
      </c>
      <c r="J23" s="194"/>
    </row>
    <row r="24" spans="1:10" s="64" customFormat="1" x14ac:dyDescent="0.25">
      <c r="A24" s="65"/>
      <c r="B24" s="49" t="s">
        <v>3274</v>
      </c>
      <c r="C24" s="45" t="s">
        <v>3273</v>
      </c>
      <c r="D24" s="46" t="s">
        <v>3255</v>
      </c>
      <c r="E24" s="52">
        <v>41.8812</v>
      </c>
      <c r="F24" s="137">
        <f t="shared" si="2"/>
        <v>41.8812</v>
      </c>
      <c r="G24" s="134"/>
      <c r="H24" s="63">
        <f t="shared" si="3"/>
        <v>0</v>
      </c>
      <c r="J24" s="194"/>
    </row>
    <row r="25" spans="1:10" s="64" customFormat="1" x14ac:dyDescent="0.25">
      <c r="A25" s="65"/>
      <c r="B25" s="49" t="s">
        <v>3275</v>
      </c>
      <c r="C25" s="45" t="s">
        <v>3273</v>
      </c>
      <c r="D25" s="46" t="s">
        <v>3270</v>
      </c>
      <c r="E25" s="52">
        <v>41.8812</v>
      </c>
      <c r="F25" s="137">
        <f t="shared" si="2"/>
        <v>41.8812</v>
      </c>
      <c r="G25" s="134"/>
      <c r="H25" s="63">
        <f t="shared" si="3"/>
        <v>0</v>
      </c>
      <c r="J25" s="194"/>
    </row>
    <row r="26" spans="1:10" s="64" customFormat="1" x14ac:dyDescent="0.25">
      <c r="A26" s="65"/>
      <c r="B26" s="49" t="s">
        <v>3276</v>
      </c>
      <c r="C26" s="45" t="s">
        <v>3277</v>
      </c>
      <c r="D26" s="46" t="s">
        <v>3269</v>
      </c>
      <c r="E26" s="52">
        <v>51.632399999999997</v>
      </c>
      <c r="F26" s="137">
        <f t="shared" si="2"/>
        <v>51.632399999999997</v>
      </c>
      <c r="G26" s="134"/>
      <c r="H26" s="63">
        <f t="shared" si="3"/>
        <v>0</v>
      </c>
      <c r="J26" s="194"/>
    </row>
    <row r="27" spans="1:10" s="64" customFormat="1" x14ac:dyDescent="0.25">
      <c r="A27" s="65"/>
      <c r="B27" s="49" t="s">
        <v>3278</v>
      </c>
      <c r="C27" s="45" t="s">
        <v>3277</v>
      </c>
      <c r="D27" s="46" t="s">
        <v>3255</v>
      </c>
      <c r="E27" s="52">
        <v>51.632399999999997</v>
      </c>
      <c r="F27" s="137">
        <f t="shared" si="2"/>
        <v>51.632399999999997</v>
      </c>
      <c r="G27" s="134"/>
      <c r="H27" s="63">
        <f t="shared" si="3"/>
        <v>0</v>
      </c>
      <c r="J27" s="194"/>
    </row>
    <row r="28" spans="1:10" s="64" customFormat="1" x14ac:dyDescent="0.25">
      <c r="A28" s="65"/>
      <c r="B28" s="49" t="s">
        <v>3279</v>
      </c>
      <c r="C28" s="49" t="s">
        <v>3277</v>
      </c>
      <c r="D28" s="46" t="s">
        <v>3270</v>
      </c>
      <c r="E28" s="52">
        <v>51.632399999999997</v>
      </c>
      <c r="F28" s="137">
        <f t="shared" si="2"/>
        <v>51.632399999999997</v>
      </c>
      <c r="G28" s="134"/>
      <c r="H28" s="63">
        <f t="shared" si="3"/>
        <v>0</v>
      </c>
      <c r="J28" s="194"/>
    </row>
    <row r="29" spans="1:10" s="64" customFormat="1" x14ac:dyDescent="0.25">
      <c r="A29" s="65"/>
      <c r="B29" s="57"/>
      <c r="C29" s="10" t="s">
        <v>3280</v>
      </c>
      <c r="D29" s="44"/>
      <c r="E29" s="67"/>
      <c r="F29" s="138"/>
      <c r="G29" s="135"/>
      <c r="H29" s="66"/>
    </row>
    <row r="30" spans="1:10" s="64" customFormat="1" x14ac:dyDescent="0.25">
      <c r="A30" s="65"/>
      <c r="B30" s="10"/>
      <c r="C30" s="10" t="s">
        <v>3281</v>
      </c>
      <c r="D30" s="10"/>
      <c r="E30" s="73"/>
      <c r="F30" s="139"/>
      <c r="G30" s="136"/>
      <c r="H30" s="73"/>
    </row>
    <row r="31" spans="1:10" s="64" customFormat="1" x14ac:dyDescent="0.25">
      <c r="A31" s="65"/>
      <c r="B31" s="49" t="s">
        <v>3282</v>
      </c>
      <c r="C31" s="49" t="s">
        <v>3283</v>
      </c>
      <c r="D31" s="46">
        <v>700</v>
      </c>
      <c r="E31" s="52">
        <v>38.9</v>
      </c>
      <c r="F31" s="137">
        <f t="shared" ref="F31:F35" si="4">E31-E31*$F$5</f>
        <v>38.9</v>
      </c>
      <c r="G31" s="134"/>
      <c r="H31" s="63">
        <f t="shared" ref="H31:H35" si="5">F31*G31</f>
        <v>0</v>
      </c>
    </row>
    <row r="32" spans="1:10" s="64" customFormat="1" x14ac:dyDescent="0.25">
      <c r="A32" s="65"/>
      <c r="B32" s="49" t="s">
        <v>3284</v>
      </c>
      <c r="C32" s="49" t="s">
        <v>3285</v>
      </c>
      <c r="D32" s="46">
        <v>500</v>
      </c>
      <c r="E32" s="52">
        <v>44.75</v>
      </c>
      <c r="F32" s="137">
        <f t="shared" si="4"/>
        <v>44.75</v>
      </c>
      <c r="G32" s="134"/>
      <c r="H32" s="63">
        <f t="shared" si="5"/>
        <v>0</v>
      </c>
    </row>
    <row r="33" spans="1:8" s="64" customFormat="1" x14ac:dyDescent="0.25">
      <c r="A33" s="65"/>
      <c r="B33" s="49" t="s">
        <v>3286</v>
      </c>
      <c r="C33" s="49" t="s">
        <v>3287</v>
      </c>
      <c r="D33" s="46">
        <v>300</v>
      </c>
      <c r="E33" s="52">
        <v>72.17</v>
      </c>
      <c r="F33" s="137">
        <f t="shared" si="4"/>
        <v>72.17</v>
      </c>
      <c r="G33" s="134"/>
      <c r="H33" s="63">
        <f t="shared" si="5"/>
        <v>0</v>
      </c>
    </row>
    <row r="34" spans="1:8" s="64" customFormat="1" x14ac:dyDescent="0.25">
      <c r="A34" s="65"/>
      <c r="B34" s="49" t="s">
        <v>3288</v>
      </c>
      <c r="C34" s="49" t="s">
        <v>3289</v>
      </c>
      <c r="D34" s="46">
        <v>140</v>
      </c>
      <c r="E34" s="52">
        <v>140.77000000000001</v>
      </c>
      <c r="F34" s="137">
        <f t="shared" si="4"/>
        <v>140.77000000000001</v>
      </c>
      <c r="G34" s="134"/>
      <c r="H34" s="63">
        <f t="shared" si="5"/>
        <v>0</v>
      </c>
    </row>
    <row r="35" spans="1:8" s="64" customFormat="1" x14ac:dyDescent="0.25">
      <c r="A35" s="65"/>
      <c r="B35" s="49" t="s">
        <v>3290</v>
      </c>
      <c r="C35" s="49" t="s">
        <v>3291</v>
      </c>
      <c r="D35" s="46">
        <v>80</v>
      </c>
      <c r="E35" s="52">
        <v>241.98000000000002</v>
      </c>
      <c r="F35" s="137">
        <f t="shared" si="4"/>
        <v>241.98000000000002</v>
      </c>
      <c r="G35" s="134"/>
      <c r="H35" s="63">
        <f t="shared" si="5"/>
        <v>0</v>
      </c>
    </row>
    <row r="36" spans="1:8" s="64" customFormat="1" x14ac:dyDescent="0.25">
      <c r="A36" s="65"/>
      <c r="B36" s="10"/>
      <c r="C36" s="10" t="s">
        <v>3292</v>
      </c>
      <c r="D36" s="10"/>
      <c r="E36" s="73"/>
      <c r="F36" s="139"/>
      <c r="G36" s="136"/>
      <c r="H36" s="73"/>
    </row>
    <row r="37" spans="1:8" s="64" customFormat="1" x14ac:dyDescent="0.25">
      <c r="A37" s="65"/>
      <c r="B37" s="49" t="s">
        <v>3293</v>
      </c>
      <c r="C37" s="49" t="s">
        <v>3294</v>
      </c>
      <c r="D37" s="46">
        <v>500</v>
      </c>
      <c r="E37" s="52">
        <v>79.73</v>
      </c>
      <c r="F37" s="137">
        <f t="shared" ref="F37:F41" si="6">E37-E37*$F$5</f>
        <v>79.73</v>
      </c>
      <c r="G37" s="134"/>
      <c r="H37" s="63">
        <f t="shared" ref="H37:H41" si="7">F37*G37</f>
        <v>0</v>
      </c>
    </row>
    <row r="38" spans="1:8" s="64" customFormat="1" x14ac:dyDescent="0.25">
      <c r="A38" s="65"/>
      <c r="B38" s="49" t="s">
        <v>3295</v>
      </c>
      <c r="C38" s="49" t="s">
        <v>3296</v>
      </c>
      <c r="D38" s="46">
        <v>300</v>
      </c>
      <c r="E38" s="52">
        <v>114.5</v>
      </c>
      <c r="F38" s="137">
        <f t="shared" si="6"/>
        <v>114.5</v>
      </c>
      <c r="G38" s="134"/>
      <c r="H38" s="63">
        <f t="shared" si="7"/>
        <v>0</v>
      </c>
    </row>
    <row r="39" spans="1:8" s="64" customFormat="1" x14ac:dyDescent="0.25">
      <c r="A39" s="65"/>
      <c r="B39" s="49" t="s">
        <v>3297</v>
      </c>
      <c r="C39" s="49" t="s">
        <v>3298</v>
      </c>
      <c r="D39" s="46">
        <v>200</v>
      </c>
      <c r="E39" s="52">
        <v>191.77</v>
      </c>
      <c r="F39" s="137">
        <f t="shared" si="6"/>
        <v>191.77</v>
      </c>
      <c r="G39" s="134"/>
      <c r="H39" s="63">
        <f t="shared" si="7"/>
        <v>0</v>
      </c>
    </row>
    <row r="40" spans="1:8" s="64" customFormat="1" x14ac:dyDescent="0.25">
      <c r="A40" s="65"/>
      <c r="B40" s="49" t="s">
        <v>3299</v>
      </c>
      <c r="C40" s="49" t="s">
        <v>3300</v>
      </c>
      <c r="D40" s="46">
        <v>80</v>
      </c>
      <c r="E40" s="52">
        <v>331.43</v>
      </c>
      <c r="F40" s="137">
        <f t="shared" si="6"/>
        <v>331.43</v>
      </c>
      <c r="G40" s="134"/>
      <c r="H40" s="63">
        <f t="shared" si="7"/>
        <v>0</v>
      </c>
    </row>
    <row r="41" spans="1:8" s="64" customFormat="1" x14ac:dyDescent="0.25">
      <c r="A41" s="65"/>
      <c r="B41" s="49" t="s">
        <v>3301</v>
      </c>
      <c r="C41" s="49" t="s">
        <v>3302</v>
      </c>
      <c r="D41" s="46">
        <v>60</v>
      </c>
      <c r="E41" s="52">
        <v>802.54</v>
      </c>
      <c r="F41" s="137">
        <f t="shared" si="6"/>
        <v>802.54</v>
      </c>
      <c r="G41" s="134"/>
      <c r="H41" s="63">
        <f t="shared" si="7"/>
        <v>0</v>
      </c>
    </row>
    <row r="42" spans="1:8" s="64" customFormat="1" x14ac:dyDescent="0.25">
      <c r="A42" s="65"/>
      <c r="B42" s="10"/>
      <c r="C42" s="10" t="s">
        <v>3303</v>
      </c>
      <c r="D42" s="10"/>
      <c r="E42" s="73"/>
      <c r="F42" s="139"/>
      <c r="G42" s="136"/>
      <c r="H42" s="73"/>
    </row>
    <row r="43" spans="1:8" s="64" customFormat="1" x14ac:dyDescent="0.25">
      <c r="A43" s="65"/>
      <c r="B43" s="49" t="s">
        <v>3304</v>
      </c>
      <c r="C43" s="45" t="s">
        <v>3305</v>
      </c>
      <c r="D43" s="46">
        <v>400</v>
      </c>
      <c r="E43" s="52">
        <v>87.23</v>
      </c>
      <c r="F43" s="137">
        <f t="shared" ref="F43:F48" si="8">E43-E43*$F$5</f>
        <v>87.23</v>
      </c>
      <c r="G43" s="134"/>
      <c r="H43" s="63">
        <f t="shared" ref="H43:H48" si="9">F43*G43</f>
        <v>0</v>
      </c>
    </row>
    <row r="44" spans="1:8" s="64" customFormat="1" x14ac:dyDescent="0.25">
      <c r="A44" s="65"/>
      <c r="B44" s="49" t="s">
        <v>3306</v>
      </c>
      <c r="C44" s="49" t="s">
        <v>3307</v>
      </c>
      <c r="D44" s="46">
        <v>250</v>
      </c>
      <c r="E44" s="52">
        <v>128.03</v>
      </c>
      <c r="F44" s="137">
        <f t="shared" si="8"/>
        <v>128.03</v>
      </c>
      <c r="G44" s="134"/>
      <c r="H44" s="63">
        <f t="shared" si="9"/>
        <v>0</v>
      </c>
    </row>
    <row r="45" spans="1:8" s="64" customFormat="1" x14ac:dyDescent="0.25">
      <c r="A45" s="65"/>
      <c r="B45" s="49" t="s">
        <v>3308</v>
      </c>
      <c r="C45" s="49" t="s">
        <v>3309</v>
      </c>
      <c r="D45" s="46">
        <v>250</v>
      </c>
      <c r="E45" s="52">
        <v>147.82</v>
      </c>
      <c r="F45" s="137">
        <f t="shared" si="8"/>
        <v>147.82</v>
      </c>
      <c r="G45" s="134"/>
      <c r="H45" s="63">
        <f t="shared" si="9"/>
        <v>0</v>
      </c>
    </row>
    <row r="46" spans="1:8" s="64" customFormat="1" x14ac:dyDescent="0.25">
      <c r="A46" s="65"/>
      <c r="B46" s="49" t="s">
        <v>3310</v>
      </c>
      <c r="C46" s="49" t="s">
        <v>3311</v>
      </c>
      <c r="D46" s="46">
        <v>100</v>
      </c>
      <c r="E46" s="52">
        <v>261.88</v>
      </c>
      <c r="F46" s="137">
        <f t="shared" si="8"/>
        <v>261.88</v>
      </c>
      <c r="G46" s="134"/>
      <c r="H46" s="63">
        <f t="shared" si="9"/>
        <v>0</v>
      </c>
    </row>
    <row r="47" spans="1:8" s="64" customFormat="1" x14ac:dyDescent="0.25">
      <c r="A47" s="65"/>
      <c r="B47" s="49" t="s">
        <v>3312</v>
      </c>
      <c r="C47" s="49" t="s">
        <v>3313</v>
      </c>
      <c r="D47" s="46">
        <v>80</v>
      </c>
      <c r="E47" s="52">
        <v>511.01000000000005</v>
      </c>
      <c r="F47" s="137">
        <f t="shared" si="8"/>
        <v>511.01000000000005</v>
      </c>
      <c r="G47" s="134"/>
      <c r="H47" s="63">
        <f t="shared" si="9"/>
        <v>0</v>
      </c>
    </row>
    <row r="48" spans="1:8" s="64" customFormat="1" x14ac:dyDescent="0.25">
      <c r="A48" s="65"/>
      <c r="B48" s="49" t="s">
        <v>3314</v>
      </c>
      <c r="C48" s="49" t="s">
        <v>3315</v>
      </c>
      <c r="D48" s="46">
        <v>50</v>
      </c>
      <c r="E48" s="52">
        <v>593.58999999999992</v>
      </c>
      <c r="F48" s="137">
        <f t="shared" si="8"/>
        <v>593.58999999999992</v>
      </c>
      <c r="G48" s="134"/>
      <c r="H48" s="63">
        <f t="shared" si="9"/>
        <v>0</v>
      </c>
    </row>
    <row r="49" spans="1:8" s="64" customFormat="1" x14ac:dyDescent="0.25">
      <c r="A49" s="65"/>
      <c r="B49" s="10"/>
      <c r="C49" s="10" t="s">
        <v>3316</v>
      </c>
      <c r="D49" s="10"/>
      <c r="E49" s="73"/>
      <c r="F49" s="139"/>
      <c r="G49" s="136"/>
      <c r="H49" s="73"/>
    </row>
    <row r="50" spans="1:8" s="64" customFormat="1" x14ac:dyDescent="0.25">
      <c r="A50" s="65"/>
      <c r="B50" s="49" t="s">
        <v>3317</v>
      </c>
      <c r="C50" s="49" t="s">
        <v>3318</v>
      </c>
      <c r="D50" s="46">
        <v>400</v>
      </c>
      <c r="E50" s="52">
        <v>108.74000000000001</v>
      </c>
      <c r="F50" s="137">
        <f t="shared" ref="F50:F59" si="10">E50-E50*$F$5</f>
        <v>108.74000000000001</v>
      </c>
      <c r="G50" s="134"/>
      <c r="H50" s="63">
        <f t="shared" ref="H50:H59" si="11">F50*G50</f>
        <v>0</v>
      </c>
    </row>
    <row r="51" spans="1:8" s="64" customFormat="1" x14ac:dyDescent="0.25">
      <c r="A51" s="65"/>
      <c r="B51" s="49" t="s">
        <v>3319</v>
      </c>
      <c r="C51" s="45" t="s">
        <v>3320</v>
      </c>
      <c r="D51" s="46">
        <v>300</v>
      </c>
      <c r="E51" s="52">
        <v>134.22999999999999</v>
      </c>
      <c r="F51" s="137">
        <f t="shared" si="10"/>
        <v>134.22999999999999</v>
      </c>
      <c r="G51" s="134"/>
      <c r="H51" s="63">
        <f t="shared" si="11"/>
        <v>0</v>
      </c>
    </row>
    <row r="52" spans="1:8" s="64" customFormat="1" x14ac:dyDescent="0.25">
      <c r="A52" s="65"/>
      <c r="B52" s="49" t="s">
        <v>3321</v>
      </c>
      <c r="C52" s="45" t="s">
        <v>3322</v>
      </c>
      <c r="D52" s="46">
        <v>300</v>
      </c>
      <c r="E52" s="52">
        <v>155.18</v>
      </c>
      <c r="F52" s="137">
        <f t="shared" si="10"/>
        <v>155.18</v>
      </c>
      <c r="G52" s="134"/>
      <c r="H52" s="63">
        <f t="shared" si="11"/>
        <v>0</v>
      </c>
    </row>
    <row r="53" spans="1:8" s="64" customFormat="1" x14ac:dyDescent="0.25">
      <c r="A53" s="65"/>
      <c r="B53" s="49" t="s">
        <v>3323</v>
      </c>
      <c r="C53" s="45" t="s">
        <v>3324</v>
      </c>
      <c r="D53" s="46">
        <v>250</v>
      </c>
      <c r="E53" s="52">
        <v>191.77</v>
      </c>
      <c r="F53" s="137">
        <f t="shared" si="10"/>
        <v>191.77</v>
      </c>
      <c r="G53" s="134"/>
      <c r="H53" s="63">
        <f t="shared" si="11"/>
        <v>0</v>
      </c>
    </row>
    <row r="54" spans="1:8" s="64" customFormat="1" x14ac:dyDescent="0.25">
      <c r="A54" s="65"/>
      <c r="B54" s="49" t="s">
        <v>3325</v>
      </c>
      <c r="C54" s="45" t="s">
        <v>3326</v>
      </c>
      <c r="D54" s="46">
        <v>200</v>
      </c>
      <c r="E54" s="52">
        <v>208.16</v>
      </c>
      <c r="F54" s="137">
        <f t="shared" si="10"/>
        <v>208.16</v>
      </c>
      <c r="G54" s="134"/>
      <c r="H54" s="63">
        <f t="shared" si="11"/>
        <v>0</v>
      </c>
    </row>
    <row r="55" spans="1:8" s="64" customFormat="1" x14ac:dyDescent="0.25">
      <c r="A55" s="65"/>
      <c r="B55" s="49" t="s">
        <v>3327</v>
      </c>
      <c r="C55" s="45" t="s">
        <v>3328</v>
      </c>
      <c r="D55" s="46">
        <v>200</v>
      </c>
      <c r="E55" s="52">
        <v>208.39000000000001</v>
      </c>
      <c r="F55" s="137">
        <f t="shared" si="10"/>
        <v>208.39000000000001</v>
      </c>
      <c r="G55" s="134"/>
      <c r="H55" s="63">
        <f t="shared" si="11"/>
        <v>0</v>
      </c>
    </row>
    <row r="56" spans="1:8" s="64" customFormat="1" x14ac:dyDescent="0.25">
      <c r="A56" s="65"/>
      <c r="B56" s="49" t="s">
        <v>3329</v>
      </c>
      <c r="C56" s="45" t="s">
        <v>3330</v>
      </c>
      <c r="D56" s="46">
        <v>150</v>
      </c>
      <c r="E56" s="52">
        <v>323.68</v>
      </c>
      <c r="F56" s="137">
        <f t="shared" si="10"/>
        <v>323.68</v>
      </c>
      <c r="G56" s="134"/>
      <c r="H56" s="63">
        <f t="shared" si="11"/>
        <v>0</v>
      </c>
    </row>
    <row r="57" spans="1:8" s="64" customFormat="1" x14ac:dyDescent="0.25">
      <c r="A57" s="65"/>
      <c r="B57" s="49" t="s">
        <v>3331</v>
      </c>
      <c r="C57" s="45" t="s">
        <v>3332</v>
      </c>
      <c r="D57" s="46">
        <v>100</v>
      </c>
      <c r="E57" s="52">
        <v>387.96999999999997</v>
      </c>
      <c r="F57" s="137">
        <f t="shared" si="10"/>
        <v>387.96999999999997</v>
      </c>
      <c r="G57" s="134"/>
      <c r="H57" s="63">
        <f t="shared" si="11"/>
        <v>0</v>
      </c>
    </row>
    <row r="58" spans="1:8" s="64" customFormat="1" x14ac:dyDescent="0.25">
      <c r="A58" s="65"/>
      <c r="B58" s="49" t="s">
        <v>3333</v>
      </c>
      <c r="C58" s="45" t="s">
        <v>3334</v>
      </c>
      <c r="D58" s="46">
        <v>100</v>
      </c>
      <c r="E58" s="52">
        <v>391.3</v>
      </c>
      <c r="F58" s="137">
        <f t="shared" si="10"/>
        <v>391.3</v>
      </c>
      <c r="G58" s="134"/>
      <c r="H58" s="63">
        <f t="shared" si="11"/>
        <v>0</v>
      </c>
    </row>
    <row r="59" spans="1:8" s="64" customFormat="1" x14ac:dyDescent="0.25">
      <c r="A59" s="65"/>
      <c r="B59" s="49" t="s">
        <v>3335</v>
      </c>
      <c r="C59" s="45" t="s">
        <v>3336</v>
      </c>
      <c r="D59" s="46">
        <v>50</v>
      </c>
      <c r="E59" s="52">
        <v>791.45</v>
      </c>
      <c r="F59" s="137">
        <f t="shared" si="10"/>
        <v>791.45</v>
      </c>
      <c r="G59" s="134"/>
      <c r="H59" s="63">
        <f t="shared" si="11"/>
        <v>0</v>
      </c>
    </row>
    <row r="60" spans="1:8" s="64" customFormat="1" x14ac:dyDescent="0.25">
      <c r="A60" s="65"/>
      <c r="B60" s="10"/>
      <c r="C60" s="10" t="s">
        <v>3337</v>
      </c>
      <c r="D60" s="10"/>
      <c r="E60" s="73"/>
      <c r="F60" s="139"/>
      <c r="G60" s="136"/>
      <c r="H60" s="73"/>
    </row>
    <row r="61" spans="1:8" s="64" customFormat="1" x14ac:dyDescent="0.25">
      <c r="A61" s="65"/>
      <c r="B61" s="49" t="s">
        <v>3338</v>
      </c>
      <c r="C61" s="45" t="s">
        <v>3339</v>
      </c>
      <c r="D61" s="46">
        <v>350</v>
      </c>
      <c r="E61" s="52">
        <v>117.5</v>
      </c>
      <c r="F61" s="137">
        <f t="shared" ref="F61:F66" si="12">E61-E61*$F$5</f>
        <v>117.5</v>
      </c>
      <c r="G61" s="134"/>
      <c r="H61" s="63">
        <f t="shared" ref="H61:H66" si="13">F61*G61</f>
        <v>0</v>
      </c>
    </row>
    <row r="62" spans="1:8" s="64" customFormat="1" x14ac:dyDescent="0.25">
      <c r="A62" s="65"/>
      <c r="B62" s="49" t="s">
        <v>3340</v>
      </c>
      <c r="C62" s="45" t="s">
        <v>3341</v>
      </c>
      <c r="D62" s="46">
        <v>250</v>
      </c>
      <c r="E62" s="52">
        <v>152.95999999999998</v>
      </c>
      <c r="F62" s="137">
        <f t="shared" si="12"/>
        <v>152.95999999999998</v>
      </c>
      <c r="G62" s="134"/>
      <c r="H62" s="63">
        <f t="shared" si="13"/>
        <v>0</v>
      </c>
    </row>
    <row r="63" spans="1:8" s="64" customFormat="1" x14ac:dyDescent="0.25">
      <c r="A63" s="65"/>
      <c r="B63" s="49" t="s">
        <v>3342</v>
      </c>
      <c r="C63" s="45" t="s">
        <v>3343</v>
      </c>
      <c r="D63" s="46">
        <v>200</v>
      </c>
      <c r="E63" s="52">
        <v>203.41</v>
      </c>
      <c r="F63" s="137">
        <f t="shared" si="12"/>
        <v>203.41</v>
      </c>
      <c r="G63" s="134"/>
      <c r="H63" s="63">
        <f t="shared" si="13"/>
        <v>0</v>
      </c>
    </row>
    <row r="64" spans="1:8" s="64" customFormat="1" x14ac:dyDescent="0.25">
      <c r="A64" s="65"/>
      <c r="B64" s="49" t="s">
        <v>3344</v>
      </c>
      <c r="C64" s="45" t="s">
        <v>3345</v>
      </c>
      <c r="D64" s="46">
        <v>120</v>
      </c>
      <c r="E64" s="52">
        <v>239.65</v>
      </c>
      <c r="F64" s="137">
        <f t="shared" si="12"/>
        <v>239.65</v>
      </c>
      <c r="G64" s="134"/>
      <c r="H64" s="63">
        <f t="shared" si="13"/>
        <v>0</v>
      </c>
    </row>
    <row r="65" spans="1:8" s="64" customFormat="1" x14ac:dyDescent="0.25">
      <c r="A65" s="65"/>
      <c r="B65" s="49" t="s">
        <v>3346</v>
      </c>
      <c r="C65" s="45" t="s">
        <v>3347</v>
      </c>
      <c r="D65" s="46">
        <v>100</v>
      </c>
      <c r="E65" s="52">
        <v>360.7</v>
      </c>
      <c r="F65" s="137">
        <f t="shared" si="12"/>
        <v>360.7</v>
      </c>
      <c r="G65" s="134"/>
      <c r="H65" s="63">
        <f t="shared" si="13"/>
        <v>0</v>
      </c>
    </row>
    <row r="66" spans="1:8" s="64" customFormat="1" x14ac:dyDescent="0.25">
      <c r="A66" s="65"/>
      <c r="B66" s="49" t="s">
        <v>3348</v>
      </c>
      <c r="C66" s="45" t="s">
        <v>3349</v>
      </c>
      <c r="D66" s="46">
        <v>80</v>
      </c>
      <c r="E66" s="52">
        <v>431.2</v>
      </c>
      <c r="F66" s="137">
        <f t="shared" si="12"/>
        <v>431.2</v>
      </c>
      <c r="G66" s="134"/>
      <c r="H66" s="63">
        <f t="shared" si="13"/>
        <v>0</v>
      </c>
    </row>
    <row r="67" spans="1:8" s="64" customFormat="1" x14ac:dyDescent="0.25">
      <c r="A67" s="65"/>
      <c r="B67" s="10"/>
      <c r="C67" s="10" t="s">
        <v>3350</v>
      </c>
      <c r="D67" s="10"/>
      <c r="E67" s="73"/>
      <c r="F67" s="139"/>
      <c r="G67" s="136"/>
      <c r="H67" s="73"/>
    </row>
    <row r="68" spans="1:8" s="64" customFormat="1" x14ac:dyDescent="0.25">
      <c r="A68" s="65"/>
      <c r="B68" s="49" t="s">
        <v>3351</v>
      </c>
      <c r="C68" s="45" t="s">
        <v>3352</v>
      </c>
      <c r="D68" s="46">
        <v>400</v>
      </c>
      <c r="E68" s="52">
        <v>122.16</v>
      </c>
      <c r="F68" s="137">
        <f t="shared" ref="F68:F74" si="14">E68-E68*$F$5</f>
        <v>122.16</v>
      </c>
      <c r="G68" s="134"/>
      <c r="H68" s="63">
        <f t="shared" ref="H68:H74" si="15">F68*G68</f>
        <v>0</v>
      </c>
    </row>
    <row r="69" spans="1:8" s="64" customFormat="1" x14ac:dyDescent="0.25">
      <c r="A69" s="65"/>
      <c r="B69" s="49" t="s">
        <v>3353</v>
      </c>
      <c r="C69" s="45" t="s">
        <v>3354</v>
      </c>
      <c r="D69" s="46">
        <v>300</v>
      </c>
      <c r="E69" s="52">
        <v>167.38</v>
      </c>
      <c r="F69" s="137">
        <f t="shared" si="14"/>
        <v>167.38</v>
      </c>
      <c r="G69" s="134"/>
      <c r="H69" s="63">
        <f t="shared" si="15"/>
        <v>0</v>
      </c>
    </row>
    <row r="70" spans="1:8" s="64" customFormat="1" x14ac:dyDescent="0.25">
      <c r="A70" s="65"/>
      <c r="B70" s="49" t="s">
        <v>3355</v>
      </c>
      <c r="C70" s="45" t="s">
        <v>3356</v>
      </c>
      <c r="D70" s="46">
        <v>350</v>
      </c>
      <c r="E70" s="52">
        <v>145.43</v>
      </c>
      <c r="F70" s="137">
        <f t="shared" si="14"/>
        <v>145.43</v>
      </c>
      <c r="G70" s="134"/>
      <c r="H70" s="63">
        <f t="shared" si="15"/>
        <v>0</v>
      </c>
    </row>
    <row r="71" spans="1:8" s="64" customFormat="1" x14ac:dyDescent="0.25">
      <c r="A71" s="65"/>
      <c r="B71" s="49" t="s">
        <v>3357</v>
      </c>
      <c r="C71" s="45" t="s">
        <v>3358</v>
      </c>
      <c r="D71" s="46">
        <v>250</v>
      </c>
      <c r="E71" s="52">
        <v>179.57</v>
      </c>
      <c r="F71" s="137">
        <f t="shared" si="14"/>
        <v>179.57</v>
      </c>
      <c r="G71" s="134"/>
      <c r="H71" s="63">
        <f t="shared" si="15"/>
        <v>0</v>
      </c>
    </row>
    <row r="72" spans="1:8" s="64" customFormat="1" x14ac:dyDescent="0.25">
      <c r="A72" s="65"/>
      <c r="B72" s="49" t="s">
        <v>3359</v>
      </c>
      <c r="C72" s="45" t="s">
        <v>3360</v>
      </c>
      <c r="D72" s="46">
        <v>200</v>
      </c>
      <c r="E72" s="52">
        <v>225.01999999999998</v>
      </c>
      <c r="F72" s="137">
        <f t="shared" si="14"/>
        <v>225.01999999999998</v>
      </c>
      <c r="G72" s="134"/>
      <c r="H72" s="63">
        <f t="shared" si="15"/>
        <v>0</v>
      </c>
    </row>
    <row r="73" spans="1:8" s="64" customFormat="1" x14ac:dyDescent="0.25">
      <c r="A73" s="65"/>
      <c r="B73" s="49" t="s">
        <v>3361</v>
      </c>
      <c r="C73" s="45" t="s">
        <v>3362</v>
      </c>
      <c r="D73" s="46">
        <v>100</v>
      </c>
      <c r="E73" s="52">
        <v>406.81</v>
      </c>
      <c r="F73" s="137">
        <f t="shared" si="14"/>
        <v>406.81</v>
      </c>
      <c r="G73" s="134"/>
      <c r="H73" s="63">
        <f t="shared" si="15"/>
        <v>0</v>
      </c>
    </row>
    <row r="74" spans="1:8" s="64" customFormat="1" x14ac:dyDescent="0.25">
      <c r="A74" s="68"/>
      <c r="B74" s="49" t="s">
        <v>3363</v>
      </c>
      <c r="C74" s="45" t="s">
        <v>3364</v>
      </c>
      <c r="D74" s="46">
        <v>50</v>
      </c>
      <c r="E74" s="52">
        <v>925.57</v>
      </c>
      <c r="F74" s="137">
        <f t="shared" si="14"/>
        <v>925.57</v>
      </c>
      <c r="G74" s="134"/>
      <c r="H74" s="63">
        <f t="shared" si="15"/>
        <v>0</v>
      </c>
    </row>
    <row r="75" spans="1:8" s="64" customFormat="1" x14ac:dyDescent="0.25">
      <c r="A75" s="65"/>
      <c r="B75" s="10"/>
      <c r="C75" s="10" t="s">
        <v>3365</v>
      </c>
      <c r="D75" s="10"/>
      <c r="E75" s="73"/>
      <c r="F75" s="139"/>
      <c r="G75" s="136"/>
      <c r="H75" s="73"/>
    </row>
    <row r="76" spans="1:8" s="64" customFormat="1" x14ac:dyDescent="0.25">
      <c r="A76" s="65"/>
      <c r="B76" s="49" t="s">
        <v>3366</v>
      </c>
      <c r="C76" s="45" t="s">
        <v>3367</v>
      </c>
      <c r="D76" s="46">
        <v>300</v>
      </c>
      <c r="E76" s="52">
        <v>116.05</v>
      </c>
      <c r="F76" s="137">
        <f t="shared" ref="F76:F80" si="16">E76-E76*$F$5</f>
        <v>116.05</v>
      </c>
      <c r="G76" s="134"/>
      <c r="H76" s="63">
        <f t="shared" ref="H76:H80" si="17">F76*G76</f>
        <v>0</v>
      </c>
    </row>
    <row r="77" spans="1:8" s="64" customFormat="1" x14ac:dyDescent="0.25">
      <c r="A77" s="65"/>
      <c r="B77" s="49" t="s">
        <v>3368</v>
      </c>
      <c r="C77" s="45" t="s">
        <v>3369</v>
      </c>
      <c r="D77" s="46">
        <v>180</v>
      </c>
      <c r="E77" s="52">
        <v>192.88</v>
      </c>
      <c r="F77" s="137">
        <f t="shared" si="16"/>
        <v>192.88</v>
      </c>
      <c r="G77" s="134"/>
      <c r="H77" s="63">
        <f t="shared" si="17"/>
        <v>0</v>
      </c>
    </row>
    <row r="78" spans="1:8" s="64" customFormat="1" x14ac:dyDescent="0.25">
      <c r="A78" s="65"/>
      <c r="B78" s="49" t="s">
        <v>3370</v>
      </c>
      <c r="C78" s="45" t="s">
        <v>3371</v>
      </c>
      <c r="D78" s="46">
        <v>100</v>
      </c>
      <c r="E78" s="52">
        <v>336.96999999999997</v>
      </c>
      <c r="F78" s="137">
        <f t="shared" si="16"/>
        <v>336.96999999999997</v>
      </c>
      <c r="G78" s="134"/>
      <c r="H78" s="63">
        <f t="shared" si="17"/>
        <v>0</v>
      </c>
    </row>
    <row r="79" spans="1:8" s="64" customFormat="1" x14ac:dyDescent="0.25">
      <c r="A79" s="65"/>
      <c r="B79" s="49" t="s">
        <v>3372</v>
      </c>
      <c r="C79" s="45" t="s">
        <v>3373</v>
      </c>
      <c r="D79" s="46">
        <v>50</v>
      </c>
      <c r="E79" s="52">
        <v>580.83999999999992</v>
      </c>
      <c r="F79" s="137">
        <f t="shared" si="16"/>
        <v>580.83999999999992</v>
      </c>
      <c r="G79" s="134"/>
      <c r="H79" s="63">
        <f t="shared" si="17"/>
        <v>0</v>
      </c>
    </row>
    <row r="80" spans="1:8" s="64" customFormat="1" x14ac:dyDescent="0.25">
      <c r="A80" s="65"/>
      <c r="B80" s="49" t="s">
        <v>3374</v>
      </c>
      <c r="C80" s="45" t="s">
        <v>3375</v>
      </c>
      <c r="D80" s="46">
        <v>40</v>
      </c>
      <c r="E80" s="52">
        <v>1150.5999999999999</v>
      </c>
      <c r="F80" s="137">
        <f t="shared" si="16"/>
        <v>1150.5999999999999</v>
      </c>
      <c r="G80" s="134"/>
      <c r="H80" s="63">
        <f t="shared" si="17"/>
        <v>0</v>
      </c>
    </row>
    <row r="81" spans="1:8" s="64" customFormat="1" x14ac:dyDescent="0.25">
      <c r="A81" s="65"/>
      <c r="B81" s="10"/>
      <c r="C81" s="10" t="s">
        <v>3376</v>
      </c>
      <c r="D81" s="10"/>
      <c r="E81" s="73"/>
      <c r="F81" s="139"/>
      <c r="G81" s="136"/>
      <c r="H81" s="73"/>
    </row>
    <row r="82" spans="1:8" s="64" customFormat="1" x14ac:dyDescent="0.25">
      <c r="A82" s="65"/>
      <c r="B82" s="49" t="s">
        <v>3377</v>
      </c>
      <c r="C82" s="45" t="s">
        <v>3378</v>
      </c>
      <c r="D82" s="46">
        <v>300</v>
      </c>
      <c r="E82" s="52">
        <v>150.1</v>
      </c>
      <c r="F82" s="137">
        <f t="shared" ref="F82:F86" si="18">E82-E82*$F$5</f>
        <v>150.1</v>
      </c>
      <c r="G82" s="134"/>
      <c r="H82" s="63">
        <f t="shared" ref="H82:H86" si="19">F82*G82</f>
        <v>0</v>
      </c>
    </row>
    <row r="83" spans="1:8" s="64" customFormat="1" x14ac:dyDescent="0.25">
      <c r="A83" s="65"/>
      <c r="B83" s="49" t="s">
        <v>3379</v>
      </c>
      <c r="C83" s="45" t="s">
        <v>3380</v>
      </c>
      <c r="D83" s="46">
        <v>250</v>
      </c>
      <c r="E83" s="52">
        <v>183.05</v>
      </c>
      <c r="F83" s="137">
        <f t="shared" si="18"/>
        <v>183.05</v>
      </c>
      <c r="G83" s="134"/>
      <c r="H83" s="63">
        <f t="shared" si="19"/>
        <v>0</v>
      </c>
    </row>
    <row r="84" spans="1:8" s="64" customFormat="1" x14ac:dyDescent="0.25">
      <c r="A84" s="65"/>
      <c r="B84" s="49" t="s">
        <v>3381</v>
      </c>
      <c r="C84" s="45" t="s">
        <v>3382</v>
      </c>
      <c r="D84" s="46">
        <v>180</v>
      </c>
      <c r="E84" s="52">
        <v>231.44</v>
      </c>
      <c r="F84" s="137">
        <f t="shared" si="18"/>
        <v>231.44</v>
      </c>
      <c r="G84" s="134"/>
      <c r="H84" s="63">
        <f t="shared" si="19"/>
        <v>0</v>
      </c>
    </row>
    <row r="85" spans="1:8" s="64" customFormat="1" x14ac:dyDescent="0.25">
      <c r="A85" s="65"/>
      <c r="B85" s="49" t="s">
        <v>3383</v>
      </c>
      <c r="C85" s="45" t="s">
        <v>3384</v>
      </c>
      <c r="D85" s="46">
        <v>150</v>
      </c>
      <c r="E85" s="52">
        <v>347.91999999999996</v>
      </c>
      <c r="F85" s="137">
        <f t="shared" si="18"/>
        <v>347.91999999999996</v>
      </c>
      <c r="G85" s="134"/>
      <c r="H85" s="63">
        <f t="shared" si="19"/>
        <v>0</v>
      </c>
    </row>
    <row r="86" spans="1:8" s="64" customFormat="1" x14ac:dyDescent="0.25">
      <c r="A86" s="65"/>
      <c r="B86" s="49" t="s">
        <v>3385</v>
      </c>
      <c r="C86" s="45" t="s">
        <v>3386</v>
      </c>
      <c r="D86" s="46">
        <v>60</v>
      </c>
      <c r="E86" s="52">
        <v>579.5</v>
      </c>
      <c r="F86" s="137">
        <f t="shared" si="18"/>
        <v>579.5</v>
      </c>
      <c r="G86" s="134"/>
      <c r="H86" s="63">
        <f t="shared" si="19"/>
        <v>0</v>
      </c>
    </row>
    <row r="87" spans="1:8" s="64" customFormat="1" x14ac:dyDescent="0.25">
      <c r="A87" s="65"/>
      <c r="B87" s="10"/>
      <c r="C87" s="10" t="s">
        <v>3387</v>
      </c>
      <c r="D87" s="10"/>
      <c r="E87" s="73"/>
      <c r="F87" s="139"/>
      <c r="G87" s="136"/>
      <c r="H87" s="73"/>
    </row>
    <row r="88" spans="1:8" s="64" customFormat="1" x14ac:dyDescent="0.25">
      <c r="A88" s="65"/>
      <c r="B88" s="49" t="s">
        <v>3388</v>
      </c>
      <c r="C88" s="45" t="s">
        <v>3389</v>
      </c>
      <c r="D88" s="46">
        <v>150</v>
      </c>
      <c r="E88" s="52">
        <v>277.84000000000003</v>
      </c>
      <c r="F88" s="137">
        <f t="shared" ref="F88:F92" si="20">E88-E88*$F$5</f>
        <v>277.84000000000003</v>
      </c>
      <c r="G88" s="134"/>
      <c r="H88" s="63">
        <f t="shared" ref="H88:H92" si="21">F88*G88</f>
        <v>0</v>
      </c>
    </row>
    <row r="89" spans="1:8" s="64" customFormat="1" x14ac:dyDescent="0.25">
      <c r="A89" s="65"/>
      <c r="B89" s="49" t="s">
        <v>3390</v>
      </c>
      <c r="C89" s="45" t="s">
        <v>3391</v>
      </c>
      <c r="D89" s="46">
        <v>150</v>
      </c>
      <c r="E89" s="52">
        <v>256.06</v>
      </c>
      <c r="F89" s="137">
        <f t="shared" si="20"/>
        <v>256.06</v>
      </c>
      <c r="G89" s="134"/>
      <c r="H89" s="63">
        <f t="shared" si="21"/>
        <v>0</v>
      </c>
    </row>
    <row r="90" spans="1:8" s="64" customFormat="1" x14ac:dyDescent="0.25">
      <c r="A90" s="65"/>
      <c r="B90" s="49" t="s">
        <v>3392</v>
      </c>
      <c r="C90" s="45" t="s">
        <v>3393</v>
      </c>
      <c r="D90" s="46">
        <v>150</v>
      </c>
      <c r="E90" s="52">
        <v>347.5</v>
      </c>
      <c r="F90" s="137">
        <f t="shared" si="20"/>
        <v>347.5</v>
      </c>
      <c r="G90" s="134"/>
      <c r="H90" s="63">
        <f t="shared" si="21"/>
        <v>0</v>
      </c>
    </row>
    <row r="91" spans="1:8" s="64" customFormat="1" x14ac:dyDescent="0.25">
      <c r="A91" s="65"/>
      <c r="B91" s="49" t="s">
        <v>3394</v>
      </c>
      <c r="C91" s="45" t="s">
        <v>3395</v>
      </c>
      <c r="D91" s="46">
        <v>150</v>
      </c>
      <c r="E91" s="52">
        <v>279.34000000000003</v>
      </c>
      <c r="F91" s="137">
        <f t="shared" si="20"/>
        <v>279.34000000000003</v>
      </c>
      <c r="G91" s="134"/>
      <c r="H91" s="63">
        <f t="shared" si="21"/>
        <v>0</v>
      </c>
    </row>
    <row r="92" spans="1:8" s="64" customFormat="1" x14ac:dyDescent="0.25">
      <c r="A92" s="65"/>
      <c r="B92" s="49" t="s">
        <v>3396</v>
      </c>
      <c r="C92" s="45" t="s">
        <v>3397</v>
      </c>
      <c r="D92" s="46">
        <v>120</v>
      </c>
      <c r="E92" s="52">
        <v>360.25</v>
      </c>
      <c r="F92" s="137">
        <f t="shared" si="20"/>
        <v>360.25</v>
      </c>
      <c r="G92" s="134"/>
      <c r="H92" s="63">
        <f t="shared" si="21"/>
        <v>0</v>
      </c>
    </row>
    <row r="93" spans="1:8" s="64" customFormat="1" x14ac:dyDescent="0.25">
      <c r="A93" s="65"/>
      <c r="B93" s="10"/>
      <c r="C93" s="10" t="s">
        <v>3398</v>
      </c>
      <c r="D93" s="10"/>
      <c r="E93" s="73"/>
      <c r="F93" s="139"/>
      <c r="G93" s="136"/>
      <c r="H93" s="73"/>
    </row>
    <row r="94" spans="1:8" s="64" customFormat="1" x14ac:dyDescent="0.25">
      <c r="A94" s="65"/>
      <c r="B94" s="49" t="s">
        <v>3399</v>
      </c>
      <c r="C94" s="45" t="s">
        <v>3400</v>
      </c>
      <c r="D94" s="46">
        <v>250</v>
      </c>
      <c r="E94" s="52">
        <v>161.62</v>
      </c>
      <c r="F94" s="137">
        <f t="shared" ref="F94:F97" si="22">E94-E94*$F$5</f>
        <v>161.62</v>
      </c>
      <c r="G94" s="134"/>
      <c r="H94" s="63">
        <f t="shared" ref="H94:H97" si="23">F94*G94</f>
        <v>0</v>
      </c>
    </row>
    <row r="95" spans="1:8" s="64" customFormat="1" x14ac:dyDescent="0.25">
      <c r="A95" s="65"/>
      <c r="B95" s="49" t="s">
        <v>3401</v>
      </c>
      <c r="C95" s="45" t="s">
        <v>3402</v>
      </c>
      <c r="D95" s="46">
        <v>250</v>
      </c>
      <c r="E95" s="52">
        <v>196.64000000000001</v>
      </c>
      <c r="F95" s="137">
        <f t="shared" si="22"/>
        <v>196.64000000000001</v>
      </c>
      <c r="G95" s="134"/>
      <c r="H95" s="63">
        <f t="shared" si="23"/>
        <v>0</v>
      </c>
    </row>
    <row r="96" spans="1:8" s="64" customFormat="1" x14ac:dyDescent="0.25">
      <c r="A96" s="65"/>
      <c r="B96" s="49" t="s">
        <v>3403</v>
      </c>
      <c r="C96" s="45" t="s">
        <v>3404</v>
      </c>
      <c r="D96" s="46">
        <v>200</v>
      </c>
      <c r="E96" s="52">
        <v>278</v>
      </c>
      <c r="F96" s="137">
        <f t="shared" si="22"/>
        <v>278</v>
      </c>
      <c r="G96" s="134"/>
      <c r="H96" s="63">
        <f t="shared" si="23"/>
        <v>0</v>
      </c>
    </row>
    <row r="97" spans="1:8" s="64" customFormat="1" x14ac:dyDescent="0.25">
      <c r="A97" s="65"/>
      <c r="B97" s="49" t="s">
        <v>3405</v>
      </c>
      <c r="C97" s="45" t="s">
        <v>3406</v>
      </c>
      <c r="D97" s="46">
        <v>200</v>
      </c>
      <c r="E97" s="52">
        <v>347.83000000000004</v>
      </c>
      <c r="F97" s="137">
        <f t="shared" si="22"/>
        <v>347.83000000000004</v>
      </c>
      <c r="G97" s="134"/>
      <c r="H97" s="63">
        <f t="shared" si="23"/>
        <v>0</v>
      </c>
    </row>
    <row r="98" spans="1:8" s="64" customFormat="1" x14ac:dyDescent="0.25">
      <c r="A98" s="65"/>
      <c r="B98" s="10"/>
      <c r="C98" s="10" t="s">
        <v>3407</v>
      </c>
      <c r="D98" s="10"/>
      <c r="E98" s="73"/>
      <c r="F98" s="139"/>
      <c r="G98" s="136"/>
      <c r="H98" s="73"/>
    </row>
    <row r="99" spans="1:8" s="64" customFormat="1" x14ac:dyDescent="0.25">
      <c r="A99" s="65"/>
      <c r="B99" s="49" t="s">
        <v>3408</v>
      </c>
      <c r="C99" s="45" t="s">
        <v>3409</v>
      </c>
      <c r="D99" s="46">
        <v>150</v>
      </c>
      <c r="E99" s="52">
        <v>246.08</v>
      </c>
      <c r="F99" s="137">
        <f t="shared" ref="F99:F100" si="24">E99-E99*$F$5</f>
        <v>246.08</v>
      </c>
      <c r="G99" s="134"/>
      <c r="H99" s="63">
        <f t="shared" ref="H99:H100" si="25">F99*G99</f>
        <v>0</v>
      </c>
    </row>
    <row r="100" spans="1:8" s="64" customFormat="1" x14ac:dyDescent="0.25">
      <c r="A100" s="65"/>
      <c r="B100" s="49" t="s">
        <v>3410</v>
      </c>
      <c r="C100" s="45" t="s">
        <v>3411</v>
      </c>
      <c r="D100" s="46">
        <v>120</v>
      </c>
      <c r="E100" s="52">
        <v>292.63</v>
      </c>
      <c r="F100" s="137">
        <f t="shared" si="24"/>
        <v>292.63</v>
      </c>
      <c r="G100" s="134"/>
      <c r="H100" s="63">
        <f t="shared" si="25"/>
        <v>0</v>
      </c>
    </row>
    <row r="101" spans="1:8" s="64" customFormat="1" x14ac:dyDescent="0.25">
      <c r="A101" s="65"/>
      <c r="B101" s="10"/>
      <c r="C101" s="10" t="s">
        <v>3412</v>
      </c>
      <c r="D101" s="10"/>
      <c r="E101" s="73"/>
      <c r="F101" s="139"/>
      <c r="G101" s="136"/>
      <c r="H101" s="73"/>
    </row>
    <row r="102" spans="1:8" s="64" customFormat="1" x14ac:dyDescent="0.25">
      <c r="A102" s="65"/>
      <c r="B102" s="49" t="s">
        <v>3413</v>
      </c>
      <c r="C102" s="45" t="s">
        <v>3414</v>
      </c>
      <c r="D102" s="46">
        <v>200</v>
      </c>
      <c r="E102" s="52">
        <v>135.12</v>
      </c>
      <c r="F102" s="137">
        <f t="shared" ref="F102:F106" si="26">E102-E102*$F$5</f>
        <v>135.12</v>
      </c>
      <c r="G102" s="134"/>
      <c r="H102" s="63">
        <f t="shared" ref="H102:H106" si="27">F102*G102</f>
        <v>0</v>
      </c>
    </row>
    <row r="103" spans="1:8" s="64" customFormat="1" x14ac:dyDescent="0.25">
      <c r="A103" s="65"/>
      <c r="B103" s="49" t="s">
        <v>3415</v>
      </c>
      <c r="C103" s="45" t="s">
        <v>3416</v>
      </c>
      <c r="D103" s="46">
        <v>120</v>
      </c>
      <c r="E103" s="52">
        <v>258.3</v>
      </c>
      <c r="F103" s="137">
        <f t="shared" si="26"/>
        <v>258.3</v>
      </c>
      <c r="G103" s="134"/>
      <c r="H103" s="63">
        <f t="shared" si="27"/>
        <v>0</v>
      </c>
    </row>
    <row r="104" spans="1:8" s="64" customFormat="1" x14ac:dyDescent="0.25">
      <c r="A104" s="65"/>
      <c r="B104" s="49" t="s">
        <v>3417</v>
      </c>
      <c r="C104" s="45" t="s">
        <v>3418</v>
      </c>
      <c r="D104" s="46">
        <v>80</v>
      </c>
      <c r="E104" s="52">
        <v>393.5</v>
      </c>
      <c r="F104" s="137">
        <f t="shared" si="26"/>
        <v>393.5</v>
      </c>
      <c r="G104" s="134"/>
      <c r="H104" s="63">
        <f t="shared" si="27"/>
        <v>0</v>
      </c>
    </row>
    <row r="105" spans="1:8" s="64" customFormat="1" x14ac:dyDescent="0.25">
      <c r="A105" s="65"/>
      <c r="B105" s="49" t="s">
        <v>3419</v>
      </c>
      <c r="C105" s="45" t="s">
        <v>3420</v>
      </c>
      <c r="D105" s="46">
        <v>32</v>
      </c>
      <c r="E105" s="52">
        <v>744.9</v>
      </c>
      <c r="F105" s="137">
        <f t="shared" si="26"/>
        <v>744.9</v>
      </c>
      <c r="G105" s="134"/>
      <c r="H105" s="63">
        <f t="shared" si="27"/>
        <v>0</v>
      </c>
    </row>
    <row r="106" spans="1:8" s="64" customFormat="1" x14ac:dyDescent="0.25">
      <c r="A106" s="65"/>
      <c r="B106" s="49" t="s">
        <v>3421</v>
      </c>
      <c r="C106" s="45" t="s">
        <v>3422</v>
      </c>
      <c r="D106" s="46">
        <v>20</v>
      </c>
      <c r="E106" s="52">
        <v>1335.71</v>
      </c>
      <c r="F106" s="137">
        <f t="shared" si="26"/>
        <v>1335.71</v>
      </c>
      <c r="G106" s="134"/>
      <c r="H106" s="63">
        <f t="shared" si="27"/>
        <v>0</v>
      </c>
    </row>
    <row r="107" spans="1:8" s="64" customFormat="1" x14ac:dyDescent="0.25">
      <c r="A107" s="65"/>
      <c r="B107" s="10"/>
      <c r="C107" s="10" t="s">
        <v>3423</v>
      </c>
      <c r="D107" s="10"/>
      <c r="E107" s="73"/>
      <c r="F107" s="139"/>
      <c r="G107" s="136"/>
      <c r="H107" s="73"/>
    </row>
    <row r="108" spans="1:8" s="64" customFormat="1" x14ac:dyDescent="0.25">
      <c r="A108" s="65"/>
      <c r="B108" s="49" t="s">
        <v>3424</v>
      </c>
      <c r="C108" s="45" t="s">
        <v>3425</v>
      </c>
      <c r="D108" s="46">
        <v>150</v>
      </c>
      <c r="E108" s="52">
        <v>218.35999999999999</v>
      </c>
      <c r="F108" s="137">
        <f t="shared" ref="F108:F131" si="28">E108-E108*$F$5</f>
        <v>218.35999999999999</v>
      </c>
      <c r="G108" s="134"/>
      <c r="H108" s="63">
        <f t="shared" ref="H108:H131" si="29">F108*G108</f>
        <v>0</v>
      </c>
    </row>
    <row r="109" spans="1:8" s="64" customFormat="1" x14ac:dyDescent="0.25">
      <c r="A109" s="65"/>
      <c r="B109" s="49" t="s">
        <v>3426</v>
      </c>
      <c r="C109" s="45" t="s">
        <v>3427</v>
      </c>
      <c r="D109" s="46">
        <v>150</v>
      </c>
      <c r="E109" s="52">
        <v>209.5</v>
      </c>
      <c r="F109" s="137">
        <f t="shared" si="28"/>
        <v>209.5</v>
      </c>
      <c r="G109" s="134"/>
      <c r="H109" s="63">
        <f t="shared" si="29"/>
        <v>0</v>
      </c>
    </row>
    <row r="110" spans="1:8" s="64" customFormat="1" x14ac:dyDescent="0.25">
      <c r="A110" s="65"/>
      <c r="B110" s="49" t="s">
        <v>3428</v>
      </c>
      <c r="C110" s="45" t="s">
        <v>3429</v>
      </c>
      <c r="D110" s="46">
        <v>150</v>
      </c>
      <c r="E110" s="52">
        <v>209.5</v>
      </c>
      <c r="F110" s="137">
        <f t="shared" si="28"/>
        <v>209.5</v>
      </c>
      <c r="G110" s="134"/>
      <c r="H110" s="63">
        <f t="shared" si="29"/>
        <v>0</v>
      </c>
    </row>
    <row r="111" spans="1:8" s="64" customFormat="1" x14ac:dyDescent="0.25">
      <c r="A111" s="65"/>
      <c r="B111" s="49" t="s">
        <v>3430</v>
      </c>
      <c r="C111" s="45" t="s">
        <v>3431</v>
      </c>
      <c r="D111" s="46">
        <v>150</v>
      </c>
      <c r="E111" s="52">
        <v>236.1</v>
      </c>
      <c r="F111" s="137">
        <f t="shared" si="28"/>
        <v>236.1</v>
      </c>
      <c r="G111" s="134"/>
      <c r="H111" s="63">
        <f t="shared" si="29"/>
        <v>0</v>
      </c>
    </row>
    <row r="112" spans="1:8" s="64" customFormat="1" x14ac:dyDescent="0.25">
      <c r="A112" s="65"/>
      <c r="B112" s="49" t="s">
        <v>3432</v>
      </c>
      <c r="C112" s="45" t="s">
        <v>3433</v>
      </c>
      <c r="D112" s="46">
        <v>100</v>
      </c>
      <c r="E112" s="52">
        <v>315.90999999999997</v>
      </c>
      <c r="F112" s="137">
        <f t="shared" si="28"/>
        <v>315.90999999999997</v>
      </c>
      <c r="G112" s="134"/>
      <c r="H112" s="63">
        <f t="shared" si="29"/>
        <v>0</v>
      </c>
    </row>
    <row r="113" spans="1:8" s="64" customFormat="1" x14ac:dyDescent="0.25">
      <c r="A113" s="65"/>
      <c r="B113" s="49" t="s">
        <v>3434</v>
      </c>
      <c r="C113" s="45" t="s">
        <v>3435</v>
      </c>
      <c r="D113" s="46">
        <v>100</v>
      </c>
      <c r="E113" s="52">
        <v>315.90999999999997</v>
      </c>
      <c r="F113" s="137">
        <f t="shared" si="28"/>
        <v>315.90999999999997</v>
      </c>
      <c r="G113" s="134"/>
      <c r="H113" s="63">
        <f t="shared" si="29"/>
        <v>0</v>
      </c>
    </row>
    <row r="114" spans="1:8" s="64" customFormat="1" x14ac:dyDescent="0.25">
      <c r="A114" s="65"/>
      <c r="B114" s="49" t="s">
        <v>3436</v>
      </c>
      <c r="C114" s="45" t="s">
        <v>3437</v>
      </c>
      <c r="D114" s="46">
        <v>100</v>
      </c>
      <c r="E114" s="52">
        <v>267.14</v>
      </c>
      <c r="F114" s="137">
        <f t="shared" si="28"/>
        <v>267.14</v>
      </c>
      <c r="G114" s="134"/>
      <c r="H114" s="63">
        <f t="shared" si="29"/>
        <v>0</v>
      </c>
    </row>
    <row r="115" spans="1:8" s="64" customFormat="1" x14ac:dyDescent="0.25">
      <c r="A115" s="65"/>
      <c r="B115" s="49" t="s">
        <v>3438</v>
      </c>
      <c r="C115" s="45" t="s">
        <v>3439</v>
      </c>
      <c r="D115" s="46">
        <v>100</v>
      </c>
      <c r="E115" s="52">
        <v>290.41999999999996</v>
      </c>
      <c r="F115" s="137">
        <f t="shared" si="28"/>
        <v>290.41999999999996</v>
      </c>
      <c r="G115" s="134"/>
      <c r="H115" s="63">
        <f t="shared" si="29"/>
        <v>0</v>
      </c>
    </row>
    <row r="116" spans="1:8" s="64" customFormat="1" x14ac:dyDescent="0.25">
      <c r="A116" s="65"/>
      <c r="B116" s="49" t="s">
        <v>3440</v>
      </c>
      <c r="C116" s="45" t="s">
        <v>3441</v>
      </c>
      <c r="D116" s="46">
        <v>100</v>
      </c>
      <c r="E116" s="52">
        <v>325.89999999999998</v>
      </c>
      <c r="F116" s="137">
        <f t="shared" si="28"/>
        <v>325.89999999999998</v>
      </c>
      <c r="G116" s="134"/>
      <c r="H116" s="63">
        <f t="shared" si="29"/>
        <v>0</v>
      </c>
    </row>
    <row r="117" spans="1:8" s="64" customFormat="1" x14ac:dyDescent="0.25">
      <c r="A117" s="65"/>
      <c r="B117" s="49" t="s">
        <v>3442</v>
      </c>
      <c r="C117" s="45" t="s">
        <v>3443</v>
      </c>
      <c r="D117" s="46">
        <v>100</v>
      </c>
      <c r="E117" s="52">
        <v>290.41999999999996</v>
      </c>
      <c r="F117" s="137">
        <f t="shared" si="28"/>
        <v>290.41999999999996</v>
      </c>
      <c r="G117" s="134"/>
      <c r="H117" s="63">
        <f t="shared" si="29"/>
        <v>0</v>
      </c>
    </row>
    <row r="118" spans="1:8" s="64" customFormat="1" x14ac:dyDescent="0.25">
      <c r="A118" s="65"/>
      <c r="B118" s="49" t="s">
        <v>3444</v>
      </c>
      <c r="C118" s="45" t="s">
        <v>3445</v>
      </c>
      <c r="D118" s="46">
        <v>100</v>
      </c>
      <c r="E118" s="52">
        <v>302.62</v>
      </c>
      <c r="F118" s="137">
        <f t="shared" si="28"/>
        <v>302.62</v>
      </c>
      <c r="G118" s="134"/>
      <c r="H118" s="63">
        <f t="shared" si="29"/>
        <v>0</v>
      </c>
    </row>
    <row r="119" spans="1:8" s="64" customFormat="1" x14ac:dyDescent="0.25">
      <c r="A119" s="65"/>
      <c r="B119" s="49" t="s">
        <v>3446</v>
      </c>
      <c r="C119" s="45" t="s">
        <v>3447</v>
      </c>
      <c r="D119" s="46">
        <v>80</v>
      </c>
      <c r="E119" s="52">
        <v>349.15999999999997</v>
      </c>
      <c r="F119" s="137">
        <f t="shared" si="28"/>
        <v>349.15999999999997</v>
      </c>
      <c r="G119" s="134"/>
      <c r="H119" s="63">
        <f t="shared" si="29"/>
        <v>0</v>
      </c>
    </row>
    <row r="120" spans="1:8" s="64" customFormat="1" x14ac:dyDescent="0.25">
      <c r="A120" s="65"/>
      <c r="B120" s="49" t="s">
        <v>3448</v>
      </c>
      <c r="C120" s="45" t="s">
        <v>3449</v>
      </c>
      <c r="D120" s="46">
        <v>100</v>
      </c>
      <c r="E120" s="52">
        <v>370.24</v>
      </c>
      <c r="F120" s="137">
        <f t="shared" si="28"/>
        <v>370.24</v>
      </c>
      <c r="G120" s="134"/>
      <c r="H120" s="63">
        <f t="shared" si="29"/>
        <v>0</v>
      </c>
    </row>
    <row r="121" spans="1:8" s="64" customFormat="1" x14ac:dyDescent="0.25">
      <c r="A121" s="65"/>
      <c r="B121" s="49" t="s">
        <v>3450</v>
      </c>
      <c r="C121" s="45" t="s">
        <v>3451</v>
      </c>
      <c r="D121" s="46">
        <v>80</v>
      </c>
      <c r="E121" s="52">
        <v>370.24</v>
      </c>
      <c r="F121" s="137">
        <f t="shared" si="28"/>
        <v>370.24</v>
      </c>
      <c r="G121" s="134"/>
      <c r="H121" s="63">
        <f t="shared" si="29"/>
        <v>0</v>
      </c>
    </row>
    <row r="122" spans="1:8" s="64" customFormat="1" x14ac:dyDescent="0.25">
      <c r="A122" s="65"/>
      <c r="B122" s="49" t="s">
        <v>3452</v>
      </c>
      <c r="C122" s="45" t="s">
        <v>3453</v>
      </c>
      <c r="D122" s="46">
        <v>50</v>
      </c>
      <c r="E122" s="52">
        <v>657.31999999999994</v>
      </c>
      <c r="F122" s="137">
        <f t="shared" si="28"/>
        <v>657.31999999999994</v>
      </c>
      <c r="G122" s="134"/>
      <c r="H122" s="63">
        <f t="shared" si="29"/>
        <v>0</v>
      </c>
    </row>
    <row r="123" spans="1:8" s="64" customFormat="1" x14ac:dyDescent="0.25">
      <c r="A123" s="65"/>
      <c r="B123" s="49" t="s">
        <v>3454</v>
      </c>
      <c r="C123" s="45" t="s">
        <v>3455</v>
      </c>
      <c r="D123" s="46">
        <v>50</v>
      </c>
      <c r="E123" s="52">
        <v>512.11</v>
      </c>
      <c r="F123" s="137">
        <f t="shared" si="28"/>
        <v>512.11</v>
      </c>
      <c r="G123" s="134"/>
      <c r="H123" s="63">
        <f t="shared" si="29"/>
        <v>0</v>
      </c>
    </row>
    <row r="124" spans="1:8" s="64" customFormat="1" x14ac:dyDescent="0.25">
      <c r="A124" s="65"/>
      <c r="B124" s="49" t="s">
        <v>3456</v>
      </c>
      <c r="C124" s="45" t="s">
        <v>3457</v>
      </c>
      <c r="D124" s="46">
        <v>50</v>
      </c>
      <c r="E124" s="52">
        <v>581.95000000000005</v>
      </c>
      <c r="F124" s="137">
        <f t="shared" si="28"/>
        <v>581.95000000000005</v>
      </c>
      <c r="G124" s="134"/>
      <c r="H124" s="63">
        <f t="shared" si="29"/>
        <v>0</v>
      </c>
    </row>
    <row r="125" spans="1:8" s="64" customFormat="1" x14ac:dyDescent="0.25">
      <c r="A125" s="65"/>
      <c r="B125" s="49" t="s">
        <v>3458</v>
      </c>
      <c r="C125" s="45" t="s">
        <v>3459</v>
      </c>
      <c r="D125" s="46">
        <v>50</v>
      </c>
      <c r="E125" s="52">
        <v>512.11</v>
      </c>
      <c r="F125" s="137">
        <f t="shared" si="28"/>
        <v>512.11</v>
      </c>
      <c r="G125" s="134"/>
      <c r="H125" s="63">
        <f t="shared" si="29"/>
        <v>0</v>
      </c>
    </row>
    <row r="126" spans="1:8" s="64" customFormat="1" x14ac:dyDescent="0.25">
      <c r="A126" s="65"/>
      <c r="B126" s="49" t="s">
        <v>3460</v>
      </c>
      <c r="C126" s="45" t="s">
        <v>3461</v>
      </c>
      <c r="D126" s="46">
        <v>50</v>
      </c>
      <c r="E126" s="52">
        <v>558.66999999999996</v>
      </c>
      <c r="F126" s="137">
        <f t="shared" si="28"/>
        <v>558.66999999999996</v>
      </c>
      <c r="G126" s="134"/>
      <c r="H126" s="63">
        <f t="shared" si="29"/>
        <v>0</v>
      </c>
    </row>
    <row r="127" spans="1:8" s="64" customFormat="1" x14ac:dyDescent="0.25">
      <c r="A127" s="65"/>
      <c r="B127" s="49" t="s">
        <v>3462</v>
      </c>
      <c r="C127" s="45" t="s">
        <v>3463</v>
      </c>
      <c r="D127" s="46">
        <v>40</v>
      </c>
      <c r="E127" s="52">
        <v>638.48</v>
      </c>
      <c r="F127" s="137">
        <f t="shared" si="28"/>
        <v>638.48</v>
      </c>
      <c r="G127" s="134"/>
      <c r="H127" s="63">
        <f t="shared" si="29"/>
        <v>0</v>
      </c>
    </row>
    <row r="128" spans="1:8" s="64" customFormat="1" x14ac:dyDescent="0.25">
      <c r="A128" s="65"/>
      <c r="B128" s="49" t="s">
        <v>3464</v>
      </c>
      <c r="C128" s="45" t="s">
        <v>3465</v>
      </c>
      <c r="D128" s="46">
        <v>40</v>
      </c>
      <c r="E128" s="52">
        <v>1047.5</v>
      </c>
      <c r="F128" s="137">
        <f t="shared" si="28"/>
        <v>1047.5</v>
      </c>
      <c r="G128" s="134"/>
      <c r="H128" s="63">
        <f t="shared" si="29"/>
        <v>0</v>
      </c>
    </row>
    <row r="129" spans="1:8" s="64" customFormat="1" x14ac:dyDescent="0.25">
      <c r="A129" s="65"/>
      <c r="B129" s="49" t="s">
        <v>3466</v>
      </c>
      <c r="C129" s="45" t="s">
        <v>3467</v>
      </c>
      <c r="D129" s="46">
        <v>35</v>
      </c>
      <c r="E129" s="52">
        <v>1150.5999999999999</v>
      </c>
      <c r="F129" s="137">
        <f t="shared" si="28"/>
        <v>1150.5999999999999</v>
      </c>
      <c r="G129" s="134"/>
      <c r="H129" s="63">
        <f t="shared" si="29"/>
        <v>0</v>
      </c>
    </row>
    <row r="130" spans="1:8" s="64" customFormat="1" x14ac:dyDescent="0.25">
      <c r="A130" s="65"/>
      <c r="B130" s="49" t="s">
        <v>3468</v>
      </c>
      <c r="C130" s="45" t="s">
        <v>3469</v>
      </c>
      <c r="D130" s="46">
        <v>25</v>
      </c>
      <c r="E130" s="52">
        <v>1150.5999999999999</v>
      </c>
      <c r="F130" s="137">
        <f t="shared" si="28"/>
        <v>1150.5999999999999</v>
      </c>
      <c r="G130" s="134"/>
      <c r="H130" s="63">
        <f t="shared" si="29"/>
        <v>0</v>
      </c>
    </row>
    <row r="131" spans="1:8" s="64" customFormat="1" x14ac:dyDescent="0.25">
      <c r="A131" s="65"/>
      <c r="B131" s="49" t="s">
        <v>3470</v>
      </c>
      <c r="C131" s="45" t="s">
        <v>3471</v>
      </c>
      <c r="D131" s="46">
        <v>25</v>
      </c>
      <c r="E131" s="52">
        <v>1150.5999999999999</v>
      </c>
      <c r="F131" s="137">
        <f t="shared" si="28"/>
        <v>1150.5999999999999</v>
      </c>
      <c r="G131" s="134"/>
      <c r="H131" s="63">
        <f t="shared" si="29"/>
        <v>0</v>
      </c>
    </row>
    <row r="132" spans="1:8" s="64" customFormat="1" x14ac:dyDescent="0.25">
      <c r="A132" s="65"/>
      <c r="B132" s="10"/>
      <c r="C132" s="10" t="s">
        <v>3472</v>
      </c>
      <c r="D132" s="10"/>
      <c r="E132" s="73"/>
      <c r="F132" s="139"/>
      <c r="G132" s="136"/>
      <c r="H132" s="73"/>
    </row>
    <row r="133" spans="1:8" s="64" customFormat="1" x14ac:dyDescent="0.25">
      <c r="A133" s="65"/>
      <c r="B133" s="49" t="s">
        <v>3473</v>
      </c>
      <c r="C133" s="45" t="s">
        <v>3474</v>
      </c>
      <c r="D133" s="46">
        <v>180</v>
      </c>
      <c r="E133" s="52">
        <v>242.76</v>
      </c>
      <c r="F133" s="137">
        <f t="shared" ref="F133:F134" si="30">E133-E133*$F$5</f>
        <v>242.76</v>
      </c>
      <c r="G133" s="134"/>
      <c r="H133" s="63">
        <f t="shared" ref="H133:H134" si="31">F133*G133</f>
        <v>0</v>
      </c>
    </row>
    <row r="134" spans="1:8" s="64" customFormat="1" x14ac:dyDescent="0.25">
      <c r="A134" s="65"/>
      <c r="B134" s="49" t="s">
        <v>3475</v>
      </c>
      <c r="C134" s="45" t="s">
        <v>3476</v>
      </c>
      <c r="D134" s="46">
        <v>120</v>
      </c>
      <c r="E134" s="52">
        <v>308.15999999999997</v>
      </c>
      <c r="F134" s="137">
        <f t="shared" si="30"/>
        <v>308.15999999999997</v>
      </c>
      <c r="G134" s="134"/>
      <c r="H134" s="63">
        <f t="shared" si="31"/>
        <v>0</v>
      </c>
    </row>
    <row r="135" spans="1:8" s="64" customFormat="1" x14ac:dyDescent="0.25">
      <c r="A135" s="65"/>
      <c r="B135" s="10"/>
      <c r="C135" s="10" t="s">
        <v>3477</v>
      </c>
      <c r="D135" s="10"/>
      <c r="E135" s="73"/>
      <c r="F135" s="139"/>
      <c r="G135" s="136"/>
      <c r="H135" s="73"/>
    </row>
    <row r="136" spans="1:8" s="64" customFormat="1" x14ac:dyDescent="0.25">
      <c r="A136" s="65"/>
      <c r="B136" s="49" t="s">
        <v>3478</v>
      </c>
      <c r="C136" s="45" t="s">
        <v>3479</v>
      </c>
      <c r="D136" s="46">
        <v>250</v>
      </c>
      <c r="E136" s="52">
        <v>139.67000000000002</v>
      </c>
      <c r="F136" s="137">
        <f t="shared" ref="F136:F137" si="32">E136-E136*$F$5</f>
        <v>139.67000000000002</v>
      </c>
      <c r="G136" s="134"/>
      <c r="H136" s="63">
        <f t="shared" ref="H136:H137" si="33">F136*G136</f>
        <v>0</v>
      </c>
    </row>
    <row r="137" spans="1:8" s="64" customFormat="1" x14ac:dyDescent="0.25">
      <c r="A137" s="65"/>
      <c r="B137" s="49" t="s">
        <v>3480</v>
      </c>
      <c r="C137" s="45" t="s">
        <v>3481</v>
      </c>
      <c r="D137" s="46">
        <v>250</v>
      </c>
      <c r="E137" s="52">
        <v>138.01</v>
      </c>
      <c r="F137" s="137">
        <f t="shared" si="32"/>
        <v>138.01</v>
      </c>
      <c r="G137" s="134"/>
      <c r="H137" s="63">
        <f t="shared" si="33"/>
        <v>0</v>
      </c>
    </row>
    <row r="138" spans="1:8" s="64" customFormat="1" x14ac:dyDescent="0.25">
      <c r="A138" s="65"/>
      <c r="B138" s="10"/>
      <c r="C138" s="10" t="s">
        <v>3482</v>
      </c>
      <c r="D138" s="10"/>
      <c r="E138" s="73"/>
      <c r="F138" s="139"/>
      <c r="G138" s="136"/>
      <c r="H138" s="73"/>
    </row>
    <row r="139" spans="1:8" s="64" customFormat="1" x14ac:dyDescent="0.25">
      <c r="A139" s="65"/>
      <c r="B139" s="49" t="s">
        <v>3483</v>
      </c>
      <c r="C139" s="45" t="s">
        <v>3484</v>
      </c>
      <c r="D139" s="46">
        <v>50</v>
      </c>
      <c r="E139" s="52">
        <v>557.02</v>
      </c>
      <c r="F139" s="137">
        <f t="shared" ref="F139:F142" si="34">E139-E139*$F$5</f>
        <v>557.02</v>
      </c>
      <c r="G139" s="134"/>
      <c r="H139" s="63">
        <f t="shared" ref="H139:H142" si="35">F139*G139</f>
        <v>0</v>
      </c>
    </row>
    <row r="140" spans="1:8" s="64" customFormat="1" x14ac:dyDescent="0.25">
      <c r="A140" s="65"/>
      <c r="B140" s="49" t="s">
        <v>3485</v>
      </c>
      <c r="C140" s="45" t="s">
        <v>3486</v>
      </c>
      <c r="D140" s="46">
        <v>50</v>
      </c>
      <c r="E140" s="52">
        <v>609.66000000000008</v>
      </c>
      <c r="F140" s="137">
        <f t="shared" si="34"/>
        <v>609.66000000000008</v>
      </c>
      <c r="G140" s="134"/>
      <c r="H140" s="63">
        <f t="shared" si="35"/>
        <v>0</v>
      </c>
    </row>
    <row r="141" spans="1:8" s="64" customFormat="1" x14ac:dyDescent="0.25">
      <c r="A141" s="65"/>
      <c r="B141" s="49" t="s">
        <v>3487</v>
      </c>
      <c r="C141" s="45" t="s">
        <v>3488</v>
      </c>
      <c r="D141" s="46">
        <v>50</v>
      </c>
      <c r="E141" s="52">
        <v>608.56000000000006</v>
      </c>
      <c r="F141" s="137">
        <f t="shared" si="34"/>
        <v>608.56000000000006</v>
      </c>
      <c r="G141" s="134"/>
      <c r="H141" s="63">
        <f t="shared" si="35"/>
        <v>0</v>
      </c>
    </row>
    <row r="142" spans="1:8" s="64" customFormat="1" x14ac:dyDescent="0.25">
      <c r="A142" s="65"/>
      <c r="B142" s="49" t="s">
        <v>3489</v>
      </c>
      <c r="C142" s="45" t="s">
        <v>3490</v>
      </c>
      <c r="D142" s="46">
        <v>50</v>
      </c>
      <c r="E142" s="52">
        <v>675.06000000000006</v>
      </c>
      <c r="F142" s="137">
        <f t="shared" si="34"/>
        <v>675.06000000000006</v>
      </c>
      <c r="G142" s="134"/>
      <c r="H142" s="63">
        <f t="shared" si="35"/>
        <v>0</v>
      </c>
    </row>
    <row r="143" spans="1:8" s="64" customFormat="1" x14ac:dyDescent="0.25">
      <c r="A143" s="65"/>
      <c r="B143" s="10"/>
      <c r="C143" s="10" t="s">
        <v>3491</v>
      </c>
      <c r="D143" s="10"/>
      <c r="E143" s="73"/>
      <c r="F143" s="139"/>
      <c r="G143" s="136"/>
      <c r="H143" s="73"/>
    </row>
    <row r="144" spans="1:8" s="64" customFormat="1" x14ac:dyDescent="0.25">
      <c r="A144" s="65"/>
      <c r="B144" s="49" t="s">
        <v>3492</v>
      </c>
      <c r="C144" s="45" t="s">
        <v>3493</v>
      </c>
      <c r="D144" s="46">
        <v>250</v>
      </c>
      <c r="E144" s="52">
        <v>127.37</v>
      </c>
      <c r="F144" s="137">
        <f t="shared" ref="F144" si="36">E144-E144*$F$5</f>
        <v>127.37</v>
      </c>
      <c r="G144" s="134"/>
      <c r="H144" s="63">
        <f t="shared" ref="H144" si="37">F144*G144</f>
        <v>0</v>
      </c>
    </row>
  </sheetData>
  <mergeCells count="1">
    <mergeCell ref="C1:G4"/>
  </mergeCells>
  <hyperlinks>
    <hyperlink ref="B5" location="Главная!R1C1" display="На главную"/>
    <hyperlink ref="H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Q E A A B Q S w M E F A A C A A g A 8 W A n T Q r i g w K o A A A A + A A A A B I A H A B D b 2 5 m a W c v U G F j a 2 F n Z S 5 4 b W w g o h g A K K A U A A A A A A A A A A A A A A A A A A A A A A A A A A A A h Y 9 N D o I w F I S v Q r q n r / w Y l T z K w q 0 k R q N x 2 0 C F R i g G i u V u L j y S V 5 B E U X c u Z / J N 8 s 3 j d s d k q C v n K t t O N T o m H m X E k T p r c q W L m P T m 5 C 5 I w n E j s r M o p D P C u o u G T s W k N O Y S A V h r q Q 1 o 0 x b g M + b B M V 3 v s l L W w l W 6 M 0 J n k n x W + f 8 V 4 X h 4 y X C f z k I a L u e M B r 6 H M N W Y K v 1 F / N G Y M o S f E l d 9 Z f p W 8 r Z 3 t 3 u E K S K 8 X / A n U E s D B B Q A A g A I A P F g J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Y C d N p B a 7 7 V o B A A A U A g A A E w A c A E Z v c m 1 1 b G F z L 1 N l Y 3 R p b 2 4 x L m 0 g o h g A K K A U A A A A A A A A A A A A A A A A A A A A A A A A A A A A j V A 9 T w J B E O 0 v u f 8 w O R t I j j v P R i O h M G h v 5 B I L Y 3 H g I k R u j 9 w t Q U J I B G M s S D R Y E S s L Y 4 0 f x B M E / 8 L s P 3 K W j 0 K 0 c J P N z r 4 3 M 2 / e R K w g y g G H 3 P x 1 0 r q m a 1 H J C 9 k J r B n 4 h D 3 A B 3 y E F G A P B z j B k f p P Z V u 2 M c Z Y 4 S N 5 K S 8 I 6 A K + E D q U V x R Q 7 l j e y A 5 Q y Q A 2 Q R E 4 k R 1 5 i 8 + U f Q s b 6 8 4 W 4 C t O 8 Q 0 H B m S g w o S u A R 3 s U 7 M O a V x T b U y C G T h k e W v f O 2 U J F W Q D L h g X U c I o C V H d t u 1 6 v W 4 V y 9 z 3 w j M m r L B m F 2 p h y H i h Y R / s u H s 5 2 0 g m z X n r X U 9 4 D v V b l W g 6 r S P F H S / y y H k f 3 / F T z T y 7 E 9 n F D 6 C S G L / U s K 6 X r z D L D T 0 e F Y P Q z w a V m s / d R p V F i Z m G 2 W w a e K / M G S Y I w k G w c 9 E y g e C 7 5 W 7 I 9 y 9 S 1 Y x T t L / p k u M 1 P 8 / C B T t f 9 V / U z 3 l j H K 4 k t Z K 6 V u b / s Z f + B l B L A Q I t A B Q A A g A I A P F g J 0 0 K 4 o M C q A A A A P g A A A A S A A A A A A A A A A A A A A A A A A A A A A B D b 2 5 m a W c v U G F j a 2 F n Z S 5 4 b W x Q S w E C L Q A U A A I A C A D x Y C d N D 8 r p q 6 Q A A A D p A A A A E w A A A A A A A A A A A A A A A A D 0 A A A A W 0 N v b n R l b n R f V H l w Z X N d L n h t b F B L A Q I t A B Q A A g A I A P F g J 0 2 k F r v t W g E A A B Q C A A A T A A A A A A A A A A A A A A A A A O U B A A B G b 3 J t d W x h c y 9 T Z W N 0 a W 9 u M S 5 t U E s F B g A A A A A D A A M A w g A A A I w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V A A A A A A A A E h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p t C R X 9 C g 0 K R f X 1 / Q k d C w 0 L 3 Q u l / Q o N C + 0 Y H R g d C 4 0 L h f X 1 / Q u t G D 0 Y D R g d G L X 9 C y 0 Y H Q t d G F X 9 C y 0 L D Q u 9 G O 0 Y J f 0 L 3 Q s F 8 3 X 9 G B 0 L X Q v d G C 0 Y / Q s d G A 0 Y 9 f M j A x O F / Q s 9 C + 0 L T Q s C I g L z 4 8 R W 5 0 c n k g V H l w Z T 0 i R m l s b F N 0 Y X R 1 c y I g V m F s d W U 9 I n N D b 2 1 w b G V 0 Z S I g L z 4 8 R W 5 0 c n k g V H l w Z T 0 i R m l s b E N v d W 5 0 I i B W Y W x 1 Z T 0 i b D M 0 I i A v P j x F b n R y e S B U e X B l P S J G a W x s R X J y b 3 J D b 3 V u d C I g V m F s d W U 9 I m w w I i A v P j x F b n R y e S B U e X B l P S J G a W x s Q 2 9 s d W 1 u V H l w Z X M i I F Z h b H V l P S J z Q m d Z R k J R V T 0 i I C 8 + P E V u d H J 5 I F R 5 c G U 9 I k Z p b G x D b 2 x 1 b W 5 O Y W 1 l c y I g V m F s d W U 9 I n N b J n F 1 b 3 Q 7 0 J r Q v t C 0 J n F 1 b 3 Q 7 L C Z x d W 9 0 O 9 C S 0 L D Q u 9 G O 0 Y L Q s C Z x d W 9 0 O y w m c X V v d D v Q m t C + 0 L s t 0 L L Q v i Z x d W 9 0 O y w m c X V v d D v Q m t G D 0 Y D R g S Z x d W 9 0 O y w m c X V v d D v Q m N C 3 0 L z Q t d C 9 0 L X Q v d C 4 0 L U m c X V v d D t d I i A v P j x F b n R y e S B U e X B l P S J G a W x s R X J y b 3 J D b 2 R l I i B W Y W x 1 Z T 0 i c 1 V u a 2 5 v d 2 4 i I C 8 + P E V u d H J 5 I F R 5 c G U 9 I k Z p b G x M Y X N 0 V X B k Y X R l Z C I g V m F s d W U 9 I m Q y M D E 4 L T A 5 L T A 3 V D A 5 O j A z O j M 5 L j c x N z I 2 O D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Q v t C 0 L D B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L Q s N C 7 0 Y 7 R g t C w L D F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Q v t C 7 L d C y 0 L 4 s M n 0 m c X V v d D s s J n F 1 b 3 Q 7 U 2 V j d G l v b j E v 0 K b Q k S D Q o N C k I C 0 g 0 J H Q s N C 9 0 L o g 0 K D Q v t G B 0 Y H Q u N C 4 I C 0 g 0 L r R g 9 G A 0 Y H R i y D Q s t G B 0 L X R h S D Q s t C w 0 L v R j t G C I N C 9 0 L A g N y D R g d C 1 0 L 3 R g t G P 0 L H R g N G P I D I w M T g g 0 L P Q v t C 0 0 L A v 0 J j Q t 9 C 8 0 L X Q v d C 1 0 L 3 Q v d G L 0 L k g 0 Y L Q u N C / L n v Q m t G D 0 Y D R g S w z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Y 0 L f Q v N C 1 0 L 3 Q t d C 9 0 L j Q t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a 0 L 7 Q t C w w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S 0 L D Q u 9 G O 0 Y L Q s C w x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a 0 L 7 Q u y 3 Q s t C + L D J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R g 9 G A 0 Y E s M 3 0 m c X V v d D s s J n F 1 b 3 Q 7 U 2 V j d G l v b j E v 0 K b Q k S D Q o N C k I C 0 g 0 J H Q s N C 9 0 L o g 0 K D Q v t G B 0 Y H Q u N C 4 I C 0 g 0 L r R g 9 G A 0 Y H R i y D Q s t G B 0 L X R h S D Q s t C w 0 L v R j t G C I N C 9 0 L A g N y D R g d C 1 0 L 3 R g t G P 0 L H R g N G P I D I w M T g g 0 L P Q v t C 0 0 L A v 0 J j Q t 9 C 8 0 L X Q v d C 1 0 L 3 Q v d G L 0 L k g 0 Y L Q u N C / L n v Q m N C 3 0 L z Q t d C 9 0 L X Q v d C 4 0 L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T k x J T I w J U Q w J U E w J U Q w J U E 0 J T I w L S U y M C V E M C U 5 M S V E M C V C M C V E M C V C R C V E M C V C Q S U y M C V E M C V B M C V E M C V C R S V E M S U 4 M S V E M S U 4 M S V E M C V C O C V E M C V C O C U y M C 0 l M j A l R D A l Q k E l R D E l O D M l R D E l O D A l R D E l O D E l R D E l O E I l M j A l R D A l Q j I l R D E l O D E l R D A l Q j U l R D E l O D U l M j A l R D A l Q j I l R D A l Q j A l R D A l Q k I l R D E l O E U l R D E l O D I l M j A l R D A l Q k Q l R D A l Q j A l M j A 3 J T I w J U Q x J T g x J U Q w J U I 1 J U Q w J U J E J U Q x J T g y J U Q x J T h G J U Q w J U I x J U Q x J T g w J U Q x J T h G J T I w M j A x O C U y M C V E M C V C M y V E M C V C R S V E M C V C N C V E M C V C M C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9 Q 0 z M 6 L 0 d P i 8 5 r Z M A 0 T T g A A A A A A g A A A A A A E G Y A A A A B A A A g A A A A O D 6 M k F 1 m 3 Y p I t U T D k T T V L G 5 7 u z 6 W h k P T u x r R I M + I F s g A A A A A D o A A A A A C A A A g A A A A E p K / F J 1 d P i E u e t h S b v n G n 4 V d b b A h I + B P W B c G t p 4 E e H B Q A A A A X l O j p g p b t 0 I C b O d Z Z O b 7 C k W H A S z S / m n w C 7 A l o f D 4 E s n / / D L f B Z S T o Q a b H e u + F R d H b a s G u d i k 9 z h 6 X 4 T o i d X L K g 3 i g / c f Z z v e Y F 0 A s H B j N V 1 A A A A A P K b c h v z a j H k g L N Y a s P a S Y k 7 K l 6 / V z 3 n + 3 I E W M b L u 9 q 5 T q W N 8 c x R 2 w u 3 A n k s W X Z F w s 5 x W E + C U l S b G p d 4 f v g 6 v t Q = = < / D a t a M a s h u p > 
</file>

<file path=customXml/itemProps1.xml><?xml version="1.0" encoding="utf-8"?>
<ds:datastoreItem xmlns:ds="http://schemas.openxmlformats.org/officeDocument/2006/customXml" ds:itemID="{19754BBB-7AEC-4008-A49C-EC8D5E995B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Главная</vt:lpstr>
      <vt:lpstr>СВК Хомуты сантехнические</vt:lpstr>
      <vt:lpstr>СВК Наборы для радиаторов</vt:lpstr>
      <vt:lpstr>СВК ПНД Фитинги</vt:lpstr>
      <vt:lpstr>Дозаторы и дымоходы</vt:lpstr>
      <vt:lpstr>PP_R ProAqua</vt:lpstr>
      <vt:lpstr>PP_R TEBO</vt:lpstr>
      <vt:lpstr>Сварочное оборудование</vt:lpstr>
      <vt:lpstr>PEX ProAqua</vt:lpstr>
      <vt:lpstr>ALT Резьбовые фитинги</vt:lpstr>
      <vt:lpstr>Резьбовые фитинги ЭКО</vt:lpstr>
      <vt:lpstr>ALT Краны шаровые</vt:lpstr>
      <vt:lpstr>ITAP</vt:lpstr>
      <vt:lpstr>MVI</vt:lpstr>
      <vt:lpstr>Коллекторы</vt:lpstr>
      <vt:lpstr>Краны шаровые ЭКО</vt:lpstr>
      <vt:lpstr>Вн. канализация Flextron</vt:lpstr>
      <vt:lpstr>Вн. кан. ПОЛИТРОН</vt:lpstr>
      <vt:lpstr>Наружная канализация</vt:lpstr>
      <vt:lpstr>Гибкая подводка</vt:lpstr>
      <vt:lpstr>Герметики</vt:lpstr>
      <vt:lpstr>Радиаторы</vt:lpstr>
      <vt:lpstr>Теплоизоляция</vt:lpstr>
      <vt:lpstr>Сводный заказ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2019-05-13T10:31:03Z</dcterms:modified>
</cp:coreProperties>
</file>