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/>
  <bookViews>
    <workbookView xWindow="0" yWindow="0" windowWidth="21570" windowHeight="7275" firstSheet="3" activeTab="7"/>
  </bookViews>
  <sheets>
    <sheet name="Главная" sheetId="2" r:id="rId1"/>
    <sheet name="СВК Хомуты сантехнические" sheetId="4" r:id="rId2"/>
    <sheet name="СВК Наборы для радиаторов" sheetId="8" r:id="rId3"/>
    <sheet name="СВК ПНД Фитинги" sheetId="9" r:id="rId4"/>
    <sheet name="Герметики" sheetId="26" r:id="rId5"/>
    <sheet name="Сварочное оборудование" sheetId="13" r:id="rId6"/>
    <sheet name="Дозаторы и дымоходы" sheetId="10" r:id="rId7"/>
    <sheet name="Вн. канализация Flextron" sheetId="22" r:id="rId8"/>
    <sheet name="Наружная канализация" sheetId="24" r:id="rId9"/>
    <sheet name="Сводный заказ" sheetId="31" r:id="rId10"/>
  </sheets>
  <definedNames>
    <definedName name="_xlnm._FilterDatabase" localSheetId="9" hidden="1">'Сводный заказ'!$A$6:$F$467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4" l="1"/>
  <c r="H31" i="4" s="1"/>
  <c r="E58" i="31" l="1"/>
  <c r="E59" i="31"/>
  <c r="E60" i="31"/>
  <c r="E61" i="31"/>
  <c r="E62" i="31"/>
  <c r="E63" i="31"/>
  <c r="E64" i="31"/>
  <c r="E65" i="31"/>
  <c r="E66" i="31"/>
  <c r="E67" i="31"/>
  <c r="E68" i="31"/>
  <c r="E69" i="31"/>
  <c r="E70" i="31"/>
  <c r="E71" i="31"/>
  <c r="E72" i="31"/>
  <c r="E73" i="31"/>
  <c r="E74" i="31"/>
  <c r="E75" i="31"/>
  <c r="E76" i="31"/>
  <c r="E77" i="31"/>
  <c r="E78" i="31"/>
  <c r="E79" i="31"/>
  <c r="E80" i="31"/>
  <c r="E81" i="31"/>
  <c r="E82" i="31"/>
  <c r="E83" i="31"/>
  <c r="E84" i="31"/>
  <c r="E85" i="31"/>
  <c r="E86" i="31"/>
  <c r="E87" i="31"/>
  <c r="E88" i="31"/>
  <c r="E89" i="31"/>
  <c r="E90" i="31"/>
  <c r="E91" i="31"/>
  <c r="E92" i="31"/>
  <c r="E93" i="31"/>
  <c r="E94" i="31"/>
  <c r="E95" i="31"/>
  <c r="E96" i="31"/>
  <c r="E97" i="31"/>
  <c r="E98" i="31"/>
  <c r="E99" i="31"/>
  <c r="E100" i="31"/>
  <c r="E101" i="31"/>
  <c r="E102" i="31"/>
  <c r="E103" i="31"/>
  <c r="E104" i="31"/>
  <c r="E105" i="31"/>
  <c r="E106" i="31"/>
  <c r="E107" i="31"/>
  <c r="E108" i="31"/>
  <c r="E109" i="31"/>
  <c r="E110" i="31"/>
  <c r="E111" i="31"/>
  <c r="E112" i="31"/>
  <c r="E113" i="31"/>
  <c r="E114" i="31"/>
  <c r="E115" i="31"/>
  <c r="E116" i="31"/>
  <c r="E117" i="31"/>
  <c r="E118" i="31"/>
  <c r="E119" i="31"/>
  <c r="E120" i="31"/>
  <c r="E121" i="31"/>
  <c r="E122" i="31"/>
  <c r="E123" i="31"/>
  <c r="E124" i="31"/>
  <c r="E125" i="31"/>
  <c r="E126" i="31"/>
  <c r="E127" i="31"/>
  <c r="E128" i="31"/>
  <c r="E129" i="31"/>
  <c r="E130" i="31"/>
  <c r="E131" i="31"/>
  <c r="E132" i="31"/>
  <c r="E133" i="31"/>
  <c r="E134" i="31"/>
  <c r="E135" i="31"/>
  <c r="E136" i="31"/>
  <c r="E137" i="31"/>
  <c r="E138" i="31"/>
  <c r="E139" i="31"/>
  <c r="E140" i="31"/>
  <c r="E141" i="31"/>
  <c r="E142" i="31"/>
  <c r="E143" i="31"/>
  <c r="E144" i="31"/>
  <c r="E145" i="31"/>
  <c r="E146" i="31"/>
  <c r="E147" i="31"/>
  <c r="E148" i="31"/>
  <c r="E149" i="31"/>
  <c r="E150" i="31"/>
  <c r="E151" i="31"/>
  <c r="E152" i="31"/>
  <c r="E153" i="31"/>
  <c r="E154" i="31"/>
  <c r="E155" i="31"/>
  <c r="E156" i="31"/>
  <c r="E157" i="31"/>
  <c r="E158" i="31"/>
  <c r="E159" i="31"/>
  <c r="E160" i="31"/>
  <c r="E161" i="31"/>
  <c r="E162" i="31"/>
  <c r="E163" i="31"/>
  <c r="E164" i="31"/>
  <c r="E165" i="31"/>
  <c r="E166" i="31"/>
  <c r="E167" i="31"/>
  <c r="E168" i="31"/>
  <c r="E169" i="31"/>
  <c r="E170" i="31"/>
  <c r="E171" i="31"/>
  <c r="E172" i="31"/>
  <c r="E173" i="31"/>
  <c r="E174" i="31"/>
  <c r="E175" i="31"/>
  <c r="E176" i="31"/>
  <c r="E177" i="31"/>
  <c r="E178" i="31"/>
  <c r="E179" i="31"/>
  <c r="E180" i="31"/>
  <c r="E181" i="31"/>
  <c r="E182" i="31"/>
  <c r="E183" i="31"/>
  <c r="E184" i="31"/>
  <c r="E185" i="31"/>
  <c r="E186" i="31"/>
  <c r="E187" i="31"/>
  <c r="E188" i="31"/>
  <c r="E189" i="31"/>
  <c r="E190" i="31"/>
  <c r="E191" i="31"/>
  <c r="E192" i="31"/>
  <c r="E193" i="31"/>
  <c r="E194" i="31"/>
  <c r="E195" i="31"/>
  <c r="E196" i="31"/>
  <c r="E197" i="31"/>
  <c r="E198" i="31"/>
  <c r="E199" i="31"/>
  <c r="E200" i="31"/>
  <c r="E201" i="31"/>
  <c r="E202" i="31"/>
  <c r="E203" i="31"/>
  <c r="E204" i="31"/>
  <c r="E205" i="31"/>
  <c r="E206" i="31"/>
  <c r="E207" i="31"/>
  <c r="E208" i="31"/>
  <c r="E209" i="31"/>
  <c r="E210" i="31"/>
  <c r="E211" i="31"/>
  <c r="E212" i="31"/>
  <c r="E213" i="31"/>
  <c r="E214" i="31"/>
  <c r="E215" i="31"/>
  <c r="E216" i="31"/>
  <c r="E217" i="31"/>
  <c r="E218" i="31"/>
  <c r="E219" i="31"/>
  <c r="E220" i="31"/>
  <c r="E221" i="31"/>
  <c r="E222" i="31"/>
  <c r="E223" i="31"/>
  <c r="E224" i="31"/>
  <c r="E225" i="31"/>
  <c r="E226" i="31"/>
  <c r="E227" i="31"/>
  <c r="E228" i="31"/>
  <c r="E229" i="31"/>
  <c r="E230" i="31"/>
  <c r="E231" i="31"/>
  <c r="E232" i="31"/>
  <c r="E233" i="31"/>
  <c r="E234" i="31"/>
  <c r="E235" i="31"/>
  <c r="E236" i="31"/>
  <c r="E237" i="31"/>
  <c r="E238" i="31"/>
  <c r="E239" i="31"/>
  <c r="E240" i="31"/>
  <c r="E241" i="31"/>
  <c r="E242" i="31"/>
  <c r="E243" i="31"/>
  <c r="E244" i="31"/>
  <c r="E245" i="31"/>
  <c r="E246" i="31"/>
  <c r="E247" i="31"/>
  <c r="E248" i="31"/>
  <c r="E249" i="31"/>
  <c r="E250" i="31"/>
  <c r="E251" i="31"/>
  <c r="E252" i="31"/>
  <c r="E253" i="31"/>
  <c r="E254" i="31"/>
  <c r="E255" i="31"/>
  <c r="F203" i="9" l="1"/>
  <c r="F204" i="9"/>
  <c r="F205" i="9"/>
  <c r="F206" i="9"/>
  <c r="F207" i="9"/>
  <c r="F208" i="9"/>
  <c r="F209" i="9"/>
  <c r="F210" i="9"/>
  <c r="F211" i="9"/>
  <c r="F212" i="9"/>
  <c r="F213" i="9"/>
  <c r="F214" i="9"/>
  <c r="F215" i="9"/>
  <c r="F216" i="9"/>
  <c r="F217" i="9"/>
  <c r="F218" i="9"/>
  <c r="F202" i="9"/>
  <c r="D239" i="31" s="1"/>
  <c r="F239" i="31" s="1"/>
  <c r="F173" i="9"/>
  <c r="F174" i="9"/>
  <c r="F175" i="9"/>
  <c r="F176" i="9"/>
  <c r="F177" i="9"/>
  <c r="F178" i="9"/>
  <c r="F179" i="9"/>
  <c r="F180" i="9"/>
  <c r="F181" i="9"/>
  <c r="F182" i="9"/>
  <c r="F183" i="9"/>
  <c r="F184" i="9"/>
  <c r="F185" i="9"/>
  <c r="F186" i="9"/>
  <c r="F187" i="9"/>
  <c r="F188" i="9"/>
  <c r="F189" i="9"/>
  <c r="F190" i="9"/>
  <c r="F191" i="9"/>
  <c r="F192" i="9"/>
  <c r="F193" i="9"/>
  <c r="F194" i="9"/>
  <c r="F195" i="9"/>
  <c r="F196" i="9"/>
  <c r="F197" i="9"/>
  <c r="F198" i="9"/>
  <c r="F199" i="9"/>
  <c r="F200" i="9"/>
  <c r="F172" i="9"/>
  <c r="D210" i="31" s="1"/>
  <c r="F210" i="31" s="1"/>
  <c r="F158" i="9"/>
  <c r="F159" i="9"/>
  <c r="F160" i="9"/>
  <c r="F161" i="9"/>
  <c r="F162" i="9"/>
  <c r="F163" i="9"/>
  <c r="F164" i="9"/>
  <c r="F165" i="9"/>
  <c r="F166" i="9"/>
  <c r="F167" i="9"/>
  <c r="F168" i="9"/>
  <c r="F169" i="9"/>
  <c r="F170" i="9"/>
  <c r="F157" i="9"/>
  <c r="F143" i="9"/>
  <c r="F144" i="9"/>
  <c r="F145" i="9"/>
  <c r="F146" i="9"/>
  <c r="F147" i="9"/>
  <c r="F148" i="9"/>
  <c r="F149" i="9"/>
  <c r="F150" i="9"/>
  <c r="F151" i="9"/>
  <c r="F152" i="9"/>
  <c r="F153" i="9"/>
  <c r="F154" i="9"/>
  <c r="F155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17" i="9"/>
  <c r="F118" i="9"/>
  <c r="F119" i="9"/>
  <c r="F120" i="9"/>
  <c r="F121" i="9"/>
  <c r="F122" i="9"/>
  <c r="F123" i="9"/>
  <c r="F124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88" i="9"/>
  <c r="F89" i="9"/>
  <c r="F90" i="9"/>
  <c r="F91" i="9"/>
  <c r="F92" i="9"/>
  <c r="F93" i="9"/>
  <c r="F94" i="9"/>
  <c r="F95" i="9"/>
  <c r="F96" i="9"/>
  <c r="F97" i="9"/>
  <c r="F98" i="9"/>
  <c r="F78" i="9"/>
  <c r="F79" i="9"/>
  <c r="F80" i="9"/>
  <c r="F81" i="9"/>
  <c r="F82" i="9"/>
  <c r="F83" i="9"/>
  <c r="F84" i="9"/>
  <c r="F85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53" i="9"/>
  <c r="F54" i="9"/>
  <c r="F55" i="9"/>
  <c r="F56" i="9"/>
  <c r="F57" i="9"/>
  <c r="F58" i="9"/>
  <c r="F59" i="9"/>
  <c r="F60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9" i="9"/>
  <c r="F10" i="9"/>
  <c r="F11" i="9"/>
  <c r="F12" i="9"/>
  <c r="F13" i="9"/>
  <c r="F14" i="9"/>
  <c r="F15" i="9"/>
  <c r="D65" i="31" l="1"/>
  <c r="F65" i="31" s="1"/>
  <c r="H15" i="9"/>
  <c r="D63" i="31"/>
  <c r="F63" i="31" s="1"/>
  <c r="H13" i="9"/>
  <c r="D61" i="31"/>
  <c r="F61" i="31" s="1"/>
  <c r="H11" i="9"/>
  <c r="D59" i="31"/>
  <c r="F59" i="31" s="1"/>
  <c r="H9" i="9"/>
  <c r="D81" i="31"/>
  <c r="F81" i="31" s="1"/>
  <c r="H32" i="9"/>
  <c r="D79" i="31"/>
  <c r="F79" i="31" s="1"/>
  <c r="H30" i="9"/>
  <c r="D77" i="31"/>
  <c r="F77" i="31" s="1"/>
  <c r="H28" i="9"/>
  <c r="D75" i="31"/>
  <c r="F75" i="31" s="1"/>
  <c r="H26" i="9"/>
  <c r="D73" i="31"/>
  <c r="F73" i="31" s="1"/>
  <c r="H24" i="9"/>
  <c r="D71" i="31"/>
  <c r="F71" i="31" s="1"/>
  <c r="H22" i="9"/>
  <c r="D69" i="31"/>
  <c r="F69" i="31" s="1"/>
  <c r="H20" i="9"/>
  <c r="D67" i="31"/>
  <c r="F67" i="31" s="1"/>
  <c r="H18" i="9"/>
  <c r="D97" i="31"/>
  <c r="F97" i="31" s="1"/>
  <c r="H49" i="9"/>
  <c r="D95" i="31"/>
  <c r="F95" i="31" s="1"/>
  <c r="H47" i="9"/>
  <c r="D93" i="31"/>
  <c r="F93" i="31" s="1"/>
  <c r="H45" i="9"/>
  <c r="D91" i="31"/>
  <c r="F91" i="31" s="1"/>
  <c r="H43" i="9"/>
  <c r="D89" i="31"/>
  <c r="F89" i="31" s="1"/>
  <c r="H41" i="9"/>
  <c r="D87" i="31"/>
  <c r="F87" i="31" s="1"/>
  <c r="H39" i="9"/>
  <c r="D85" i="31"/>
  <c r="F85" i="31" s="1"/>
  <c r="H37" i="9"/>
  <c r="D107" i="31"/>
  <c r="F107" i="31" s="1"/>
  <c r="H60" i="9"/>
  <c r="D105" i="31"/>
  <c r="F105" i="31" s="1"/>
  <c r="H58" i="9"/>
  <c r="D103" i="31"/>
  <c r="F103" i="31" s="1"/>
  <c r="H56" i="9"/>
  <c r="D101" i="31"/>
  <c r="F101" i="31" s="1"/>
  <c r="H54" i="9"/>
  <c r="D121" i="31"/>
  <c r="F121" i="31" s="1"/>
  <c r="H75" i="9"/>
  <c r="D119" i="31"/>
  <c r="F119" i="31" s="1"/>
  <c r="H73" i="9"/>
  <c r="D117" i="31"/>
  <c r="F117" i="31" s="1"/>
  <c r="H71" i="9"/>
  <c r="D115" i="31"/>
  <c r="F115" i="31" s="1"/>
  <c r="H69" i="9"/>
  <c r="D113" i="31"/>
  <c r="F113" i="31" s="1"/>
  <c r="H67" i="9"/>
  <c r="D111" i="31"/>
  <c r="F111" i="31" s="1"/>
  <c r="H65" i="9"/>
  <c r="D109" i="31"/>
  <c r="F109" i="31" s="1"/>
  <c r="H63" i="9"/>
  <c r="D129" i="31"/>
  <c r="F129" i="31" s="1"/>
  <c r="H84" i="9"/>
  <c r="D127" i="31"/>
  <c r="F127" i="31" s="1"/>
  <c r="H82" i="9"/>
  <c r="D125" i="31"/>
  <c r="F125" i="31" s="1"/>
  <c r="H80" i="9"/>
  <c r="D123" i="31"/>
  <c r="F123" i="31" s="1"/>
  <c r="H78" i="9"/>
  <c r="D141" i="31"/>
  <c r="F141" i="31" s="1"/>
  <c r="H97" i="9"/>
  <c r="D139" i="31"/>
  <c r="F139" i="31" s="1"/>
  <c r="H95" i="9"/>
  <c r="D137" i="31"/>
  <c r="F137" i="31" s="1"/>
  <c r="H93" i="9"/>
  <c r="D135" i="31"/>
  <c r="F135" i="31" s="1"/>
  <c r="H91" i="9"/>
  <c r="D133" i="31"/>
  <c r="F133" i="31" s="1"/>
  <c r="H89" i="9"/>
  <c r="D156" i="31"/>
  <c r="F156" i="31" s="1"/>
  <c r="H113" i="9"/>
  <c r="D154" i="31"/>
  <c r="F154" i="31" s="1"/>
  <c r="H111" i="9"/>
  <c r="D152" i="31"/>
  <c r="F152" i="31" s="1"/>
  <c r="H109" i="9"/>
  <c r="D150" i="31"/>
  <c r="F150" i="31" s="1"/>
  <c r="H107" i="9"/>
  <c r="D148" i="31"/>
  <c r="F148" i="31" s="1"/>
  <c r="H105" i="9"/>
  <c r="D146" i="31"/>
  <c r="F146" i="31" s="1"/>
  <c r="H103" i="9"/>
  <c r="D144" i="31"/>
  <c r="F144" i="31" s="1"/>
  <c r="H101" i="9"/>
  <c r="D165" i="31"/>
  <c r="F165" i="31" s="1"/>
  <c r="H123" i="9"/>
  <c r="D163" i="31"/>
  <c r="F163" i="31" s="1"/>
  <c r="H121" i="9"/>
  <c r="D161" i="31"/>
  <c r="F161" i="31" s="1"/>
  <c r="H119" i="9"/>
  <c r="D159" i="31"/>
  <c r="F159" i="31" s="1"/>
  <c r="H117" i="9"/>
  <c r="D180" i="31"/>
  <c r="F180" i="31" s="1"/>
  <c r="H139" i="9"/>
  <c r="D178" i="31"/>
  <c r="F178" i="31" s="1"/>
  <c r="H137" i="9"/>
  <c r="D176" i="31"/>
  <c r="F176" i="31" s="1"/>
  <c r="H135" i="9"/>
  <c r="D174" i="31"/>
  <c r="F174" i="31" s="1"/>
  <c r="H133" i="9"/>
  <c r="D172" i="31"/>
  <c r="F172" i="31" s="1"/>
  <c r="H131" i="9"/>
  <c r="D170" i="31"/>
  <c r="F170" i="31" s="1"/>
  <c r="H129" i="9"/>
  <c r="D168" i="31"/>
  <c r="F168" i="31" s="1"/>
  <c r="H127" i="9"/>
  <c r="D194" i="31"/>
  <c r="F194" i="31" s="1"/>
  <c r="H154" i="9"/>
  <c r="D192" i="31"/>
  <c r="F192" i="31" s="1"/>
  <c r="H152" i="9"/>
  <c r="D190" i="31"/>
  <c r="F190" i="31" s="1"/>
  <c r="H150" i="9"/>
  <c r="D188" i="31"/>
  <c r="F188" i="31" s="1"/>
  <c r="H148" i="9"/>
  <c r="D186" i="31"/>
  <c r="F186" i="31" s="1"/>
  <c r="H146" i="9"/>
  <c r="D184" i="31"/>
  <c r="F184" i="31" s="1"/>
  <c r="H144" i="9"/>
  <c r="D196" i="31"/>
  <c r="F196" i="31" s="1"/>
  <c r="H157" i="9"/>
  <c r="D208" i="31"/>
  <c r="F208" i="31" s="1"/>
  <c r="H169" i="9"/>
  <c r="D206" i="31"/>
  <c r="F206" i="31" s="1"/>
  <c r="H167" i="9"/>
  <c r="D204" i="31"/>
  <c r="F204" i="31" s="1"/>
  <c r="H165" i="9"/>
  <c r="D202" i="31"/>
  <c r="F202" i="31" s="1"/>
  <c r="H163" i="9"/>
  <c r="D200" i="31"/>
  <c r="F200" i="31" s="1"/>
  <c r="H161" i="9"/>
  <c r="D198" i="31"/>
  <c r="F198" i="31" s="1"/>
  <c r="H159" i="9"/>
  <c r="D237" i="31"/>
  <c r="F237" i="31" s="1"/>
  <c r="H199" i="9"/>
  <c r="D235" i="31"/>
  <c r="F235" i="31" s="1"/>
  <c r="H197" i="9"/>
  <c r="D233" i="31"/>
  <c r="F233" i="31" s="1"/>
  <c r="H195" i="9"/>
  <c r="D231" i="31"/>
  <c r="F231" i="31" s="1"/>
  <c r="H193" i="9"/>
  <c r="D229" i="31"/>
  <c r="F229" i="31" s="1"/>
  <c r="H191" i="9"/>
  <c r="D227" i="31"/>
  <c r="F227" i="31" s="1"/>
  <c r="H189" i="9"/>
  <c r="D225" i="31"/>
  <c r="F225" i="31" s="1"/>
  <c r="H187" i="9"/>
  <c r="D223" i="31"/>
  <c r="F223" i="31" s="1"/>
  <c r="H185" i="9"/>
  <c r="D221" i="31"/>
  <c r="F221" i="31" s="1"/>
  <c r="H183" i="9"/>
  <c r="D219" i="31"/>
  <c r="F219" i="31" s="1"/>
  <c r="H181" i="9"/>
  <c r="D217" i="31"/>
  <c r="F217" i="31" s="1"/>
  <c r="H179" i="9"/>
  <c r="D215" i="31"/>
  <c r="F215" i="31" s="1"/>
  <c r="H177" i="9"/>
  <c r="D213" i="31"/>
  <c r="F213" i="31" s="1"/>
  <c r="H175" i="9"/>
  <c r="D211" i="31"/>
  <c r="F211" i="31" s="1"/>
  <c r="H173" i="9"/>
  <c r="D255" i="31"/>
  <c r="F255" i="31" s="1"/>
  <c r="H218" i="9"/>
  <c r="D253" i="31"/>
  <c r="F253" i="31" s="1"/>
  <c r="H216" i="9"/>
  <c r="D251" i="31"/>
  <c r="F251" i="31" s="1"/>
  <c r="H214" i="9"/>
  <c r="D249" i="31"/>
  <c r="F249" i="31" s="1"/>
  <c r="H212" i="9"/>
  <c r="D247" i="31"/>
  <c r="F247" i="31" s="1"/>
  <c r="H210" i="9"/>
  <c r="D245" i="31"/>
  <c r="F245" i="31" s="1"/>
  <c r="H208" i="9"/>
  <c r="D243" i="31"/>
  <c r="F243" i="31" s="1"/>
  <c r="H206" i="9"/>
  <c r="D241" i="31"/>
  <c r="F241" i="31" s="1"/>
  <c r="H204" i="9"/>
  <c r="D64" i="31"/>
  <c r="F64" i="31" s="1"/>
  <c r="H14" i="9"/>
  <c r="D62" i="31"/>
  <c r="F62" i="31" s="1"/>
  <c r="H12" i="9"/>
  <c r="D60" i="31"/>
  <c r="F60" i="31" s="1"/>
  <c r="H10" i="9"/>
  <c r="D82" i="31"/>
  <c r="F82" i="31" s="1"/>
  <c r="H33" i="9"/>
  <c r="D80" i="31"/>
  <c r="F80" i="31" s="1"/>
  <c r="H31" i="9"/>
  <c r="D78" i="31"/>
  <c r="F78" i="31" s="1"/>
  <c r="H29" i="9"/>
  <c r="D76" i="31"/>
  <c r="F76" i="31" s="1"/>
  <c r="H27" i="9"/>
  <c r="D74" i="31"/>
  <c r="F74" i="31" s="1"/>
  <c r="H25" i="9"/>
  <c r="D72" i="31"/>
  <c r="F72" i="31" s="1"/>
  <c r="H23" i="9"/>
  <c r="D70" i="31"/>
  <c r="F70" i="31" s="1"/>
  <c r="H21" i="9"/>
  <c r="D68" i="31"/>
  <c r="F68" i="31" s="1"/>
  <c r="H19" i="9"/>
  <c r="D98" i="31"/>
  <c r="F98" i="31" s="1"/>
  <c r="H50" i="9"/>
  <c r="D96" i="31"/>
  <c r="F96" i="31" s="1"/>
  <c r="H48" i="9"/>
  <c r="D94" i="31"/>
  <c r="F94" i="31" s="1"/>
  <c r="H46" i="9"/>
  <c r="D92" i="31"/>
  <c r="F92" i="31" s="1"/>
  <c r="H44" i="9"/>
  <c r="D90" i="31"/>
  <c r="F90" i="31" s="1"/>
  <c r="H42" i="9"/>
  <c r="D88" i="31"/>
  <c r="F88" i="31" s="1"/>
  <c r="H40" i="9"/>
  <c r="D86" i="31"/>
  <c r="F86" i="31" s="1"/>
  <c r="H38" i="9"/>
  <c r="D84" i="31"/>
  <c r="F84" i="31" s="1"/>
  <c r="H36" i="9"/>
  <c r="D106" i="31"/>
  <c r="F106" i="31" s="1"/>
  <c r="H59" i="9"/>
  <c r="D104" i="31"/>
  <c r="F104" i="31" s="1"/>
  <c r="H57" i="9"/>
  <c r="D102" i="31"/>
  <c r="F102" i="31" s="1"/>
  <c r="H55" i="9"/>
  <c r="D100" i="31"/>
  <c r="F100" i="31" s="1"/>
  <c r="H53" i="9"/>
  <c r="D120" i="31"/>
  <c r="F120" i="31" s="1"/>
  <c r="H74" i="9"/>
  <c r="D118" i="31"/>
  <c r="F118" i="31" s="1"/>
  <c r="H72" i="9"/>
  <c r="D116" i="31"/>
  <c r="F116" i="31" s="1"/>
  <c r="H70" i="9"/>
  <c r="D114" i="31"/>
  <c r="F114" i="31" s="1"/>
  <c r="H68" i="9"/>
  <c r="D112" i="31"/>
  <c r="F112" i="31" s="1"/>
  <c r="H66" i="9"/>
  <c r="D110" i="31"/>
  <c r="F110" i="31" s="1"/>
  <c r="H64" i="9"/>
  <c r="D130" i="31"/>
  <c r="F130" i="31" s="1"/>
  <c r="H85" i="9"/>
  <c r="D128" i="31"/>
  <c r="F128" i="31" s="1"/>
  <c r="H83" i="9"/>
  <c r="D126" i="31"/>
  <c r="F126" i="31" s="1"/>
  <c r="H81" i="9"/>
  <c r="D124" i="31"/>
  <c r="F124" i="31" s="1"/>
  <c r="H79" i="9"/>
  <c r="D142" i="31"/>
  <c r="F142" i="31" s="1"/>
  <c r="H98" i="9"/>
  <c r="D140" i="31"/>
  <c r="F140" i="31" s="1"/>
  <c r="H96" i="9"/>
  <c r="D138" i="31"/>
  <c r="F138" i="31" s="1"/>
  <c r="H94" i="9"/>
  <c r="D136" i="31"/>
  <c r="F136" i="31" s="1"/>
  <c r="H92" i="9"/>
  <c r="D134" i="31"/>
  <c r="F134" i="31" s="1"/>
  <c r="H90" i="9"/>
  <c r="D132" i="31"/>
  <c r="F132" i="31" s="1"/>
  <c r="H88" i="9"/>
  <c r="D155" i="31"/>
  <c r="F155" i="31" s="1"/>
  <c r="H112" i="9"/>
  <c r="D153" i="31"/>
  <c r="F153" i="31" s="1"/>
  <c r="H110" i="9"/>
  <c r="D151" i="31"/>
  <c r="F151" i="31" s="1"/>
  <c r="H108" i="9"/>
  <c r="D149" i="31"/>
  <c r="F149" i="31" s="1"/>
  <c r="H106" i="9"/>
  <c r="D147" i="31"/>
  <c r="F147" i="31" s="1"/>
  <c r="H104" i="9"/>
  <c r="D145" i="31"/>
  <c r="F145" i="31" s="1"/>
  <c r="H102" i="9"/>
  <c r="H124" i="9"/>
  <c r="D166" i="31"/>
  <c r="F166" i="31" s="1"/>
  <c r="H122" i="9"/>
  <c r="D164" i="31"/>
  <c r="F164" i="31" s="1"/>
  <c r="H120" i="9"/>
  <c r="D162" i="31"/>
  <c r="F162" i="31" s="1"/>
  <c r="H118" i="9"/>
  <c r="D160" i="31"/>
  <c r="F160" i="31" s="1"/>
  <c r="D181" i="31"/>
  <c r="F181" i="31" s="1"/>
  <c r="H140" i="9"/>
  <c r="D179" i="31"/>
  <c r="F179" i="31" s="1"/>
  <c r="H138" i="9"/>
  <c r="D177" i="31"/>
  <c r="F177" i="31" s="1"/>
  <c r="H136" i="9"/>
  <c r="D175" i="31"/>
  <c r="F175" i="31" s="1"/>
  <c r="H134" i="9"/>
  <c r="D173" i="31"/>
  <c r="F173" i="31" s="1"/>
  <c r="H132" i="9"/>
  <c r="D171" i="31"/>
  <c r="F171" i="31" s="1"/>
  <c r="H130" i="9"/>
  <c r="D169" i="31"/>
  <c r="F169" i="31" s="1"/>
  <c r="H128" i="9"/>
  <c r="D195" i="31"/>
  <c r="F195" i="31" s="1"/>
  <c r="H155" i="9"/>
  <c r="D193" i="31"/>
  <c r="F193" i="31" s="1"/>
  <c r="H153" i="9"/>
  <c r="D191" i="31"/>
  <c r="F191" i="31" s="1"/>
  <c r="H151" i="9"/>
  <c r="D189" i="31"/>
  <c r="F189" i="31" s="1"/>
  <c r="H149" i="9"/>
  <c r="D187" i="31"/>
  <c r="F187" i="31" s="1"/>
  <c r="H147" i="9"/>
  <c r="D185" i="31"/>
  <c r="F185" i="31" s="1"/>
  <c r="H145" i="9"/>
  <c r="D183" i="31"/>
  <c r="F183" i="31" s="1"/>
  <c r="H143" i="9"/>
  <c r="D209" i="31"/>
  <c r="F209" i="31" s="1"/>
  <c r="H170" i="9"/>
  <c r="D207" i="31"/>
  <c r="F207" i="31" s="1"/>
  <c r="H168" i="9"/>
  <c r="D205" i="31"/>
  <c r="F205" i="31" s="1"/>
  <c r="H166" i="9"/>
  <c r="D203" i="31"/>
  <c r="F203" i="31" s="1"/>
  <c r="H164" i="9"/>
  <c r="D201" i="31"/>
  <c r="F201" i="31" s="1"/>
  <c r="H162" i="9"/>
  <c r="D199" i="31"/>
  <c r="F199" i="31" s="1"/>
  <c r="H160" i="9"/>
  <c r="D197" i="31"/>
  <c r="F197" i="31" s="1"/>
  <c r="H158" i="9"/>
  <c r="H200" i="9"/>
  <c r="D238" i="31"/>
  <c r="F238" i="31" s="1"/>
  <c r="D236" i="31"/>
  <c r="F236" i="31" s="1"/>
  <c r="H198" i="9"/>
  <c r="H196" i="9"/>
  <c r="D234" i="31"/>
  <c r="F234" i="31" s="1"/>
  <c r="D232" i="31"/>
  <c r="F232" i="31" s="1"/>
  <c r="H194" i="9"/>
  <c r="H192" i="9"/>
  <c r="D230" i="31"/>
  <c r="F230" i="31" s="1"/>
  <c r="D228" i="31"/>
  <c r="F228" i="31" s="1"/>
  <c r="H190" i="9"/>
  <c r="H188" i="9"/>
  <c r="D226" i="31"/>
  <c r="F226" i="31" s="1"/>
  <c r="D224" i="31"/>
  <c r="F224" i="31" s="1"/>
  <c r="H186" i="9"/>
  <c r="H184" i="9"/>
  <c r="D222" i="31"/>
  <c r="F222" i="31" s="1"/>
  <c r="D220" i="31"/>
  <c r="F220" i="31" s="1"/>
  <c r="H182" i="9"/>
  <c r="H180" i="9"/>
  <c r="D218" i="31"/>
  <c r="F218" i="31" s="1"/>
  <c r="D216" i="31"/>
  <c r="F216" i="31" s="1"/>
  <c r="H178" i="9"/>
  <c r="H176" i="9"/>
  <c r="D214" i="31"/>
  <c r="F214" i="31" s="1"/>
  <c r="D212" i="31"/>
  <c r="F212" i="31" s="1"/>
  <c r="H174" i="9"/>
  <c r="H217" i="9"/>
  <c r="D254" i="31"/>
  <c r="F254" i="31" s="1"/>
  <c r="H215" i="9"/>
  <c r="D252" i="31"/>
  <c r="F252" i="31" s="1"/>
  <c r="H213" i="9"/>
  <c r="D250" i="31"/>
  <c r="F250" i="31" s="1"/>
  <c r="H211" i="9"/>
  <c r="D248" i="31"/>
  <c r="F248" i="31" s="1"/>
  <c r="H209" i="9"/>
  <c r="D246" i="31"/>
  <c r="F246" i="31" s="1"/>
  <c r="H207" i="9"/>
  <c r="D244" i="31"/>
  <c r="F244" i="31" s="1"/>
  <c r="H205" i="9"/>
  <c r="D242" i="31"/>
  <c r="F242" i="31" s="1"/>
  <c r="H203" i="9"/>
  <c r="D240" i="31"/>
  <c r="F240" i="31" s="1"/>
  <c r="E256" i="31" l="1"/>
  <c r="F10" i="10"/>
  <c r="D256" i="31" s="1"/>
  <c r="E54" i="31" l="1"/>
  <c r="E55" i="31"/>
  <c r="E56" i="31"/>
  <c r="E57" i="31"/>
  <c r="E46" i="31"/>
  <c r="E47" i="31"/>
  <c r="F30" i="8"/>
  <c r="H30" i="8" s="1"/>
  <c r="F29" i="8"/>
  <c r="D56" i="31" s="1"/>
  <c r="H29" i="8"/>
  <c r="F28" i="8"/>
  <c r="H28" i="8" s="1"/>
  <c r="F27" i="8"/>
  <c r="H27" i="8" s="1"/>
  <c r="F20" i="8"/>
  <c r="H20" i="8" s="1"/>
  <c r="F19" i="8"/>
  <c r="H19" i="8" s="1"/>
  <c r="F56" i="31" l="1"/>
  <c r="D46" i="31"/>
  <c r="F46" i="31" s="1"/>
  <c r="D54" i="31"/>
  <c r="F54" i="31" s="1"/>
  <c r="D47" i="31"/>
  <c r="F47" i="31" s="1"/>
  <c r="D57" i="31"/>
  <c r="F57" i="31" s="1"/>
  <c r="D55" i="31"/>
  <c r="F55" i="31" s="1"/>
  <c r="E273" i="31"/>
  <c r="E274" i="31"/>
  <c r="E275" i="31"/>
  <c r="E276" i="31"/>
  <c r="E51" i="31"/>
  <c r="E52" i="31"/>
  <c r="E53" i="31"/>
  <c r="F26" i="8"/>
  <c r="H26" i="8" s="1"/>
  <c r="F25" i="8"/>
  <c r="H25" i="8" s="1"/>
  <c r="F24" i="8"/>
  <c r="H24" i="8" s="1"/>
  <c r="D51" i="31" l="1"/>
  <c r="F51" i="31" s="1"/>
  <c r="D53" i="31"/>
  <c r="F53" i="31" s="1"/>
  <c r="D52" i="31"/>
  <c r="F52" i="31" s="1"/>
  <c r="F10" i="13"/>
  <c r="D273" i="31" s="1"/>
  <c r="F273" i="31" s="1"/>
  <c r="F11" i="13"/>
  <c r="F12" i="13"/>
  <c r="D274" i="31" s="1"/>
  <c r="F274" i="31" s="1"/>
  <c r="F13" i="13"/>
  <c r="F14" i="13"/>
  <c r="D275" i="31" s="1"/>
  <c r="F275" i="31" s="1"/>
  <c r="F15" i="13"/>
  <c r="F16" i="13"/>
  <c r="F17" i="13"/>
  <c r="D276" i="31" s="1"/>
  <c r="F276" i="31" s="1"/>
  <c r="G48" i="24" l="1"/>
  <c r="G49" i="24"/>
  <c r="G50" i="24"/>
  <c r="G51" i="24"/>
  <c r="G52" i="24"/>
  <c r="G53" i="24"/>
  <c r="G54" i="24"/>
  <c r="G55" i="24"/>
  <c r="E416" i="31" l="1"/>
  <c r="E417" i="31"/>
  <c r="E418" i="31"/>
  <c r="E419" i="31"/>
  <c r="E420" i="31"/>
  <c r="E421" i="31"/>
  <c r="E422" i="31"/>
  <c r="E423" i="31"/>
  <c r="E424" i="31"/>
  <c r="E425" i="31"/>
  <c r="E426" i="31"/>
  <c r="E427" i="31"/>
  <c r="E428" i="31"/>
  <c r="E429" i="31"/>
  <c r="E430" i="31"/>
  <c r="E431" i="31"/>
  <c r="E432" i="31"/>
  <c r="E433" i="31"/>
  <c r="E434" i="31"/>
  <c r="E435" i="31"/>
  <c r="E436" i="31"/>
  <c r="E437" i="31"/>
  <c r="E438" i="31"/>
  <c r="E439" i="31"/>
  <c r="E440" i="31"/>
  <c r="E441" i="31"/>
  <c r="E442" i="31"/>
  <c r="E443" i="31"/>
  <c r="E444" i="31"/>
  <c r="E445" i="31"/>
  <c r="E446" i="31"/>
  <c r="E447" i="31"/>
  <c r="E448" i="31"/>
  <c r="E449" i="31"/>
  <c r="E450" i="31"/>
  <c r="E451" i="31"/>
  <c r="E452" i="31"/>
  <c r="E453" i="31"/>
  <c r="E454" i="31"/>
  <c r="E455" i="31"/>
  <c r="E456" i="31"/>
  <c r="E457" i="31"/>
  <c r="E458" i="31"/>
  <c r="E459" i="31"/>
  <c r="E460" i="31"/>
  <c r="E461" i="31"/>
  <c r="E462" i="31"/>
  <c r="E463" i="31"/>
  <c r="E464" i="31"/>
  <c r="E465" i="31"/>
  <c r="E466" i="31"/>
  <c r="E467" i="31"/>
  <c r="E415" i="31"/>
  <c r="E375" i="31"/>
  <c r="E376" i="31"/>
  <c r="E377" i="31"/>
  <c r="E378" i="31"/>
  <c r="E379" i="31"/>
  <c r="E380" i="31"/>
  <c r="E381" i="31"/>
  <c r="E382" i="31"/>
  <c r="E383" i="31"/>
  <c r="E384" i="31"/>
  <c r="E385" i="31"/>
  <c r="E386" i="31"/>
  <c r="E387" i="31"/>
  <c r="E388" i="31"/>
  <c r="E389" i="31"/>
  <c r="E390" i="31"/>
  <c r="E391" i="31"/>
  <c r="E392" i="31"/>
  <c r="E393" i="31"/>
  <c r="E394" i="31"/>
  <c r="E395" i="31"/>
  <c r="E396" i="31"/>
  <c r="E397" i="31"/>
  <c r="E398" i="31"/>
  <c r="E399" i="31"/>
  <c r="E400" i="31"/>
  <c r="E401" i="31"/>
  <c r="E402" i="31"/>
  <c r="E403" i="31"/>
  <c r="E404" i="31"/>
  <c r="E405" i="31"/>
  <c r="E406" i="31"/>
  <c r="E407" i="31"/>
  <c r="E408" i="31"/>
  <c r="E409" i="31"/>
  <c r="E410" i="31"/>
  <c r="E411" i="31"/>
  <c r="E412" i="31"/>
  <c r="E413" i="31"/>
  <c r="E414" i="31"/>
  <c r="E374" i="31"/>
  <c r="E301" i="31"/>
  <c r="E302" i="31"/>
  <c r="E303" i="31"/>
  <c r="E304" i="31"/>
  <c r="E305" i="31"/>
  <c r="E306" i="31"/>
  <c r="E307" i="31"/>
  <c r="E308" i="31"/>
  <c r="E309" i="31"/>
  <c r="E310" i="31"/>
  <c r="E311" i="31"/>
  <c r="E312" i="31"/>
  <c r="E313" i="31"/>
  <c r="E314" i="31"/>
  <c r="E315" i="31"/>
  <c r="E316" i="31"/>
  <c r="E317" i="31"/>
  <c r="E318" i="31"/>
  <c r="E319" i="31"/>
  <c r="E320" i="31"/>
  <c r="E321" i="31"/>
  <c r="E322" i="31"/>
  <c r="E323" i="31"/>
  <c r="E324" i="31"/>
  <c r="E325" i="31"/>
  <c r="E326" i="31"/>
  <c r="E327" i="31"/>
  <c r="E328" i="31"/>
  <c r="E329" i="31"/>
  <c r="E330" i="31"/>
  <c r="E331" i="31"/>
  <c r="E332" i="31"/>
  <c r="E333" i="31"/>
  <c r="E334" i="31"/>
  <c r="E335" i="31"/>
  <c r="E336" i="31"/>
  <c r="E337" i="31"/>
  <c r="E338" i="31"/>
  <c r="E339" i="31"/>
  <c r="E340" i="31"/>
  <c r="E341" i="31"/>
  <c r="E342" i="31"/>
  <c r="E343" i="31"/>
  <c r="E344" i="31"/>
  <c r="E345" i="31"/>
  <c r="E346" i="31"/>
  <c r="E347" i="31"/>
  <c r="E348" i="31"/>
  <c r="E349" i="31"/>
  <c r="E350" i="31"/>
  <c r="E351" i="31"/>
  <c r="E352" i="31"/>
  <c r="E353" i="31"/>
  <c r="E354" i="31"/>
  <c r="E355" i="31"/>
  <c r="E356" i="31"/>
  <c r="E357" i="31"/>
  <c r="E358" i="31"/>
  <c r="E359" i="31"/>
  <c r="E360" i="31"/>
  <c r="E361" i="31"/>
  <c r="E362" i="31"/>
  <c r="E363" i="31"/>
  <c r="E364" i="31"/>
  <c r="E365" i="31"/>
  <c r="E366" i="31"/>
  <c r="E367" i="31"/>
  <c r="E368" i="31"/>
  <c r="E369" i="31"/>
  <c r="E370" i="31"/>
  <c r="E371" i="31"/>
  <c r="E372" i="31"/>
  <c r="E373" i="31"/>
  <c r="E300" i="31"/>
  <c r="E269" i="31"/>
  <c r="E270" i="31"/>
  <c r="E271" i="31"/>
  <c r="E272" i="31"/>
  <c r="E277" i="31"/>
  <c r="E278" i="31"/>
  <c r="E279" i="31"/>
  <c r="E280" i="31"/>
  <c r="E281" i="31"/>
  <c r="E282" i="31"/>
  <c r="E283" i="31"/>
  <c r="E284" i="31"/>
  <c r="E285" i="31"/>
  <c r="E286" i="31"/>
  <c r="E287" i="31"/>
  <c r="E288" i="31"/>
  <c r="E289" i="31"/>
  <c r="E290" i="31"/>
  <c r="E291" i="31"/>
  <c r="E292" i="31"/>
  <c r="E293" i="31"/>
  <c r="E294" i="31"/>
  <c r="E295" i="31"/>
  <c r="E296" i="31"/>
  <c r="E297" i="31"/>
  <c r="E298" i="31"/>
  <c r="E299" i="31"/>
  <c r="E268" i="31"/>
  <c r="E257" i="31"/>
  <c r="E258" i="31"/>
  <c r="E259" i="31"/>
  <c r="E260" i="31"/>
  <c r="E261" i="31"/>
  <c r="E262" i="31"/>
  <c r="E263" i="31"/>
  <c r="E264" i="31"/>
  <c r="E265" i="31"/>
  <c r="E266" i="31"/>
  <c r="E267" i="31"/>
  <c r="E37" i="31"/>
  <c r="E38" i="31"/>
  <c r="E39" i="31"/>
  <c r="E40" i="31"/>
  <c r="E41" i="31"/>
  <c r="E42" i="31"/>
  <c r="E43" i="31"/>
  <c r="E44" i="31"/>
  <c r="E45" i="31"/>
  <c r="E48" i="31"/>
  <c r="E49" i="31"/>
  <c r="E50" i="31"/>
  <c r="E36" i="31"/>
  <c r="E8" i="31"/>
  <c r="E9" i="31"/>
  <c r="E10" i="31"/>
  <c r="E11" i="31"/>
  <c r="E12" i="31"/>
  <c r="E13" i="31"/>
  <c r="E14" i="31"/>
  <c r="E15" i="31"/>
  <c r="E16" i="31"/>
  <c r="E17" i="31"/>
  <c r="E18" i="31"/>
  <c r="E19" i="31"/>
  <c r="E20" i="31"/>
  <c r="E21" i="31"/>
  <c r="E22" i="31"/>
  <c r="E23" i="31"/>
  <c r="E24" i="31"/>
  <c r="E25" i="31"/>
  <c r="E26" i="31"/>
  <c r="E27" i="31"/>
  <c r="E28" i="31"/>
  <c r="E29" i="31"/>
  <c r="E30" i="31"/>
  <c r="E31" i="31"/>
  <c r="E32" i="31"/>
  <c r="E33" i="31"/>
  <c r="E34" i="31"/>
  <c r="E35" i="31"/>
  <c r="E7" i="31"/>
  <c r="F17" i="10" l="1"/>
  <c r="D262" i="31" s="1"/>
  <c r="F262" i="31" s="1"/>
  <c r="F18" i="10"/>
  <c r="D263" i="31" s="1"/>
  <c r="F263" i="31" s="1"/>
  <c r="F19" i="10"/>
  <c r="D264" i="31" s="1"/>
  <c r="F264" i="31" s="1"/>
  <c r="F20" i="10"/>
  <c r="D265" i="31" s="1"/>
  <c r="F265" i="31" s="1"/>
  <c r="F21" i="10"/>
  <c r="D266" i="31" s="1"/>
  <c r="F266" i="31" s="1"/>
  <c r="F22" i="10"/>
  <c r="D267" i="31" s="1"/>
  <c r="F267" i="31" s="1"/>
  <c r="F16" i="10"/>
  <c r="D261" i="31" s="1"/>
  <c r="F261" i="31" s="1"/>
  <c r="G61" i="26" l="1"/>
  <c r="D465" i="31" s="1"/>
  <c r="F465" i="31" s="1"/>
  <c r="G62" i="26"/>
  <c r="D466" i="31" s="1"/>
  <c r="F466" i="31" s="1"/>
  <c r="G63" i="26"/>
  <c r="G60" i="26"/>
  <c r="D464" i="31" s="1"/>
  <c r="F464" i="31" s="1"/>
  <c r="G49" i="26"/>
  <c r="D453" i="31" s="1"/>
  <c r="F453" i="31" s="1"/>
  <c r="G50" i="26"/>
  <c r="D454" i="31" s="1"/>
  <c r="F454" i="31" s="1"/>
  <c r="G51" i="26"/>
  <c r="D455" i="31" s="1"/>
  <c r="F455" i="31" s="1"/>
  <c r="G52" i="26"/>
  <c r="D456" i="31" s="1"/>
  <c r="F456" i="31" s="1"/>
  <c r="G53" i="26"/>
  <c r="D457" i="31" s="1"/>
  <c r="F457" i="31" s="1"/>
  <c r="G54" i="26"/>
  <c r="D458" i="31" s="1"/>
  <c r="F458" i="31" s="1"/>
  <c r="G55" i="26"/>
  <c r="G56" i="26"/>
  <c r="D460" i="31" s="1"/>
  <c r="F460" i="31" s="1"/>
  <c r="G57" i="26"/>
  <c r="D461" i="31" s="1"/>
  <c r="F461" i="31" s="1"/>
  <c r="G58" i="26"/>
  <c r="D462" i="31" s="1"/>
  <c r="F462" i="31" s="1"/>
  <c r="G59" i="26"/>
  <c r="G48" i="26"/>
  <c r="D452" i="31" s="1"/>
  <c r="F452" i="31" s="1"/>
  <c r="I49" i="26"/>
  <c r="I50" i="26"/>
  <c r="I51" i="26"/>
  <c r="I52" i="26"/>
  <c r="I53" i="26"/>
  <c r="G11" i="26"/>
  <c r="G12" i="26"/>
  <c r="G13" i="26"/>
  <c r="G14" i="26"/>
  <c r="G15" i="26"/>
  <c r="G16" i="26"/>
  <c r="G17" i="26"/>
  <c r="G18" i="26"/>
  <c r="G19" i="26"/>
  <c r="G20" i="26"/>
  <c r="G21" i="26"/>
  <c r="G22" i="26"/>
  <c r="G23" i="26"/>
  <c r="G24" i="26"/>
  <c r="G25" i="26"/>
  <c r="G26" i="26"/>
  <c r="G27" i="26"/>
  <c r="G28" i="26"/>
  <c r="G29" i="26"/>
  <c r="G30" i="26"/>
  <c r="G31" i="26"/>
  <c r="G32" i="26"/>
  <c r="G33" i="26"/>
  <c r="G34" i="26"/>
  <c r="G35" i="26"/>
  <c r="G36" i="26"/>
  <c r="G37" i="26"/>
  <c r="G38" i="26"/>
  <c r="G39" i="26"/>
  <c r="G40" i="26"/>
  <c r="G41" i="26"/>
  <c r="G42" i="26"/>
  <c r="G43" i="26"/>
  <c r="G44" i="26"/>
  <c r="G45" i="26"/>
  <c r="G46" i="26"/>
  <c r="G10" i="26"/>
  <c r="D415" i="31" s="1"/>
  <c r="F415" i="31" s="1"/>
  <c r="I61" i="26" l="1"/>
  <c r="I48" i="26"/>
  <c r="I57" i="26"/>
  <c r="I44" i="26"/>
  <c r="D449" i="31"/>
  <c r="F449" i="31" s="1"/>
  <c r="I40" i="26"/>
  <c r="D445" i="31"/>
  <c r="F445" i="31" s="1"/>
  <c r="I38" i="26"/>
  <c r="D443" i="31"/>
  <c r="F443" i="31" s="1"/>
  <c r="I34" i="26"/>
  <c r="D439" i="31"/>
  <c r="F439" i="31" s="1"/>
  <c r="I30" i="26"/>
  <c r="D435" i="31"/>
  <c r="F435" i="31" s="1"/>
  <c r="I26" i="26"/>
  <c r="D431" i="31"/>
  <c r="F431" i="31" s="1"/>
  <c r="I24" i="26"/>
  <c r="D429" i="31"/>
  <c r="F429" i="31" s="1"/>
  <c r="I22" i="26"/>
  <c r="D427" i="31"/>
  <c r="F427" i="31" s="1"/>
  <c r="I20" i="26"/>
  <c r="D425" i="31"/>
  <c r="F425" i="31" s="1"/>
  <c r="I18" i="26"/>
  <c r="D423" i="31"/>
  <c r="F423" i="31" s="1"/>
  <c r="I16" i="26"/>
  <c r="D421" i="31"/>
  <c r="F421" i="31" s="1"/>
  <c r="I14" i="26"/>
  <c r="D419" i="31"/>
  <c r="F419" i="31" s="1"/>
  <c r="I12" i="26"/>
  <c r="D417" i="31"/>
  <c r="F417" i="31" s="1"/>
  <c r="I46" i="26"/>
  <c r="D451" i="31"/>
  <c r="F451" i="31" s="1"/>
  <c r="I42" i="26"/>
  <c r="D447" i="31"/>
  <c r="F447" i="31" s="1"/>
  <c r="I36" i="26"/>
  <c r="D441" i="31"/>
  <c r="F441" i="31" s="1"/>
  <c r="I32" i="26"/>
  <c r="D437" i="31"/>
  <c r="F437" i="31" s="1"/>
  <c r="I28" i="26"/>
  <c r="D433" i="31"/>
  <c r="F433" i="31" s="1"/>
  <c r="I45" i="26"/>
  <c r="D450" i="31"/>
  <c r="F450" i="31" s="1"/>
  <c r="I43" i="26"/>
  <c r="D448" i="31"/>
  <c r="F448" i="31" s="1"/>
  <c r="I41" i="26"/>
  <c r="D446" i="31"/>
  <c r="F446" i="31" s="1"/>
  <c r="I39" i="26"/>
  <c r="D444" i="31"/>
  <c r="F444" i="31" s="1"/>
  <c r="I37" i="26"/>
  <c r="D442" i="31"/>
  <c r="F442" i="31" s="1"/>
  <c r="I35" i="26"/>
  <c r="D440" i="31"/>
  <c r="F440" i="31" s="1"/>
  <c r="I33" i="26"/>
  <c r="D438" i="31"/>
  <c r="F438" i="31" s="1"/>
  <c r="I31" i="26"/>
  <c r="D436" i="31"/>
  <c r="F436" i="31" s="1"/>
  <c r="I29" i="26"/>
  <c r="D434" i="31"/>
  <c r="F434" i="31" s="1"/>
  <c r="I27" i="26"/>
  <c r="D432" i="31"/>
  <c r="F432" i="31" s="1"/>
  <c r="I25" i="26"/>
  <c r="D430" i="31"/>
  <c r="F430" i="31" s="1"/>
  <c r="I23" i="26"/>
  <c r="D428" i="31"/>
  <c r="F428" i="31" s="1"/>
  <c r="I21" i="26"/>
  <c r="D426" i="31"/>
  <c r="F426" i="31" s="1"/>
  <c r="I19" i="26"/>
  <c r="D424" i="31"/>
  <c r="F424" i="31" s="1"/>
  <c r="I17" i="26"/>
  <c r="D422" i="31"/>
  <c r="F422" i="31" s="1"/>
  <c r="I15" i="26"/>
  <c r="D420" i="31"/>
  <c r="F420" i="31" s="1"/>
  <c r="I13" i="26"/>
  <c r="D418" i="31"/>
  <c r="F418" i="31" s="1"/>
  <c r="I11" i="26"/>
  <c r="D416" i="31"/>
  <c r="F416" i="31" s="1"/>
  <c r="I59" i="26"/>
  <c r="D463" i="31"/>
  <c r="F463" i="31" s="1"/>
  <c r="I55" i="26"/>
  <c r="D459" i="31"/>
  <c r="F459" i="31" s="1"/>
  <c r="I63" i="26"/>
  <c r="D467" i="31"/>
  <c r="F467" i="31" s="1"/>
  <c r="I58" i="26"/>
  <c r="I56" i="26"/>
  <c r="I54" i="26"/>
  <c r="I62" i="26"/>
  <c r="I60" i="26"/>
  <c r="I10" i="26"/>
  <c r="I5" i="26" l="1"/>
  <c r="G58" i="24" l="1"/>
  <c r="D411" i="31" s="1"/>
  <c r="F411" i="31" s="1"/>
  <c r="G59" i="24"/>
  <c r="D412" i="31" s="1"/>
  <c r="F412" i="31" s="1"/>
  <c r="G60" i="24"/>
  <c r="D413" i="31" s="1"/>
  <c r="F413" i="31" s="1"/>
  <c r="G61" i="24"/>
  <c r="D414" i="31" s="1"/>
  <c r="F414" i="31" s="1"/>
  <c r="G57" i="24"/>
  <c r="D403" i="31"/>
  <c r="F403" i="31" s="1"/>
  <c r="D405" i="31"/>
  <c r="F405" i="31" s="1"/>
  <c r="D406" i="31"/>
  <c r="F406" i="31" s="1"/>
  <c r="D408" i="31"/>
  <c r="F408" i="31" s="1"/>
  <c r="D409" i="31"/>
  <c r="F409" i="31" s="1"/>
  <c r="G16" i="24"/>
  <c r="D377" i="31" s="1"/>
  <c r="F377" i="31" s="1"/>
  <c r="G19" i="24"/>
  <c r="G22" i="24"/>
  <c r="D381" i="31" s="1"/>
  <c r="F381" i="31" s="1"/>
  <c r="G25" i="24"/>
  <c r="D383" i="31" s="1"/>
  <c r="F383" i="31" s="1"/>
  <c r="G26" i="24"/>
  <c r="D384" i="31" s="1"/>
  <c r="F384" i="31" s="1"/>
  <c r="G27" i="24"/>
  <c r="G28" i="24"/>
  <c r="D386" i="31" s="1"/>
  <c r="F386" i="31" s="1"/>
  <c r="G29" i="24"/>
  <c r="D387" i="31" s="1"/>
  <c r="F387" i="31" s="1"/>
  <c r="G30" i="24"/>
  <c r="D388" i="31" s="1"/>
  <c r="F388" i="31" s="1"/>
  <c r="G31" i="24"/>
  <c r="G34" i="24"/>
  <c r="D391" i="31" s="1"/>
  <c r="F391" i="31" s="1"/>
  <c r="G37" i="24"/>
  <c r="G40" i="24"/>
  <c r="D395" i="31" s="1"/>
  <c r="F395" i="31" s="1"/>
  <c r="G41" i="24"/>
  <c r="G42" i="24"/>
  <c r="D397" i="31" s="1"/>
  <c r="F397" i="31" s="1"/>
  <c r="G43" i="24"/>
  <c r="G44" i="24"/>
  <c r="D399" i="31" s="1"/>
  <c r="F399" i="31" s="1"/>
  <c r="G45" i="24"/>
  <c r="G46" i="24"/>
  <c r="D401" i="31" s="1"/>
  <c r="F401" i="31" s="1"/>
  <c r="G39" i="24"/>
  <c r="G36" i="24"/>
  <c r="D392" i="31" s="1"/>
  <c r="F392" i="31" s="1"/>
  <c r="G33" i="24"/>
  <c r="D390" i="31" s="1"/>
  <c r="F390" i="31" s="1"/>
  <c r="G24" i="24"/>
  <c r="D382" i="31" s="1"/>
  <c r="F382" i="31" s="1"/>
  <c r="G21" i="24"/>
  <c r="G18" i="24"/>
  <c r="D378" i="31" s="1"/>
  <c r="F378" i="31" s="1"/>
  <c r="G15" i="24"/>
  <c r="D376" i="31" s="1"/>
  <c r="F376" i="31" s="1"/>
  <c r="G13" i="24"/>
  <c r="D375" i="31" s="1"/>
  <c r="F375" i="31" s="1"/>
  <c r="G12" i="24"/>
  <c r="I49" i="24"/>
  <c r="I51" i="24"/>
  <c r="I52" i="24"/>
  <c r="I54" i="24"/>
  <c r="I16" i="24"/>
  <c r="I30" i="24"/>
  <c r="I55" i="24"/>
  <c r="I61" i="24"/>
  <c r="I59" i="24"/>
  <c r="E28" i="22"/>
  <c r="E31" i="22"/>
  <c r="D321" i="31" s="1"/>
  <c r="F321" i="31" s="1"/>
  <c r="E33" i="22"/>
  <c r="D322" i="31" s="1"/>
  <c r="F322" i="31" s="1"/>
  <c r="E34" i="22"/>
  <c r="D323" i="31" s="1"/>
  <c r="F323" i="31" s="1"/>
  <c r="E37" i="22"/>
  <c r="D325" i="31" s="1"/>
  <c r="F325" i="31" s="1"/>
  <c r="E38" i="22"/>
  <c r="D326" i="31" s="1"/>
  <c r="F326" i="31" s="1"/>
  <c r="E39" i="22"/>
  <c r="D327" i="31" s="1"/>
  <c r="F327" i="31" s="1"/>
  <c r="E40" i="22"/>
  <c r="D328" i="31" s="1"/>
  <c r="F328" i="31" s="1"/>
  <c r="E41" i="22"/>
  <c r="D329" i="31" s="1"/>
  <c r="F329" i="31" s="1"/>
  <c r="E42" i="22"/>
  <c r="D330" i="31" s="1"/>
  <c r="F330" i="31" s="1"/>
  <c r="E43" i="22"/>
  <c r="D331" i="31" s="1"/>
  <c r="F331" i="31" s="1"/>
  <c r="E44" i="22"/>
  <c r="D332" i="31" s="1"/>
  <c r="F332" i="31" s="1"/>
  <c r="E45" i="22"/>
  <c r="D333" i="31" s="1"/>
  <c r="F333" i="31" s="1"/>
  <c r="E46" i="22"/>
  <c r="D334" i="31" s="1"/>
  <c r="F334" i="31" s="1"/>
  <c r="E47" i="22"/>
  <c r="D335" i="31" s="1"/>
  <c r="F335" i="31" s="1"/>
  <c r="E49" i="22"/>
  <c r="D336" i="31" s="1"/>
  <c r="F336" i="31" s="1"/>
  <c r="E50" i="22"/>
  <c r="D337" i="31" s="1"/>
  <c r="F337" i="31" s="1"/>
  <c r="E51" i="22"/>
  <c r="D338" i="31" s="1"/>
  <c r="F338" i="31" s="1"/>
  <c r="E52" i="22"/>
  <c r="D339" i="31" s="1"/>
  <c r="F339" i="31" s="1"/>
  <c r="E55" i="22"/>
  <c r="E56" i="22"/>
  <c r="E57" i="22"/>
  <c r="E58" i="22"/>
  <c r="E59" i="22"/>
  <c r="E60" i="22"/>
  <c r="E61" i="22"/>
  <c r="E62" i="22"/>
  <c r="E63" i="22"/>
  <c r="E64" i="22"/>
  <c r="E65" i="22"/>
  <c r="E66" i="22"/>
  <c r="E67" i="22"/>
  <c r="E70" i="22"/>
  <c r="E73" i="22"/>
  <c r="E74" i="22"/>
  <c r="E75" i="22"/>
  <c r="E76" i="22"/>
  <c r="E77" i="22"/>
  <c r="E80" i="22"/>
  <c r="E82" i="22"/>
  <c r="E83" i="22"/>
  <c r="E84" i="22"/>
  <c r="E85" i="22"/>
  <c r="E86" i="22"/>
  <c r="E87" i="22"/>
  <c r="E90" i="22"/>
  <c r="E93" i="22"/>
  <c r="D373" i="31" s="1"/>
  <c r="F373" i="31" s="1"/>
  <c r="E92" i="22"/>
  <c r="E89" i="22"/>
  <c r="E79" i="22"/>
  <c r="E72" i="22"/>
  <c r="E69" i="22"/>
  <c r="D354" i="31" s="1"/>
  <c r="F354" i="31" s="1"/>
  <c r="E54" i="22"/>
  <c r="E36" i="22"/>
  <c r="E30" i="22"/>
  <c r="E27" i="22"/>
  <c r="E9" i="22"/>
  <c r="E10" i="22"/>
  <c r="E11" i="22"/>
  <c r="E12" i="22"/>
  <c r="E13" i="22"/>
  <c r="E14" i="22"/>
  <c r="E15" i="22"/>
  <c r="E16" i="22"/>
  <c r="E17" i="22"/>
  <c r="E18" i="22"/>
  <c r="E19" i="22"/>
  <c r="E20" i="22"/>
  <c r="E21" i="22"/>
  <c r="E22" i="22"/>
  <c r="E23" i="22"/>
  <c r="E24" i="22"/>
  <c r="E25" i="22"/>
  <c r="E8" i="22"/>
  <c r="I58" i="24" l="1"/>
  <c r="I60" i="24"/>
  <c r="I18" i="24"/>
  <c r="I40" i="24"/>
  <c r="I26" i="24"/>
  <c r="I44" i="24"/>
  <c r="I36" i="24"/>
  <c r="I25" i="24"/>
  <c r="I24" i="24"/>
  <c r="I46" i="24"/>
  <c r="I42" i="24"/>
  <c r="I34" i="24"/>
  <c r="I28" i="24"/>
  <c r="I22" i="24"/>
  <c r="I13" i="24"/>
  <c r="I33" i="24"/>
  <c r="G40" i="22"/>
  <c r="G39" i="22"/>
  <c r="G38" i="22"/>
  <c r="G37" i="22"/>
  <c r="G34" i="22"/>
  <c r="G33" i="22"/>
  <c r="G31" i="22"/>
  <c r="G8" i="22"/>
  <c r="D300" i="31"/>
  <c r="F300" i="31" s="1"/>
  <c r="G24" i="22"/>
  <c r="D316" i="31"/>
  <c r="F316" i="31" s="1"/>
  <c r="G20" i="22"/>
  <c r="D312" i="31"/>
  <c r="F312" i="31" s="1"/>
  <c r="G16" i="22"/>
  <c r="D308" i="31"/>
  <c r="F308" i="31" s="1"/>
  <c r="G12" i="22"/>
  <c r="D304" i="31"/>
  <c r="F304" i="31" s="1"/>
  <c r="G27" i="22"/>
  <c r="D318" i="31"/>
  <c r="F318" i="31" s="1"/>
  <c r="G85" i="22"/>
  <c r="D367" i="31"/>
  <c r="F367" i="31" s="1"/>
  <c r="G83" i="22"/>
  <c r="D365" i="31"/>
  <c r="F365" i="31" s="1"/>
  <c r="G77" i="22"/>
  <c r="D361" i="31"/>
  <c r="F361" i="31" s="1"/>
  <c r="G73" i="22"/>
  <c r="D357" i="31"/>
  <c r="F357" i="31" s="1"/>
  <c r="G67" i="22"/>
  <c r="D353" i="31"/>
  <c r="F353" i="31" s="1"/>
  <c r="G63" i="22"/>
  <c r="D349" i="31"/>
  <c r="F349" i="31" s="1"/>
  <c r="G61" i="22"/>
  <c r="D347" i="31"/>
  <c r="F347" i="31" s="1"/>
  <c r="G59" i="22"/>
  <c r="D345" i="31"/>
  <c r="F345" i="31" s="1"/>
  <c r="G57" i="22"/>
  <c r="D343" i="31"/>
  <c r="F343" i="31" s="1"/>
  <c r="G55" i="22"/>
  <c r="D341" i="31"/>
  <c r="F341" i="31" s="1"/>
  <c r="G25" i="22"/>
  <c r="D317" i="31"/>
  <c r="F317" i="31" s="1"/>
  <c r="G23" i="22"/>
  <c r="D315" i="31"/>
  <c r="F315" i="31" s="1"/>
  <c r="G21" i="22"/>
  <c r="D313" i="31"/>
  <c r="F313" i="31" s="1"/>
  <c r="G19" i="22"/>
  <c r="D311" i="31"/>
  <c r="F311" i="31" s="1"/>
  <c r="G17" i="22"/>
  <c r="D309" i="31"/>
  <c r="F309" i="31" s="1"/>
  <c r="G15" i="22"/>
  <c r="D307" i="31"/>
  <c r="F307" i="31" s="1"/>
  <c r="G13" i="22"/>
  <c r="D305" i="31"/>
  <c r="F305" i="31" s="1"/>
  <c r="G11" i="22"/>
  <c r="D303" i="31"/>
  <c r="F303" i="31" s="1"/>
  <c r="G9" i="22"/>
  <c r="D301" i="31"/>
  <c r="F301" i="31" s="1"/>
  <c r="G30" i="22"/>
  <c r="D320" i="31"/>
  <c r="F320" i="31" s="1"/>
  <c r="G36" i="22"/>
  <c r="D324" i="31"/>
  <c r="F324" i="31" s="1"/>
  <c r="G54" i="22"/>
  <c r="D340" i="31"/>
  <c r="F340" i="31" s="1"/>
  <c r="G69" i="22"/>
  <c r="G79" i="22"/>
  <c r="D362" i="31"/>
  <c r="F362" i="31" s="1"/>
  <c r="G89" i="22"/>
  <c r="D370" i="31"/>
  <c r="F370" i="31" s="1"/>
  <c r="G93" i="22"/>
  <c r="G90" i="22"/>
  <c r="D371" i="31"/>
  <c r="F371" i="31" s="1"/>
  <c r="G86" i="22"/>
  <c r="D368" i="31"/>
  <c r="F368" i="31" s="1"/>
  <c r="G84" i="22"/>
  <c r="D366" i="31"/>
  <c r="F366" i="31" s="1"/>
  <c r="G82" i="22"/>
  <c r="D364" i="31"/>
  <c r="F364" i="31" s="1"/>
  <c r="G80" i="22"/>
  <c r="D363" i="31"/>
  <c r="F363" i="31" s="1"/>
  <c r="G76" i="22"/>
  <c r="D360" i="31"/>
  <c r="F360" i="31" s="1"/>
  <c r="G74" i="22"/>
  <c r="D358" i="31"/>
  <c r="F358" i="31" s="1"/>
  <c r="G70" i="22"/>
  <c r="D355" i="31"/>
  <c r="F355" i="31" s="1"/>
  <c r="G66" i="22"/>
  <c r="D352" i="31"/>
  <c r="F352" i="31" s="1"/>
  <c r="G64" i="22"/>
  <c r="D350" i="31"/>
  <c r="F350" i="31" s="1"/>
  <c r="G62" i="22"/>
  <c r="D348" i="31"/>
  <c r="F348" i="31" s="1"/>
  <c r="G60" i="22"/>
  <c r="D346" i="31"/>
  <c r="F346" i="31" s="1"/>
  <c r="G58" i="22"/>
  <c r="D344" i="31"/>
  <c r="F344" i="31" s="1"/>
  <c r="G56" i="22"/>
  <c r="D342" i="31"/>
  <c r="F342" i="31" s="1"/>
  <c r="G52" i="22"/>
  <c r="G51" i="22"/>
  <c r="G50" i="22"/>
  <c r="G49" i="22"/>
  <c r="G47" i="22"/>
  <c r="G46" i="22"/>
  <c r="G45" i="22"/>
  <c r="G44" i="22"/>
  <c r="G43" i="22"/>
  <c r="G42" i="22"/>
  <c r="G41" i="22"/>
  <c r="G28" i="22"/>
  <c r="D319" i="31"/>
  <c r="F319" i="31" s="1"/>
  <c r="I12" i="24"/>
  <c r="D374" i="31"/>
  <c r="F374" i="31" s="1"/>
  <c r="I21" i="24"/>
  <c r="D380" i="31"/>
  <c r="F380" i="31" s="1"/>
  <c r="I39" i="24"/>
  <c r="D394" i="31"/>
  <c r="F394" i="31" s="1"/>
  <c r="I45" i="24"/>
  <c r="D400" i="31"/>
  <c r="F400" i="31" s="1"/>
  <c r="I43" i="24"/>
  <c r="D398" i="31"/>
  <c r="F398" i="31" s="1"/>
  <c r="I41" i="24"/>
  <c r="D396" i="31"/>
  <c r="F396" i="31" s="1"/>
  <c r="I37" i="24"/>
  <c r="D393" i="31"/>
  <c r="F393" i="31" s="1"/>
  <c r="I31" i="24"/>
  <c r="D389" i="31"/>
  <c r="F389" i="31" s="1"/>
  <c r="I27" i="24"/>
  <c r="D385" i="31"/>
  <c r="F385" i="31" s="1"/>
  <c r="I19" i="24"/>
  <c r="D379" i="31"/>
  <c r="F379" i="31" s="1"/>
  <c r="I53" i="24"/>
  <c r="D407" i="31"/>
  <c r="F407" i="31" s="1"/>
  <c r="I50" i="24"/>
  <c r="D404" i="31"/>
  <c r="F404" i="31" s="1"/>
  <c r="I57" i="24"/>
  <c r="D410" i="31"/>
  <c r="F410" i="31" s="1"/>
  <c r="G22" i="22"/>
  <c r="D314" i="31"/>
  <c r="F314" i="31" s="1"/>
  <c r="G18" i="22"/>
  <c r="D310" i="31"/>
  <c r="F310" i="31" s="1"/>
  <c r="G14" i="22"/>
  <c r="D306" i="31"/>
  <c r="F306" i="31" s="1"/>
  <c r="G10" i="22"/>
  <c r="D302" i="31"/>
  <c r="F302" i="31" s="1"/>
  <c r="G72" i="22"/>
  <c r="D356" i="31"/>
  <c r="F356" i="31" s="1"/>
  <c r="G92" i="22"/>
  <c r="D372" i="31"/>
  <c r="F372" i="31" s="1"/>
  <c r="G87" i="22"/>
  <c r="D369" i="31"/>
  <c r="F369" i="31" s="1"/>
  <c r="G75" i="22"/>
  <c r="D359" i="31"/>
  <c r="F359" i="31" s="1"/>
  <c r="G65" i="22"/>
  <c r="D351" i="31"/>
  <c r="F351" i="31" s="1"/>
  <c r="I15" i="24"/>
  <c r="I29" i="24"/>
  <c r="I48" i="24"/>
  <c r="D402" i="31"/>
  <c r="F402" i="31" s="1"/>
  <c r="G5" i="22" l="1"/>
  <c r="I5" i="24"/>
  <c r="F40" i="13" l="1"/>
  <c r="F39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9" i="13"/>
  <c r="F11" i="10"/>
  <c r="H10" i="10"/>
  <c r="F256" i="31" s="1"/>
  <c r="F12" i="10"/>
  <c r="F13" i="10"/>
  <c r="F14" i="10"/>
  <c r="H16" i="10"/>
  <c r="H17" i="10"/>
  <c r="H18" i="10"/>
  <c r="H19" i="10"/>
  <c r="H20" i="10"/>
  <c r="H21" i="10"/>
  <c r="H22" i="10"/>
  <c r="F114" i="9"/>
  <c r="F142" i="9"/>
  <c r="D182" i="31" s="1"/>
  <c r="F182" i="31" s="1"/>
  <c r="F126" i="9"/>
  <c r="D167" i="31" s="1"/>
  <c r="F167" i="31" s="1"/>
  <c r="F116" i="9"/>
  <c r="D158" i="31" s="1"/>
  <c r="F158" i="31" s="1"/>
  <c r="F100" i="9"/>
  <c r="D143" i="31" s="1"/>
  <c r="F143" i="31" s="1"/>
  <c r="F87" i="9"/>
  <c r="D131" i="31" s="1"/>
  <c r="F131" i="31" s="1"/>
  <c r="F77" i="9"/>
  <c r="D122" i="31" s="1"/>
  <c r="F122" i="31" s="1"/>
  <c r="F62" i="9"/>
  <c r="D108" i="31" s="1"/>
  <c r="F108" i="31" s="1"/>
  <c r="F52" i="9"/>
  <c r="D99" i="31" s="1"/>
  <c r="F99" i="31" s="1"/>
  <c r="F35" i="9"/>
  <c r="D83" i="31" s="1"/>
  <c r="F83" i="31" s="1"/>
  <c r="F17" i="9"/>
  <c r="D66" i="31" s="1"/>
  <c r="F66" i="31" s="1"/>
  <c r="F8" i="9"/>
  <c r="D58" i="31" s="1"/>
  <c r="F58" i="31" s="1"/>
  <c r="F16" i="8"/>
  <c r="F17" i="8"/>
  <c r="F18" i="8"/>
  <c r="F21" i="8"/>
  <c r="F22" i="8"/>
  <c r="F23" i="8"/>
  <c r="F15" i="8"/>
  <c r="F13" i="8"/>
  <c r="F12" i="8"/>
  <c r="F11" i="8"/>
  <c r="F10" i="8"/>
  <c r="F9" i="8"/>
  <c r="F8" i="8"/>
  <c r="F25" i="4"/>
  <c r="D23" i="31" s="1"/>
  <c r="F23" i="31" s="1"/>
  <c r="F26" i="4"/>
  <c r="D24" i="31" s="1"/>
  <c r="F24" i="31" s="1"/>
  <c r="F27" i="4"/>
  <c r="D25" i="31" s="1"/>
  <c r="F25" i="31" s="1"/>
  <c r="F28" i="4"/>
  <c r="D26" i="31" s="1"/>
  <c r="F26" i="31" s="1"/>
  <c r="F29" i="4"/>
  <c r="D27" i="31" s="1"/>
  <c r="F27" i="31" s="1"/>
  <c r="F30" i="4"/>
  <c r="D28" i="31" s="1"/>
  <c r="F28" i="31" s="1"/>
  <c r="D29" i="31"/>
  <c r="F29" i="31" s="1"/>
  <c r="F32" i="4"/>
  <c r="D30" i="31" s="1"/>
  <c r="F30" i="31" s="1"/>
  <c r="F33" i="4"/>
  <c r="D31" i="31" s="1"/>
  <c r="F31" i="31" s="1"/>
  <c r="F34" i="4"/>
  <c r="D32" i="31" s="1"/>
  <c r="F32" i="31" s="1"/>
  <c r="F35" i="4"/>
  <c r="D33" i="31" s="1"/>
  <c r="F33" i="31" s="1"/>
  <c r="F36" i="4"/>
  <c r="D34" i="31" s="1"/>
  <c r="F34" i="31" s="1"/>
  <c r="F37" i="4"/>
  <c r="D35" i="31" s="1"/>
  <c r="F35" i="31" s="1"/>
  <c r="F24" i="4"/>
  <c r="D22" i="31" s="1"/>
  <c r="F22" i="31" s="1"/>
  <c r="F9" i="4"/>
  <c r="D8" i="31" s="1"/>
  <c r="F8" i="31" s="1"/>
  <c r="F10" i="4"/>
  <c r="D9" i="31" s="1"/>
  <c r="F9" i="31" s="1"/>
  <c r="F11" i="4"/>
  <c r="D10" i="31" s="1"/>
  <c r="F10" i="31" s="1"/>
  <c r="F12" i="4"/>
  <c r="D11" i="31" s="1"/>
  <c r="F11" i="31" s="1"/>
  <c r="F13" i="4"/>
  <c r="D12" i="31" s="1"/>
  <c r="F12" i="31" s="1"/>
  <c r="F14" i="4"/>
  <c r="D13" i="31" s="1"/>
  <c r="F13" i="31" s="1"/>
  <c r="F15" i="4"/>
  <c r="D14" i="31" s="1"/>
  <c r="F14" i="31" s="1"/>
  <c r="F16" i="4"/>
  <c r="D15" i="31" s="1"/>
  <c r="F15" i="31" s="1"/>
  <c r="F17" i="4"/>
  <c r="D16" i="31" s="1"/>
  <c r="F16" i="31" s="1"/>
  <c r="F18" i="4"/>
  <c r="D17" i="31" s="1"/>
  <c r="F17" i="31" s="1"/>
  <c r="F19" i="4"/>
  <c r="D18" i="31" s="1"/>
  <c r="F18" i="31" s="1"/>
  <c r="F20" i="4"/>
  <c r="D19" i="31" s="1"/>
  <c r="F19" i="31" s="1"/>
  <c r="F21" i="4"/>
  <c r="D20" i="31" s="1"/>
  <c r="F20" i="31" s="1"/>
  <c r="F22" i="4"/>
  <c r="D21" i="31" s="1"/>
  <c r="F21" i="31" s="1"/>
  <c r="F8" i="4"/>
  <c r="H25" i="4"/>
  <c r="H26" i="4"/>
  <c r="H27" i="4"/>
  <c r="H28" i="4"/>
  <c r="H29" i="4"/>
  <c r="H30" i="4"/>
  <c r="H33" i="4"/>
  <c r="H34" i="4"/>
  <c r="H35" i="4"/>
  <c r="H36" i="4"/>
  <c r="H37" i="4"/>
  <c r="H24" i="4"/>
  <c r="H9" i="4"/>
  <c r="H10" i="4"/>
  <c r="H11" i="4"/>
  <c r="H12" i="4"/>
  <c r="H13" i="4"/>
  <c r="H17" i="4"/>
  <c r="H21" i="4"/>
  <c r="H32" i="4" l="1"/>
  <c r="H19" i="4"/>
  <c r="H15" i="4"/>
  <c r="H22" i="4"/>
  <c r="H20" i="4"/>
  <c r="H18" i="4"/>
  <c r="H16" i="4"/>
  <c r="H14" i="4"/>
  <c r="D157" i="31"/>
  <c r="F157" i="31" s="1"/>
  <c r="H114" i="9"/>
  <c r="H10" i="8"/>
  <c r="D38" i="31"/>
  <c r="F38" i="31" s="1"/>
  <c r="H12" i="8"/>
  <c r="D40" i="31"/>
  <c r="F40" i="31" s="1"/>
  <c r="H22" i="8"/>
  <c r="D49" i="31"/>
  <c r="F49" i="31" s="1"/>
  <c r="H18" i="8"/>
  <c r="D45" i="31"/>
  <c r="F45" i="31" s="1"/>
  <c r="H16" i="8"/>
  <c r="D43" i="31"/>
  <c r="F43" i="31" s="1"/>
  <c r="H62" i="9"/>
  <c r="H116" i="9"/>
  <c r="H142" i="9"/>
  <c r="H9" i="13"/>
  <c r="D268" i="31"/>
  <c r="F268" i="31" s="1"/>
  <c r="H35" i="13"/>
  <c r="D294" i="31"/>
  <c r="F294" i="31" s="1"/>
  <c r="H31" i="13"/>
  <c r="D290" i="31"/>
  <c r="F290" i="31" s="1"/>
  <c r="H27" i="13"/>
  <c r="D286" i="31"/>
  <c r="F286" i="31" s="1"/>
  <c r="H21" i="13"/>
  <c r="D280" i="31"/>
  <c r="F280" i="31" s="1"/>
  <c r="H16" i="13"/>
  <c r="D272" i="31"/>
  <c r="F272" i="31" s="1"/>
  <c r="H39" i="13"/>
  <c r="D298" i="31"/>
  <c r="F298" i="31" s="1"/>
  <c r="H8" i="4"/>
  <c r="D7" i="31"/>
  <c r="F7" i="31" s="1"/>
  <c r="H8" i="8"/>
  <c r="D36" i="31"/>
  <c r="F36" i="31" s="1"/>
  <c r="H15" i="8"/>
  <c r="D42" i="31"/>
  <c r="F42" i="31" s="1"/>
  <c r="H35" i="9"/>
  <c r="H87" i="9"/>
  <c r="H172" i="9"/>
  <c r="H13" i="10"/>
  <c r="D259" i="31"/>
  <c r="F259" i="31" s="1"/>
  <c r="H37" i="13"/>
  <c r="D296" i="31"/>
  <c r="F296" i="31" s="1"/>
  <c r="H33" i="13"/>
  <c r="D292" i="31"/>
  <c r="F292" i="31" s="1"/>
  <c r="H29" i="13"/>
  <c r="D288" i="31"/>
  <c r="F288" i="31" s="1"/>
  <c r="H25" i="13"/>
  <c r="D284" i="31"/>
  <c r="F284" i="31" s="1"/>
  <c r="H23" i="13"/>
  <c r="D282" i="31"/>
  <c r="F282" i="31" s="1"/>
  <c r="H19" i="13"/>
  <c r="D278" i="31"/>
  <c r="F278" i="31" s="1"/>
  <c r="H13" i="13"/>
  <c r="D270" i="31"/>
  <c r="F270" i="31" s="1"/>
  <c r="H9" i="8"/>
  <c r="D37" i="31"/>
  <c r="F37" i="31" s="1"/>
  <c r="H11" i="8"/>
  <c r="D39" i="31"/>
  <c r="F39" i="31" s="1"/>
  <c r="H13" i="8"/>
  <c r="D41" i="31"/>
  <c r="F41" i="31" s="1"/>
  <c r="H23" i="8"/>
  <c r="D50" i="31"/>
  <c r="F50" i="31" s="1"/>
  <c r="H21" i="8"/>
  <c r="D48" i="31"/>
  <c r="F48" i="31" s="1"/>
  <c r="H17" i="8"/>
  <c r="D44" i="31"/>
  <c r="F44" i="31" s="1"/>
  <c r="H8" i="9"/>
  <c r="H17" i="9"/>
  <c r="H52" i="9"/>
  <c r="H77" i="9"/>
  <c r="H100" i="9"/>
  <c r="H126" i="9"/>
  <c r="H202" i="9"/>
  <c r="H14" i="10"/>
  <c r="D260" i="31"/>
  <c r="F260" i="31" s="1"/>
  <c r="H12" i="10"/>
  <c r="D258" i="31"/>
  <c r="F258" i="31" s="1"/>
  <c r="H11" i="10"/>
  <c r="D257" i="31"/>
  <c r="F257" i="31" s="1"/>
  <c r="H38" i="13"/>
  <c r="D297" i="31"/>
  <c r="F297" i="31" s="1"/>
  <c r="H36" i="13"/>
  <c r="D295" i="31"/>
  <c r="F295" i="31" s="1"/>
  <c r="H34" i="13"/>
  <c r="D293" i="31"/>
  <c r="F293" i="31" s="1"/>
  <c r="H32" i="13"/>
  <c r="D291" i="31"/>
  <c r="F291" i="31" s="1"/>
  <c r="H30" i="13"/>
  <c r="D289" i="31"/>
  <c r="F289" i="31" s="1"/>
  <c r="H28" i="13"/>
  <c r="D287" i="31"/>
  <c r="F287" i="31" s="1"/>
  <c r="H26" i="13"/>
  <c r="D285" i="31"/>
  <c r="F285" i="31" s="1"/>
  <c r="H24" i="13"/>
  <c r="D283" i="31"/>
  <c r="F283" i="31" s="1"/>
  <c r="H22" i="13"/>
  <c r="D281" i="31"/>
  <c r="F281" i="31" s="1"/>
  <c r="H20" i="13"/>
  <c r="D279" i="31"/>
  <c r="F279" i="31" s="1"/>
  <c r="H18" i="13"/>
  <c r="D277" i="31"/>
  <c r="F277" i="31" s="1"/>
  <c r="H15" i="13"/>
  <c r="D271" i="31"/>
  <c r="F271" i="31" s="1"/>
  <c r="H11" i="13"/>
  <c r="D269" i="31"/>
  <c r="F269" i="31" s="1"/>
  <c r="H40" i="13"/>
  <c r="D299" i="31"/>
  <c r="F299" i="31" s="1"/>
  <c r="H5" i="4"/>
  <c r="H5" i="10" l="1"/>
  <c r="H5" i="13"/>
  <c r="H5" i="9"/>
  <c r="H5" i="8"/>
  <c r="F5" i="31"/>
</calcChain>
</file>

<file path=xl/sharedStrings.xml><?xml version="1.0" encoding="utf-8"?>
<sst xmlns="http://schemas.openxmlformats.org/spreadsheetml/2006/main" count="2894" uniqueCount="1440">
  <si>
    <t>СВК Хомуты сантехнические</t>
  </si>
  <si>
    <t>Скидка</t>
  </si>
  <si>
    <t>Артикул</t>
  </si>
  <si>
    <t xml:space="preserve">SVK-F010М8              </t>
  </si>
  <si>
    <t>SVK-F015М8</t>
  </si>
  <si>
    <t>SVK-F020М8</t>
  </si>
  <si>
    <t>SVK-F025М8</t>
  </si>
  <si>
    <t>SVK-F032М8</t>
  </si>
  <si>
    <t>SVK-F040М8</t>
  </si>
  <si>
    <t xml:space="preserve">SVK-F050М8              </t>
  </si>
  <si>
    <t xml:space="preserve">SVK-F065М8    </t>
  </si>
  <si>
    <t xml:space="preserve">SVK-F080М8              </t>
  </si>
  <si>
    <t xml:space="preserve">SVK-F100М8             </t>
  </si>
  <si>
    <t xml:space="preserve">Хомут металл. в комплекте  106-111 (4")  (М8) </t>
  </si>
  <si>
    <t>SVK-F100М10</t>
  </si>
  <si>
    <t xml:space="preserve">SVK-F125М10             </t>
  </si>
  <si>
    <t xml:space="preserve">SVK-F150М10             </t>
  </si>
  <si>
    <t xml:space="preserve">SVK-F200М10       </t>
  </si>
  <si>
    <t xml:space="preserve">SVK-Fe040                </t>
  </si>
  <si>
    <t xml:space="preserve">SVK-Fe050М8              </t>
  </si>
  <si>
    <t xml:space="preserve">SVK-Fe065М8              </t>
  </si>
  <si>
    <t xml:space="preserve">SVK-Fe100М10             </t>
  </si>
  <si>
    <t xml:space="preserve">SVK-Fe125М10      </t>
  </si>
  <si>
    <t xml:space="preserve">SVK-Fe150М10             </t>
  </si>
  <si>
    <t xml:space="preserve">SVK-Fe200М10            </t>
  </si>
  <si>
    <t>код 1С</t>
  </si>
  <si>
    <t>Наименование и размер</t>
  </si>
  <si>
    <t>РРЦ</t>
  </si>
  <si>
    <t>Цена, руб.</t>
  </si>
  <si>
    <t xml:space="preserve"> СВК Хомут в комплекте металлический</t>
  </si>
  <si>
    <t xml:space="preserve">Хомут металл. в комплекте   20-25 (1/2")  (М8) </t>
  </si>
  <si>
    <t xml:space="preserve">Хомут металл. в комплекте   25-29 (3/4")  (М8) </t>
  </si>
  <si>
    <t xml:space="preserve">Хомут металл. в комплекте   32-37 (1")  (М8) </t>
  </si>
  <si>
    <t xml:space="preserve">Хомут металл. в комплекте   40-45 (1 1/4")  (М8) </t>
  </si>
  <si>
    <t xml:space="preserve">Хомут металл. в комплекте   47-52 (1 1/2")  (М8) </t>
  </si>
  <si>
    <t xml:space="preserve">Хомут металл. в комплекте   58-62  (2") (М8) </t>
  </si>
  <si>
    <t xml:space="preserve">Хомут металл. в комплекте   73-80 (2 1/2") (М8) </t>
  </si>
  <si>
    <t xml:space="preserve">Хомут металл. в комплекте   87-93  (3") (М8) </t>
  </si>
  <si>
    <t xml:space="preserve">Хомут металл. в комплекте   99-108  (3 1/2") (М8) </t>
  </si>
  <si>
    <t xml:space="preserve">Хомут металл. в комплекте  106-111 (4") (М10) </t>
  </si>
  <si>
    <t xml:space="preserve">Хомут металл. в комплекте  159-168  (6") (М10) </t>
  </si>
  <si>
    <t xml:space="preserve">Хомут металл. в комплекте 216-225  (8")  (М10) </t>
  </si>
  <si>
    <t xml:space="preserve">SVK-F085М8              </t>
  </si>
  <si>
    <t>Н0000013024</t>
  </si>
  <si>
    <t>Н0000013026</t>
  </si>
  <si>
    <t>Н0000013027</t>
  </si>
  <si>
    <t>Н0000013028</t>
  </si>
  <si>
    <t>Н0000013029</t>
  </si>
  <si>
    <t>Н0000013030</t>
  </si>
  <si>
    <t>Н0000013031</t>
  </si>
  <si>
    <t>Н0000013475</t>
  </si>
  <si>
    <t>Н0000020579</t>
  </si>
  <si>
    <t>Н0000015450</t>
  </si>
  <si>
    <t>Н0000013032</t>
  </si>
  <si>
    <t>Н0000019317</t>
  </si>
  <si>
    <t>Н0000003237</t>
  </si>
  <si>
    <t>СВК Хомут металлический</t>
  </si>
  <si>
    <t>Н0000016923</t>
  </si>
  <si>
    <t xml:space="preserve">SVK-Fe010                </t>
  </si>
  <si>
    <t>Н0000013025</t>
  </si>
  <si>
    <t xml:space="preserve">SVK-Fe015                </t>
  </si>
  <si>
    <t>Н0000013033</t>
  </si>
  <si>
    <t xml:space="preserve">SVK-Fe020                </t>
  </si>
  <si>
    <t>СВК Хомут металл. с гайкой        (М8) 25-29 (3/4")</t>
  </si>
  <si>
    <t>Н0000013034</t>
  </si>
  <si>
    <t xml:space="preserve">SVK-Fe025                </t>
  </si>
  <si>
    <t>СВК Хомут металл. с гайкой        (М8) 32-37 (1")</t>
  </si>
  <si>
    <t>Н0000013035</t>
  </si>
  <si>
    <t xml:space="preserve">SVK-Fe032                </t>
  </si>
  <si>
    <t>СВК Хомут металл. с гайкой        (М8) 40-45 (1 1/4")</t>
  </si>
  <si>
    <t>Н0000013036</t>
  </si>
  <si>
    <t>СВК Хомут металл. с гайкой        (М8) 47-52 (1 1/2")</t>
  </si>
  <si>
    <t>Н0000013037</t>
  </si>
  <si>
    <t>СВК Хомут металл. с гайкой        (М8) 58-62 (2")</t>
  </si>
  <si>
    <t>Н0000013477</t>
  </si>
  <si>
    <t>СВК Хомут металл. с гайкой       (М8) 75-80 (2 1/2")</t>
  </si>
  <si>
    <t>Н0000013552</t>
  </si>
  <si>
    <t xml:space="preserve">SVK-Fe080М8              </t>
  </si>
  <si>
    <t>СВК Хомут металл. с гайкой      (М8) 87-93 (3")</t>
  </si>
  <si>
    <t>Н0000008748</t>
  </si>
  <si>
    <t xml:space="preserve">SVK-Fe100М8н      </t>
  </si>
  <si>
    <t>СВК Хомут металл. с гайкой     (М8) 106-111 (4")</t>
  </si>
  <si>
    <t>Н0000013038</t>
  </si>
  <si>
    <t>СВК Хомут металл. с гайкой    (М10) 106-111 (4")</t>
  </si>
  <si>
    <t>Н0000002629</t>
  </si>
  <si>
    <t>СВК Хомут металл. с гайкой   (М10) 132-137 (5")</t>
  </si>
  <si>
    <t>Н0000013553</t>
  </si>
  <si>
    <t>Н0000014322</t>
  </si>
  <si>
    <t>СВК Хомут металл. с гайкой (М10) 219-255 (8")</t>
  </si>
  <si>
    <t>Н0000015741</t>
  </si>
  <si>
    <t xml:space="preserve">Хомут металл. в комплекте     15-19 (3/8")  (М8) </t>
  </si>
  <si>
    <t>Н0000004456</t>
  </si>
  <si>
    <t xml:space="preserve">Хомут металл. в комплекте    132-137 (5") (М10) </t>
  </si>
  <si>
    <t>СВК Хомут металл. с гайкой        (М8) 15-19 (3/8")</t>
  </si>
  <si>
    <t>СВК Хомут металл. с гайкой        (М8) 20-25 (1/2")</t>
  </si>
  <si>
    <t>СВК Хомут металл. с гайкой  (М10) 159-168 (6")</t>
  </si>
  <si>
    <t>Кол-во</t>
  </si>
  <si>
    <t>Сумма, руб</t>
  </si>
  <si>
    <t>На главную</t>
  </si>
  <si>
    <t>Итого</t>
  </si>
  <si>
    <t>Коробка, шт</t>
  </si>
  <si>
    <t>Набор для подключения радиатора 1/2"</t>
  </si>
  <si>
    <t>Набор для подключения радиатора 1/2" с 2-я кроншт.</t>
  </si>
  <si>
    <t>Набор для подключения радиатора 1/2"с 3-я кроншт.</t>
  </si>
  <si>
    <t>Набор для подключения радиатора 3/4"</t>
  </si>
  <si>
    <t>Набор для подключения радиатора 3/4" с 2-я кроншт.</t>
  </si>
  <si>
    <t>Набор для подключения радиатора 3/4"с 3-я кроншт.</t>
  </si>
  <si>
    <t>Заглушка для радиатора 1/2"</t>
  </si>
  <si>
    <t>Заглушка для радиатора 3/4"</t>
  </si>
  <si>
    <t>Кран маевского 1/2" (воздухоотводчик ручной)</t>
  </si>
  <si>
    <t>Кран маевского 3/4" (воздухоотводчик ручной)</t>
  </si>
  <si>
    <t>Ниппель межсекционный</t>
  </si>
  <si>
    <t>Кронштейн универсальный угловой (R24)</t>
  </si>
  <si>
    <t>Кронштейн штыревой плоский 7х180 (дюбель 10х75)</t>
  </si>
  <si>
    <t xml:space="preserve"> СВК Наборы монтажные для радиаторов</t>
  </si>
  <si>
    <t xml:space="preserve"> СВК Комплектующие</t>
  </si>
  <si>
    <t>Н0000011777</t>
  </si>
  <si>
    <t xml:space="preserve">SVK-1507-1/2             </t>
  </si>
  <si>
    <t>Н0000011774</t>
  </si>
  <si>
    <t xml:space="preserve">SVK-1511-1/2             </t>
  </si>
  <si>
    <t>Н0000011849</t>
  </si>
  <si>
    <t xml:space="preserve">SVK-1513-1/2             </t>
  </si>
  <si>
    <t>Н0000011778</t>
  </si>
  <si>
    <t xml:space="preserve">SVK-1507-3/4             </t>
  </si>
  <si>
    <t>Н0000011776</t>
  </si>
  <si>
    <t xml:space="preserve">SVK-1511-3/4             </t>
  </si>
  <si>
    <t>Н0000011850</t>
  </si>
  <si>
    <t xml:space="preserve">SVK-1513-3/4             </t>
  </si>
  <si>
    <t>Н0000005572</t>
  </si>
  <si>
    <t>SVK-1501-1/2</t>
  </si>
  <si>
    <t>Н0000005573</t>
  </si>
  <si>
    <t>SVK-1501-3/4</t>
  </si>
  <si>
    <t>Н0000006574</t>
  </si>
  <si>
    <t>SVK-1502-1/2</t>
  </si>
  <si>
    <t>Н0000007425</t>
  </si>
  <si>
    <t>SVK-1502-3/4</t>
  </si>
  <si>
    <t>Н0000016393</t>
  </si>
  <si>
    <t>SVK-1504</t>
  </si>
  <si>
    <t>Н0000011283</t>
  </si>
  <si>
    <t>SVK-К7.1</t>
  </si>
  <si>
    <t>Н0000016719</t>
  </si>
  <si>
    <t>SVK-К6.7.18.ф</t>
  </si>
  <si>
    <t>СВК Наборы для радиаторов</t>
  </si>
  <si>
    <t>СВК Компрессионные фитинги</t>
  </si>
  <si>
    <t>Заглушка</t>
  </si>
  <si>
    <t>Н0000009211</t>
  </si>
  <si>
    <t>SVK-PE00Z020</t>
  </si>
  <si>
    <t>Н0000009212</t>
  </si>
  <si>
    <t>SVK-PE00Z025</t>
  </si>
  <si>
    <t>Н0000009213</t>
  </si>
  <si>
    <t>SVK-PE00Z032</t>
  </si>
  <si>
    <t>Муфта внутренняя резьба</t>
  </si>
  <si>
    <t>Н0000009236</t>
  </si>
  <si>
    <t>SVK-PE00MF2015</t>
  </si>
  <si>
    <t>Н0000009383</t>
  </si>
  <si>
    <t>SVK-PE00MF2020</t>
  </si>
  <si>
    <t>Н0000009384</t>
  </si>
  <si>
    <t>SVK-PE00MF2515</t>
  </si>
  <si>
    <t>Н0000009385</t>
  </si>
  <si>
    <t>SVK-PE00MF2520</t>
  </si>
  <si>
    <t>Н0000009386</t>
  </si>
  <si>
    <t>ПЭ Муфта  вн. рез.     20х1/2</t>
  </si>
  <si>
    <t>ПЭ Муфта  вн. рез.     20х3/4</t>
  </si>
  <si>
    <t>ПЭ Муфта  вн. рез.     25х1/2</t>
  </si>
  <si>
    <t>ПЭ Муфта  вн. рез.     25х3/4</t>
  </si>
  <si>
    <t>ПЭ Муфта  вн. рез.    25х1</t>
  </si>
  <si>
    <t>Н0000009387</t>
  </si>
  <si>
    <t>SVK-PE00MF3220</t>
  </si>
  <si>
    <t>Н0000009388</t>
  </si>
  <si>
    <t>SVK-PE00MF3225</t>
  </si>
  <si>
    <t>ПЭ Муфта  вн. рез.    32х3/4</t>
  </si>
  <si>
    <t>ПЭ Муфта  вн. рез.   32х1</t>
  </si>
  <si>
    <t>Муфта наружная резьба</t>
  </si>
  <si>
    <t>Н0000009218</t>
  </si>
  <si>
    <t>SVK-PE00MM2015</t>
  </si>
  <si>
    <t>Н0000009219</t>
  </si>
  <si>
    <t>SVK-PE00MM2020</t>
  </si>
  <si>
    <t>Н0000009220</t>
  </si>
  <si>
    <t>SVK-PE00MM2515</t>
  </si>
  <si>
    <t>Н0000009221</t>
  </si>
  <si>
    <t>SVK-PE00MM2520</t>
  </si>
  <si>
    <t>Н0000009222</t>
  </si>
  <si>
    <t>Н0000009223</t>
  </si>
  <si>
    <t>SVK-PE00MM3220</t>
  </si>
  <si>
    <t>Н0000009224</t>
  </si>
  <si>
    <t>SVK-PE00MM3225</t>
  </si>
  <si>
    <t>ПЭ Муфта  нар. рез.      20х1/2</t>
  </si>
  <si>
    <t>ПЭ Муфта  нар. рез.      20х3/4</t>
  </si>
  <si>
    <t>ПЭ Муфта  нар. рез.      25х1/2</t>
  </si>
  <si>
    <t>ПЭ Муфта  нар. рез.      25х3/4</t>
  </si>
  <si>
    <t>ПЭ Муфта  нар. рез.     25х1</t>
  </si>
  <si>
    <t>ПЭ Муфта  нар. рез.     32х3/4</t>
  </si>
  <si>
    <t>ПЭ Муфта  нар. рез.    32х1</t>
  </si>
  <si>
    <t>Муфта соединительная</t>
  </si>
  <si>
    <t>Н0000009400</t>
  </si>
  <si>
    <t>SVK-PE00M0020</t>
  </si>
  <si>
    <t>Н0000009401</t>
  </si>
  <si>
    <t>SVK-PE00M0025</t>
  </si>
  <si>
    <t>Н0000009402</t>
  </si>
  <si>
    <t>SVK-PE00M0032</t>
  </si>
  <si>
    <t>ПЭ Муфта соед.   20</t>
  </si>
  <si>
    <t>ПЭ Муфта соед.   25</t>
  </si>
  <si>
    <t>ПЭ Муфта соед.   32</t>
  </si>
  <si>
    <t>Муфта переходная</t>
  </si>
  <si>
    <t>Н0000009371</t>
  </si>
  <si>
    <t>SVK-PE00MP2520</t>
  </si>
  <si>
    <t>Н0000009373</t>
  </si>
  <si>
    <t>SVK-PE00MP3220</t>
  </si>
  <si>
    <t>Н0000009374</t>
  </si>
  <si>
    <t>SVK-PE00MP2525</t>
  </si>
  <si>
    <t>Н0000009287</t>
  </si>
  <si>
    <t>SVK-PE00L2020</t>
  </si>
  <si>
    <t>Н0000009288</t>
  </si>
  <si>
    <t>SVK-PE00L2525</t>
  </si>
  <si>
    <t>Н0000009289</t>
  </si>
  <si>
    <t>SVK-PE00L3232</t>
  </si>
  <si>
    <t>Отвод соединительный</t>
  </si>
  <si>
    <t xml:space="preserve"> ПЭ Отвод  20х20</t>
  </si>
  <si>
    <t xml:space="preserve"> ПЭ Отвод  25х25</t>
  </si>
  <si>
    <t xml:space="preserve"> ПЭ Отвод  32х32</t>
  </si>
  <si>
    <t>Отвод внутренняя резьба</t>
  </si>
  <si>
    <t>Н0000009342</t>
  </si>
  <si>
    <t>SVK-PE00LF2015</t>
  </si>
  <si>
    <t>Н0000009343</t>
  </si>
  <si>
    <t>SVK-PE00LF2020</t>
  </si>
  <si>
    <t>Н0000009344</t>
  </si>
  <si>
    <t>SVK-PE00LF2515</t>
  </si>
  <si>
    <t>Н0000009345</t>
  </si>
  <si>
    <t>SVK-PE00LF2520</t>
  </si>
  <si>
    <t>Н0000009347</t>
  </si>
  <si>
    <t>SVK-PE00LF3220</t>
  </si>
  <si>
    <t>Н0000009348</t>
  </si>
  <si>
    <t>SVK-PE00LF3225</t>
  </si>
  <si>
    <t>ПЭ Отвод  вн. рез.      20х1/2</t>
  </si>
  <si>
    <t>ПЭ Отвод  вн. рез.      20х3/4</t>
  </si>
  <si>
    <t>ПЭ Отвод  вн. рез.      25х1/2</t>
  </si>
  <si>
    <t>ПЭ Отвод  вн. рез.      25х3/4</t>
  </si>
  <si>
    <t>ПЭ Отвод  вн. рез.     32х3/4</t>
  </si>
  <si>
    <t>ПЭ Отвод  вн. рез.    32х1</t>
  </si>
  <si>
    <t>Отвод наружная резьба</t>
  </si>
  <si>
    <t>Н0000009295</t>
  </si>
  <si>
    <t>SVK-PE00LM2015</t>
  </si>
  <si>
    <t>Н0000001795</t>
  </si>
  <si>
    <t>SVK-PE00LM2020</t>
  </si>
  <si>
    <t>Н0000009298</t>
  </si>
  <si>
    <t>SVK-PE00LM2515</t>
  </si>
  <si>
    <t>Н0000009299</t>
  </si>
  <si>
    <t>SVK-PE00LM2520</t>
  </si>
  <si>
    <t>Н0000009301</t>
  </si>
  <si>
    <t>SVK-PE00LM3220</t>
  </si>
  <si>
    <t>Н0000009302</t>
  </si>
  <si>
    <t>SVK-PE00LM3225</t>
  </si>
  <si>
    <t>ПЭ Отвод  нар. рез.        20х1/2</t>
  </si>
  <si>
    <t>ПЭ Отвод  нар. рез.        20х3/4</t>
  </si>
  <si>
    <t>ПЭ Отвод  нар. рез.        25х1/2</t>
  </si>
  <si>
    <t>ПЭ Отвод  нар. рез.        25х3/4</t>
  </si>
  <si>
    <t>ПЭ Отвод  нар. рез.      32х 3/4</t>
  </si>
  <si>
    <t>ПЭ Отвод  нар. рез.      32х1</t>
  </si>
  <si>
    <t>Тройник соединительный</t>
  </si>
  <si>
    <t>Н0000009407</t>
  </si>
  <si>
    <t>SVK-PE00T0020</t>
  </si>
  <si>
    <t>Н0000009408</t>
  </si>
  <si>
    <t>SVK-PE00T0025</t>
  </si>
  <si>
    <t>Н0000009409</t>
  </si>
  <si>
    <t>SVK-PE00T0032</t>
  </si>
  <si>
    <t xml:space="preserve"> ПЭ Тройник   20х20х20</t>
  </si>
  <si>
    <t xml:space="preserve"> ПЭ Тройник   25х25х25</t>
  </si>
  <si>
    <t xml:space="preserve"> ПЭ Тройник   32х32х32</t>
  </si>
  <si>
    <t>Тройник внутренняя резьба</t>
  </si>
  <si>
    <t>Н0000009266</t>
  </si>
  <si>
    <t>SVK-PE00TF2015</t>
  </si>
  <si>
    <t>Н0000009267</t>
  </si>
  <si>
    <t>Н0000009268</t>
  </si>
  <si>
    <t>SVK-PE00TF2515</t>
  </si>
  <si>
    <t>ПЭ Тройник  вн. рез.20х1/2х20</t>
  </si>
  <si>
    <t>ПЭ Тройник  вн. рез.20х3/4х20</t>
  </si>
  <si>
    <t>ПЭ Тройник  вн. рез.25х1/2х25</t>
  </si>
  <si>
    <t>Н0000009269</t>
  </si>
  <si>
    <t>Н0000009271</t>
  </si>
  <si>
    <t>Н0000009273</t>
  </si>
  <si>
    <t>Н0000009274</t>
  </si>
  <si>
    <t>SVK-PE00TF2520</t>
  </si>
  <si>
    <t>SVK-PE00TF3215</t>
  </si>
  <si>
    <t>SVK-PE00TF3220</t>
  </si>
  <si>
    <t>SVK-PE00TF3225</t>
  </si>
  <si>
    <t>ПЭ Тройник  вн. рез.25х3/4х25</t>
  </si>
  <si>
    <t>ПЭ Тройник  вн. рез.32х 1/2х32</t>
  </si>
  <si>
    <t>ПЭ Тройник  вн. рез.32х 3/4х32</t>
  </si>
  <si>
    <t>ПЭ Тройник  вн. рез.32х1х32</t>
  </si>
  <si>
    <t>Тройник наружная резьба</t>
  </si>
  <si>
    <t>Н0000009413</t>
  </si>
  <si>
    <t>SVK-PE00TM2015</t>
  </si>
  <si>
    <t>Н0000009414</t>
  </si>
  <si>
    <t>SVK-PE00TM2020</t>
  </si>
  <si>
    <t>Н0000009415</t>
  </si>
  <si>
    <t>SVK-PE00TM2515</t>
  </si>
  <si>
    <t>Н0000009417</t>
  </si>
  <si>
    <t>Н0000009416</t>
  </si>
  <si>
    <t>SVK-PE00TM2520</t>
  </si>
  <si>
    <t>Н0000009255</t>
  </si>
  <si>
    <t>SVK-PE00TM3225</t>
  </si>
  <si>
    <t>Н0000009254</t>
  </si>
  <si>
    <t>SVK-PE00TM3220</t>
  </si>
  <si>
    <t>ПЭ Тройник  нар. рез.    20х1/2х20</t>
  </si>
  <si>
    <t>ПЭ Тройник  нар. рез.    20х3/4х20</t>
  </si>
  <si>
    <t>ПЭ Тройник  нар. рез.    25х1/2х25</t>
  </si>
  <si>
    <t>ПЭ Тройник  нар. рез.    25х1х25</t>
  </si>
  <si>
    <t>ПЭ Тройник  нар. рез.    25х3/4х25</t>
  </si>
  <si>
    <t>ПЭ Тройник  нар. рез.    32х1х32</t>
  </si>
  <si>
    <t>ПЭ Тройник  нар. рез.    32х3/4х32</t>
  </si>
  <si>
    <t>Тройник переходной</t>
  </si>
  <si>
    <t>Н0000009358</t>
  </si>
  <si>
    <t>SVK-PE00TP2520</t>
  </si>
  <si>
    <t>Н0000009360</t>
  </si>
  <si>
    <t>SVK-PE00TP3220</t>
  </si>
  <si>
    <t>Н0000009362</t>
  </si>
  <si>
    <t>SVK-PE00TP3225</t>
  </si>
  <si>
    <t>Седло</t>
  </si>
  <si>
    <t>Н0000002669</t>
  </si>
  <si>
    <t>SVK-PE00S3215</t>
  </si>
  <si>
    <t>Н0000002695</t>
  </si>
  <si>
    <t>SVK-PE00S3220</t>
  </si>
  <si>
    <t>ПЭ Седло (крепление болт) 32х1/2</t>
  </si>
  <si>
    <t>ПЭ Седло (крепление болт) 32х3/4</t>
  </si>
  <si>
    <t>Н0000003289</t>
  </si>
  <si>
    <t>SVK-PE00S6315</t>
  </si>
  <si>
    <t>Н0000003290</t>
  </si>
  <si>
    <t>SVK-PE00S6320</t>
  </si>
  <si>
    <t>Н0000002700</t>
  </si>
  <si>
    <t>SVK-PE00S6325</t>
  </si>
  <si>
    <t>ПЭ Седло (крепление болт) 63х 1/2</t>
  </si>
  <si>
    <t>ПЭ Седло (крепление болт) 63х 3/4</t>
  </si>
  <si>
    <t>ПЭ Седло (крепление болт) 63х1</t>
  </si>
  <si>
    <t>Шаровык краны</t>
  </si>
  <si>
    <t>Н0000014793</t>
  </si>
  <si>
    <t>SVK-PE00K0020</t>
  </si>
  <si>
    <t>Н0000014758</t>
  </si>
  <si>
    <t>SVK-PE00K0025</t>
  </si>
  <si>
    <t>Н0000014759</t>
  </si>
  <si>
    <t>SVK-PE00K0032</t>
  </si>
  <si>
    <t>ПЭ  Шаровый кран соединительный 20х20</t>
  </si>
  <si>
    <t>ПЭ  Шаровый кран соединительный 25х25</t>
  </si>
  <si>
    <t>ПЭ  Шаровый кран соединительный 32х32</t>
  </si>
  <si>
    <t>Н0000015777</t>
  </si>
  <si>
    <t>SVK-PE03K2015un</t>
  </si>
  <si>
    <t>Н0000015778</t>
  </si>
  <si>
    <t>SVK-PE03K2520un</t>
  </si>
  <si>
    <t>ПЭ Шаровый кран муфта - вн. рез.   20 х 1/2</t>
  </si>
  <si>
    <t>ПЭ Шаровый кран муфта - вн. рез.   25 х 3/4</t>
  </si>
  <si>
    <t>Н0000009646</t>
  </si>
  <si>
    <t>SVK-PE03K3225un</t>
  </si>
  <si>
    <t>ПЭ Шаровый кран муфта - вн. рез.   32х1</t>
  </si>
  <si>
    <t>Н0000017866</t>
  </si>
  <si>
    <t>SVK-PE01K2015</t>
  </si>
  <si>
    <t>Н0000017867</t>
  </si>
  <si>
    <t>SVK-PE01K2520</t>
  </si>
  <si>
    <t>Н0000017818</t>
  </si>
  <si>
    <t>SVK-PE01K3232</t>
  </si>
  <si>
    <t>ПЭ Шаровый кран муфта - нар. рез.   20х1/2</t>
  </si>
  <si>
    <t>ПЭ Шаровый кран муфта - нар. рез.   25х3/4</t>
  </si>
  <si>
    <t>ПЭ Шаровый кран муфта - нар. рез.   32х1</t>
  </si>
  <si>
    <t>К000101</t>
  </si>
  <si>
    <t>AMG Картриджи для дозатора с полифосфатом (6 шт.)</t>
  </si>
  <si>
    <t>Пропорциональные дозаторы полифосфата</t>
  </si>
  <si>
    <t>107.011.60</t>
  </si>
  <si>
    <t>Сменный картридж GEL GELPHOS Rapid для Dosaphos 250 (1 уп - 8 колб)</t>
  </si>
  <si>
    <t>Н0000005350</t>
  </si>
  <si>
    <t>Н0000000009</t>
  </si>
  <si>
    <t>Н0000000008</t>
  </si>
  <si>
    <t>105.030.40</t>
  </si>
  <si>
    <t>GEL Дозатор Dosaphos 250 twist 1/2</t>
  </si>
  <si>
    <t>GEL Комплект дозатор Dosaphos 250 Twist со сменными картриджами</t>
  </si>
  <si>
    <t>Н0000016916</t>
  </si>
  <si>
    <t>Дымоходы и аксессуары</t>
  </si>
  <si>
    <t>Комплект алюминиевого дымохода 60/110</t>
  </si>
  <si>
    <t>Коаксиальное удлинение 60/110 L=1000мм</t>
  </si>
  <si>
    <t>Колено коаксиальное алюминиевое 45 гр. 60/100 поворотное</t>
  </si>
  <si>
    <t>Колено коаксиальное алюминиевое 90 гр. 60/100 поворотное</t>
  </si>
  <si>
    <t>Хомут крекления к стене дымохода белый Ду100</t>
  </si>
  <si>
    <t>GSM модуль для котла</t>
  </si>
  <si>
    <t>Фильтр FM DN15 6бар 50мкм компакт (для газгольдера)</t>
  </si>
  <si>
    <t>FMC020000</t>
  </si>
  <si>
    <t>Н0000006948</t>
  </si>
  <si>
    <t>Н0000018026</t>
  </si>
  <si>
    <t>Н0000012329</t>
  </si>
  <si>
    <t>Н0000012211</t>
  </si>
  <si>
    <t>Н0000010208</t>
  </si>
  <si>
    <t>Н0000012207</t>
  </si>
  <si>
    <t>Н0000008944</t>
  </si>
  <si>
    <t>Дозаторы и дымоходы</t>
  </si>
  <si>
    <t>SVK-10208</t>
  </si>
  <si>
    <t>SVK-18026</t>
  </si>
  <si>
    <t>SVK-12329</t>
  </si>
  <si>
    <t>SVK-12211</t>
  </si>
  <si>
    <t>SVK-12207</t>
  </si>
  <si>
    <t>SVK-08944</t>
  </si>
  <si>
    <t>Обратный клапан</t>
  </si>
  <si>
    <t>Крестовина</t>
  </si>
  <si>
    <t xml:space="preserve">              </t>
  </si>
  <si>
    <t>Упаковка, шт</t>
  </si>
  <si>
    <t>Скидка GEL</t>
  </si>
  <si>
    <t xml:space="preserve">Скидка </t>
  </si>
  <si>
    <t>Сварочное оборудование для PP-R</t>
  </si>
  <si>
    <t>CANDAN MAKINA</t>
  </si>
  <si>
    <t>Cm-0120-40</t>
  </si>
  <si>
    <t>Сварочный аппарат CANDAN CM-01 SET WV (850+650 Watt)</t>
  </si>
  <si>
    <t>Сm-03set</t>
  </si>
  <si>
    <t>Сварочный аппарат CANDAN CM-03 SET (20.25.32.40) (WV) 750+750 Watt</t>
  </si>
  <si>
    <t>Cm-0450-75</t>
  </si>
  <si>
    <t>Сварочный аппарат CANDAN CM-04 SET (50.63.75 ) 1000+1000 Watt</t>
  </si>
  <si>
    <t>Сm-0520-160</t>
  </si>
  <si>
    <t>Сварочный аппарат CANDAN CM-05 ONLY (1200+1200 Watt)</t>
  </si>
  <si>
    <t>Сm-06set</t>
  </si>
  <si>
    <t>Сварочный аппарат CANDAN CM-06 SET (20,25,32,40 ) ECO 750+750 Watt</t>
  </si>
  <si>
    <t xml:space="preserve">TRHEAD20 </t>
  </si>
  <si>
    <t>Сменный нагреватель к сварочному аппарату 20</t>
  </si>
  <si>
    <t xml:space="preserve">TRHEAD25 </t>
  </si>
  <si>
    <t>Сменный нагреватель к сварочному аппарату 25</t>
  </si>
  <si>
    <t xml:space="preserve">TRHEAD32 </t>
  </si>
  <si>
    <t>Сменный нагреватель к сварочному аппарату 32</t>
  </si>
  <si>
    <t xml:space="preserve">TRHEAD40 </t>
  </si>
  <si>
    <t>Сменный нагреватель к сварочному аппарату 40</t>
  </si>
  <si>
    <t xml:space="preserve">TRHEAD50 </t>
  </si>
  <si>
    <t>Сменный нагреватель к сварочному аппарату 50</t>
  </si>
  <si>
    <t xml:space="preserve">TRHEAD63 </t>
  </si>
  <si>
    <t>Сменный нагреватель к сварочному аппарату 63</t>
  </si>
  <si>
    <t xml:space="preserve">TRHEAD75 </t>
  </si>
  <si>
    <t>Сменный нагреватель к сварочному аппарату 75</t>
  </si>
  <si>
    <t xml:space="preserve">TRHEAD90 </t>
  </si>
  <si>
    <t>Сменный нагреватель к сварочному аппарату 90</t>
  </si>
  <si>
    <t xml:space="preserve">TRHEAD110 </t>
  </si>
  <si>
    <t>Сменный нагреватель к сварочному аппарату 110</t>
  </si>
  <si>
    <t>Сменный нагреватель к сварочному аппарату 125</t>
  </si>
  <si>
    <t>Сменный нагреватель к сварочному аппарату 160</t>
  </si>
  <si>
    <t xml:space="preserve">TRSHAVER20-25 </t>
  </si>
  <si>
    <t>Зачистка для армированной трубы 20-25</t>
  </si>
  <si>
    <t xml:space="preserve">TRSHAVER32-40 </t>
  </si>
  <si>
    <t>Зачистка для армированной трубы 32-40</t>
  </si>
  <si>
    <t xml:space="preserve">TRSHAVER50-63 </t>
  </si>
  <si>
    <t>Зачистка для армированной трубы 50-63</t>
  </si>
  <si>
    <t xml:space="preserve">TRSHAVER75 </t>
  </si>
  <si>
    <t>Зачистка для армированной трубы 75</t>
  </si>
  <si>
    <t xml:space="preserve">TRSHAVER75-90 </t>
  </si>
  <si>
    <t>Зачистка для армированной трубы 75-90</t>
  </si>
  <si>
    <t xml:space="preserve">TRSHAVER110 </t>
  </si>
  <si>
    <t>Зачистка для армированной трубы 110</t>
  </si>
  <si>
    <t xml:space="preserve">TRNR 16-42 </t>
  </si>
  <si>
    <t>Ножницы для резки труб CANDAN от 16 до 42 мм</t>
  </si>
  <si>
    <t xml:space="preserve">TRNR20-63 </t>
  </si>
  <si>
    <t>Ножницы для резки труб CANDAN от 20 до 63 мм</t>
  </si>
  <si>
    <t>Тест насос CANDAN CM-60 60 Bar</t>
  </si>
  <si>
    <t>TRHEAD125</t>
  </si>
  <si>
    <t>TRHEAD160</t>
  </si>
  <si>
    <t>CM-60</t>
  </si>
  <si>
    <t>Н0000000330</t>
  </si>
  <si>
    <t>Н0000002292</t>
  </si>
  <si>
    <t>Н0000006823</t>
  </si>
  <si>
    <t>Н0000012995</t>
  </si>
  <si>
    <t>Н0000011048</t>
  </si>
  <si>
    <t>Н0000000320</t>
  </si>
  <si>
    <t>Н0000006928</t>
  </si>
  <si>
    <t>Н0000011319</t>
  </si>
  <si>
    <t>Н0000011680</t>
  </si>
  <si>
    <t>Н0000011320</t>
  </si>
  <si>
    <t>Н0000011323</t>
  </si>
  <si>
    <t>Н0000000326</t>
  </si>
  <si>
    <t>Н0000000327</t>
  </si>
  <si>
    <t>Н0000000328</t>
  </si>
  <si>
    <t>Н0000012993</t>
  </si>
  <si>
    <t>Н0000012994</t>
  </si>
  <si>
    <t>Сменный нагреватель к сварочному аппарату 16</t>
  </si>
  <si>
    <t>TRHEAD16</t>
  </si>
  <si>
    <t>Н0000004786</t>
  </si>
  <si>
    <t>Н0000011322</t>
  </si>
  <si>
    <t>Н0000011580</t>
  </si>
  <si>
    <t>Н0000011334</t>
  </si>
  <si>
    <t>Н0000011333</t>
  </si>
  <si>
    <t>Н0000011332</t>
  </si>
  <si>
    <t>Н0000011331</t>
  </si>
  <si>
    <t>Н0000011549</t>
  </si>
  <si>
    <t>Н0000011329</t>
  </si>
  <si>
    <t>Н0000017871</t>
  </si>
  <si>
    <t>Скидка CN</t>
  </si>
  <si>
    <t>ЭКОНОМ Набор сварочного оборудования 500ВТ 20-32</t>
  </si>
  <si>
    <t>CT-01</t>
  </si>
  <si>
    <t>Ножницы 63 мм G-Beka</t>
  </si>
  <si>
    <t>SVK-SVR500</t>
  </si>
  <si>
    <t>Н0000006493</t>
  </si>
  <si>
    <t>Н0000008914</t>
  </si>
  <si>
    <t>Трубы для внутренней канализации</t>
  </si>
  <si>
    <t>SVK-K14047</t>
  </si>
  <si>
    <t>ПП Труба  50х1,8 х 250</t>
  </si>
  <si>
    <t>SVK-K14048</t>
  </si>
  <si>
    <t>ПП Труба  50х1,8 х 500</t>
  </si>
  <si>
    <t>SVK-K14049</t>
  </si>
  <si>
    <t>ПП Труба  50х1,8 х 1000</t>
  </si>
  <si>
    <t>SVK-K14249</t>
  </si>
  <si>
    <t>ПП Труба  50х1,8 х 1500</t>
  </si>
  <si>
    <t>SVK-K14050</t>
  </si>
  <si>
    <t>ПП Труба  50х1,8 х 2000</t>
  </si>
  <si>
    <t>SVK-K14250</t>
  </si>
  <si>
    <t>ПП Труба  50х1,8 х 3000</t>
  </si>
  <si>
    <t>SVK-K14855</t>
  </si>
  <si>
    <t>ПП Труба  110х2,2 х 250</t>
  </si>
  <si>
    <t>SVK-K14229</t>
  </si>
  <si>
    <t>ПП Труба  110х2,2 х 500</t>
  </si>
  <si>
    <t>SVK-K14230</t>
  </si>
  <si>
    <t>ПП Труба  110х2,2 х 1000</t>
  </si>
  <si>
    <t>SVK-K14232</t>
  </si>
  <si>
    <t>ПП Труба  110х2,2 х 1500</t>
  </si>
  <si>
    <t>SVK-K14231</t>
  </si>
  <si>
    <t>ПП Труба  110х2,2 х 2000</t>
  </si>
  <si>
    <t>SVK-K14051</t>
  </si>
  <si>
    <t>ПП Труба  110х2,2 х 3000</t>
  </si>
  <si>
    <t>SVK-K20273</t>
  </si>
  <si>
    <t>ПП Труба  110х2,7 х 250</t>
  </si>
  <si>
    <t>SVK-K20274</t>
  </si>
  <si>
    <t>ПП Труба  110х2,7 х 500</t>
  </si>
  <si>
    <t>SVK-K20275</t>
  </si>
  <si>
    <t>ПП Труба  110х2,7 х 1000</t>
  </si>
  <si>
    <t>SVK-K20276</t>
  </si>
  <si>
    <t>ПП Труба  110х2,7 х 1500</t>
  </si>
  <si>
    <t>SVK-K20277</t>
  </si>
  <si>
    <t>ПП Труба  110х2,7 х 2000</t>
  </si>
  <si>
    <t>SVK-K20278</t>
  </si>
  <si>
    <t>ПП Труба  110х2,7 х 3000</t>
  </si>
  <si>
    <t>Вакуумный клапан</t>
  </si>
  <si>
    <t>SVK-K11273</t>
  </si>
  <si>
    <t>ПП Вакуумный  клапан  50</t>
  </si>
  <si>
    <t>SVK-K11275</t>
  </si>
  <si>
    <t>ПП Вакуумный  клапан 110</t>
  </si>
  <si>
    <t>SVK-K14733</t>
  </si>
  <si>
    <t>ПП Зонт вытяжной (Дефлектор)  50</t>
  </si>
  <si>
    <t>SVK-K14734</t>
  </si>
  <si>
    <t>ПП Зонт вытяжной (Дефлектор) 110</t>
  </si>
  <si>
    <t>Дефлектор</t>
  </si>
  <si>
    <t>SVK-K11159</t>
  </si>
  <si>
    <t>ПП Заглушка канализационная  50</t>
  </si>
  <si>
    <t>SVK-K11160</t>
  </si>
  <si>
    <t>ПП Заглушка канализационная 110</t>
  </si>
  <si>
    <t>SVK-K20279</t>
  </si>
  <si>
    <t>ПП Крестовина двухплоскостная  110х50х50/87</t>
  </si>
  <si>
    <t>SVK-K14822</t>
  </si>
  <si>
    <t>ПП Крестовина двухплоскостная 110х110х110/87</t>
  </si>
  <si>
    <t>SVK-K711587</t>
  </si>
  <si>
    <t xml:space="preserve">ПП Крестовина двухплоскостная левая 110х110х50/87 </t>
  </si>
  <si>
    <t>SVK-K712587</t>
  </si>
  <si>
    <t xml:space="preserve">ПП Крестовина двухплоскостная правая 110х110х50/87 </t>
  </si>
  <si>
    <t>SVK-K20280</t>
  </si>
  <si>
    <t>ПП Крестовина двухплоскостная 50х50х50/87,5</t>
  </si>
  <si>
    <t xml:space="preserve">SVK-K12589              </t>
  </si>
  <si>
    <t>ПП Крестовина одноплоскостная     50х50х50/45</t>
  </si>
  <si>
    <t xml:space="preserve">SVK-K11263  </t>
  </si>
  <si>
    <t>ПП Крестовина одноплоскостная     50х50х50/87</t>
  </si>
  <si>
    <t>SVK-K03026</t>
  </si>
  <si>
    <t>ПП Крестовина одноплоскостная    110х50х50/45</t>
  </si>
  <si>
    <t>SVK-K11264</t>
  </si>
  <si>
    <t>ПП Крестовина одноплоскостная    110х50х50/87</t>
  </si>
  <si>
    <t>SVK-K11266</t>
  </si>
  <si>
    <t>ПП Крестовина одноплоскостная   110х110х50/87</t>
  </si>
  <si>
    <t>SVK-K14248</t>
  </si>
  <si>
    <t>ПП Крестовина одноплоскостная  110х110х110/45</t>
  </si>
  <si>
    <t>SVK-K11265</t>
  </si>
  <si>
    <t>ПП Крестовина одноплоскостная 110х110х110/87</t>
  </si>
  <si>
    <t xml:space="preserve">Муфта </t>
  </si>
  <si>
    <t>SVK-K14235</t>
  </si>
  <si>
    <t>ПП Муфта ремонтная  50</t>
  </si>
  <si>
    <t xml:space="preserve">SVK-K14237     </t>
  </si>
  <si>
    <t>ПП Муфта ремонтная 110</t>
  </si>
  <si>
    <t>SVK-K14826</t>
  </si>
  <si>
    <t>ПП Муфта двухраструбная  50</t>
  </si>
  <si>
    <t>SVK-K14827</t>
  </si>
  <si>
    <t>ПП Муфта двухраструбная  110</t>
  </si>
  <si>
    <t>SVK-K14238</t>
  </si>
  <si>
    <t>ПП Отвод   50х45</t>
  </si>
  <si>
    <t>SVK-K14239</t>
  </si>
  <si>
    <t>ПП Отвод   50х87</t>
  </si>
  <si>
    <t>SVK-K14240</t>
  </si>
  <si>
    <t>ПП Отвод  110х30</t>
  </si>
  <si>
    <t>SVK-K14241</t>
  </si>
  <si>
    <t>ПП Отвод  110х45</t>
  </si>
  <si>
    <t>SVK-K14242</t>
  </si>
  <si>
    <t>ПП Отвод  110х87</t>
  </si>
  <si>
    <t>SVK-K20281</t>
  </si>
  <si>
    <t>Отвод ПП   110х45 с выходом на 50 левый</t>
  </si>
  <si>
    <t>SVK-K20282</t>
  </si>
  <si>
    <t>Отвод ПП   110х45 с выходом на 50 правый</t>
  </si>
  <si>
    <t>SVK-K20100</t>
  </si>
  <si>
    <t>Отвод ПП   110х45 с вых. на 50 правый+левый</t>
  </si>
  <si>
    <t>SVK-K14830</t>
  </si>
  <si>
    <t>Отвод ПП  110х87,5 с выходом на 50 левый</t>
  </si>
  <si>
    <t>SVK-K14831</t>
  </si>
  <si>
    <t>Отвод ПП  110х87,5 с выходом на 50 правый</t>
  </si>
  <si>
    <t>SVK-K20283</t>
  </si>
  <si>
    <t>Отвод ПП  110х87,5 с вых. на 50 правый+левый</t>
  </si>
  <si>
    <t>SVK-K14832</t>
  </si>
  <si>
    <t>Отвод ПП  110х87,5 с выходом на 50 прямой</t>
  </si>
  <si>
    <t>SVK-K11280</t>
  </si>
  <si>
    <t>Отвод ПП  110х87,5 с выходом на 50 фронтальный</t>
  </si>
  <si>
    <t>SVK-K20284</t>
  </si>
  <si>
    <t>Отвод ПП  110х87,5 с вых. на 50 фронтальный+прямой</t>
  </si>
  <si>
    <t>Патрубок компенсационный</t>
  </si>
  <si>
    <t>SVK-K14835</t>
  </si>
  <si>
    <t>ПП Патрубок компенсационный  50</t>
  </si>
  <si>
    <t>SVK-K14834</t>
  </si>
  <si>
    <t>ПП Патрубок компенсационный 110</t>
  </si>
  <si>
    <t>Переходы</t>
  </si>
  <si>
    <t>SVK-K14837</t>
  </si>
  <si>
    <t>ПП Переход эксцентрический  50/40</t>
  </si>
  <si>
    <t>SVK-K11271</t>
  </si>
  <si>
    <t>ПП Переход эксцентрический 110/50</t>
  </si>
  <si>
    <t>SVK-K920050</t>
  </si>
  <si>
    <t>ПП Переход на чугунную трубу  50/72  (без манжеты)</t>
  </si>
  <si>
    <t>SVK-K920110</t>
  </si>
  <si>
    <t>ПП Переход на чугунную трубу 110/123 (без манжеты)</t>
  </si>
  <si>
    <t>Ревизия</t>
  </si>
  <si>
    <t>SVK-K14245</t>
  </si>
  <si>
    <t>ПП Ревизия  50</t>
  </si>
  <si>
    <t>SVK-K14244</t>
  </si>
  <si>
    <t>ПП Ревизия 110</t>
  </si>
  <si>
    <t>Тройники</t>
  </si>
  <si>
    <t>SVK-K11260</t>
  </si>
  <si>
    <t>ПП Тройник  50х50/45</t>
  </si>
  <si>
    <t>SVK-K11261</t>
  </si>
  <si>
    <t>ПП Тройник  50х50/87</t>
  </si>
  <si>
    <t>SVK-K14246</t>
  </si>
  <si>
    <t>ПП Тройник 110х 50/45</t>
  </si>
  <si>
    <t>SVK-K14247</t>
  </si>
  <si>
    <t>ПП Тройник 110х 50/87</t>
  </si>
  <si>
    <t>SVK-K14233</t>
  </si>
  <si>
    <t>ПП Тройник 110х110/45</t>
  </si>
  <si>
    <t>SVK-K14234</t>
  </si>
  <si>
    <t>ПП Тройник 110х110/87</t>
  </si>
  <si>
    <t xml:space="preserve">9-5000-050-00-03-03      </t>
  </si>
  <si>
    <t>Обратный клапан  50</t>
  </si>
  <si>
    <t xml:space="preserve">9-5000-110-00-03-11      </t>
  </si>
  <si>
    <t xml:space="preserve">Обратный клапан 110 </t>
  </si>
  <si>
    <t>Манжета переходная D 50х73 трехлепестковая черная</t>
  </si>
  <si>
    <t xml:space="preserve">1-0013                   </t>
  </si>
  <si>
    <t>Манжета переходная D110х123 трехлепестковая черная</t>
  </si>
  <si>
    <t xml:space="preserve">1.0016                   </t>
  </si>
  <si>
    <t>Н0000011273</t>
  </si>
  <si>
    <t>Н0000011275</t>
  </si>
  <si>
    <t>Н0000011159</t>
  </si>
  <si>
    <t>Н0000011160</t>
  </si>
  <si>
    <t>Н0000014733</t>
  </si>
  <si>
    <t>Н0000014734</t>
  </si>
  <si>
    <t>Н0000014235</t>
  </si>
  <si>
    <t>Н0000014237</t>
  </si>
  <si>
    <t>Н0000014826</t>
  </si>
  <si>
    <t>Н0000014827</t>
  </si>
  <si>
    <t>Н0000020279</t>
  </si>
  <si>
    <t>Н0000014822</t>
  </si>
  <si>
    <t>Н0000011268</t>
  </si>
  <si>
    <t>Н0000011269</t>
  </si>
  <si>
    <t>Н0000020280</t>
  </si>
  <si>
    <t>Н0000012589</t>
  </si>
  <si>
    <t>Н0000011263</t>
  </si>
  <si>
    <t>Н0000003026</t>
  </si>
  <si>
    <t>Н0000011264</t>
  </si>
  <si>
    <t>Н0000011266</t>
  </si>
  <si>
    <t>Н0000014248</t>
  </si>
  <si>
    <t>Н0000011265</t>
  </si>
  <si>
    <t>Н0000014238</t>
  </si>
  <si>
    <t>Н0000014239</t>
  </si>
  <si>
    <t>Н0000014240</t>
  </si>
  <si>
    <t>Н0000014241</t>
  </si>
  <si>
    <t>Н0000014242</t>
  </si>
  <si>
    <t>Н0000020281</t>
  </si>
  <si>
    <t>Н0000020100</t>
  </si>
  <si>
    <t>Н0000020282</t>
  </si>
  <si>
    <t>Н0000014830</t>
  </si>
  <si>
    <t>Н0000020283</t>
  </si>
  <si>
    <t>Н0000014831</t>
  </si>
  <si>
    <t>Н0000014832</t>
  </si>
  <si>
    <t>Н0000011280</t>
  </si>
  <si>
    <t>Н0000020284</t>
  </si>
  <si>
    <t>Н0000014835</t>
  </si>
  <si>
    <t>Н0000014834</t>
  </si>
  <si>
    <t>Н0000014837</t>
  </si>
  <si>
    <t>Н0000011271</t>
  </si>
  <si>
    <t>Н0000014836</t>
  </si>
  <si>
    <t>Н0000011383</t>
  </si>
  <si>
    <t>Н0000012872</t>
  </si>
  <si>
    <t>Н0000012873</t>
  </si>
  <si>
    <t>Н0000014245</t>
  </si>
  <si>
    <t>Н0000014244</t>
  </si>
  <si>
    <t>Н0000011260</t>
  </si>
  <si>
    <t>Н0000011261</t>
  </si>
  <si>
    <t>Н0000014246</t>
  </si>
  <si>
    <t>Н0000014247</t>
  </si>
  <si>
    <t>Н0000014233</t>
  </si>
  <si>
    <t>Н0000014234</t>
  </si>
  <si>
    <t>Н0000014047</t>
  </si>
  <si>
    <t>Н0000014048</t>
  </si>
  <si>
    <t>Н0000014049</t>
  </si>
  <si>
    <t>Н0000014249</t>
  </si>
  <si>
    <t>Н0000014050</t>
  </si>
  <si>
    <t>Н0000014250</t>
  </si>
  <si>
    <t>Н0000014855</t>
  </si>
  <si>
    <t>Н0000014229</t>
  </si>
  <si>
    <t>Н0000014230</t>
  </si>
  <si>
    <t>Н0000014232</t>
  </si>
  <si>
    <t>Н0000014231</t>
  </si>
  <si>
    <t>Н0000014051</t>
  </si>
  <si>
    <t>Н0000020273</t>
  </si>
  <si>
    <t>Н0000020274</t>
  </si>
  <si>
    <t>Н0000020275</t>
  </si>
  <si>
    <t>Н0000020276</t>
  </si>
  <si>
    <t>Н0000020277</t>
  </si>
  <si>
    <t>Н0000020278</t>
  </si>
  <si>
    <t>Н0000011380</t>
  </si>
  <si>
    <t>Н0000012045</t>
  </si>
  <si>
    <t>Хомут</t>
  </si>
  <si>
    <t>ПП Хомут пластиковый 50</t>
  </si>
  <si>
    <t>SVK-K700050</t>
  </si>
  <si>
    <t>Н0000011277</t>
  </si>
  <si>
    <t>ПП Хомут пластиковый 110</t>
  </si>
  <si>
    <t>SVK-K700100</t>
  </si>
  <si>
    <t>Н0000011278</t>
  </si>
  <si>
    <t>Наружная канализация</t>
  </si>
  <si>
    <t>Фитинги для наружной канализации</t>
  </si>
  <si>
    <t>SVK-KN60110</t>
  </si>
  <si>
    <t>Заглушка (наружная) 110</t>
  </si>
  <si>
    <t>SVK-KN60160</t>
  </si>
  <si>
    <t>Заглушка (наружная) 160</t>
  </si>
  <si>
    <t>Муфта двойная (наружная)</t>
  </si>
  <si>
    <t>SVK-KN20100</t>
  </si>
  <si>
    <t>Муфта двойная (наружная) 110</t>
  </si>
  <si>
    <t>SVK-KN20160</t>
  </si>
  <si>
    <t>Муфта двойная (наружная) 160</t>
  </si>
  <si>
    <t>Муфта ремонтная (наружная)</t>
  </si>
  <si>
    <t>SVK-KN21110</t>
  </si>
  <si>
    <t>Муфта ремонтная (наружная) 110</t>
  </si>
  <si>
    <t>SVK-KN21160</t>
  </si>
  <si>
    <t>Муфта ремонтная (наружная) 160</t>
  </si>
  <si>
    <t>Обратный клапан (наружный)</t>
  </si>
  <si>
    <t>SVK-KN10110</t>
  </si>
  <si>
    <t>Обратный клапан (наружный) 110</t>
  </si>
  <si>
    <t>SVK-KN10160</t>
  </si>
  <si>
    <t>Обратный клапан (наружный) 160</t>
  </si>
  <si>
    <t>Отвод (наружный)</t>
  </si>
  <si>
    <t>SVK-KN3011015</t>
  </si>
  <si>
    <t>Отвод (наружный) 110х15</t>
  </si>
  <si>
    <t>SVK-KN3011030</t>
  </si>
  <si>
    <t>Отвод (наружный) 110х30</t>
  </si>
  <si>
    <t>SVK-KN3011045</t>
  </si>
  <si>
    <t>Отвод (наружный) 110х45</t>
  </si>
  <si>
    <t>SVK-KN3011087</t>
  </si>
  <si>
    <t>Отвод (наружный) 110х87</t>
  </si>
  <si>
    <t>SVK-KN3016015</t>
  </si>
  <si>
    <t>Отвод (наружный) 160х15</t>
  </si>
  <si>
    <t>SVK-KN3016030</t>
  </si>
  <si>
    <t>Отвод (наружный) 160х30</t>
  </si>
  <si>
    <t>SVK-KN3016045</t>
  </si>
  <si>
    <t>Отвод (наружный) 160х45</t>
  </si>
  <si>
    <t>SVK-KN3016087</t>
  </si>
  <si>
    <t>Отвод (наружный) 160х87</t>
  </si>
  <si>
    <t>Переход эксцентрический (наружный)</t>
  </si>
  <si>
    <t>SVK-KN40110050</t>
  </si>
  <si>
    <t>Переход эксцентрический (наружный) 110/50</t>
  </si>
  <si>
    <t>SVK-KN40160110</t>
  </si>
  <si>
    <t>Переход эксцентрический (наружный) 160/110</t>
  </si>
  <si>
    <t>Ревизия (наружная)</t>
  </si>
  <si>
    <t>SVK-KN50110</t>
  </si>
  <si>
    <t>Ревизия (наружная) 110</t>
  </si>
  <si>
    <t>SVK-KN50160</t>
  </si>
  <si>
    <t>Ревизия (наружная) 160</t>
  </si>
  <si>
    <t>Тройник (наружный)</t>
  </si>
  <si>
    <t>SVK-KN70115045</t>
  </si>
  <si>
    <t>Тройник (наружный) 110/50х45</t>
  </si>
  <si>
    <t>SVK-KN70115087</t>
  </si>
  <si>
    <t>Тройник (наружный) 110/50х87</t>
  </si>
  <si>
    <t>SVK-KN70111145</t>
  </si>
  <si>
    <t>Тройник (наружный) 110/110х45</t>
  </si>
  <si>
    <t>SVK-KN70111187</t>
  </si>
  <si>
    <t>Тройник (наружный) 110/110х87</t>
  </si>
  <si>
    <t>SVK-KN70161145</t>
  </si>
  <si>
    <t>Тройник (наружный) 160/110х45</t>
  </si>
  <si>
    <t>SVK-KN70161187</t>
  </si>
  <si>
    <t>Тройник (наружный) 160/110х90</t>
  </si>
  <si>
    <t>SVK-KN70161645</t>
  </si>
  <si>
    <t>Тройник (наружный) 160/160х45</t>
  </si>
  <si>
    <t>SVK-KN70161687</t>
  </si>
  <si>
    <t>Тройник (наружный) 160/160х87</t>
  </si>
  <si>
    <t xml:space="preserve">1100500                  </t>
  </si>
  <si>
    <t xml:space="preserve">1101000                  </t>
  </si>
  <si>
    <t>Труба наружная    110х1000</t>
  </si>
  <si>
    <t xml:space="preserve">1102000                  </t>
  </si>
  <si>
    <t>Труба наружная    110х2000</t>
  </si>
  <si>
    <t xml:space="preserve">1103000                  </t>
  </si>
  <si>
    <t>Труба наружная    110х3000</t>
  </si>
  <si>
    <t xml:space="preserve">1600500                  </t>
  </si>
  <si>
    <t xml:space="preserve">1601000                  </t>
  </si>
  <si>
    <t>Труба наружная   160х1000</t>
  </si>
  <si>
    <t xml:space="preserve">1602000                  </t>
  </si>
  <si>
    <t>Труба наружная   160х2000</t>
  </si>
  <si>
    <t xml:space="preserve">1603000                  </t>
  </si>
  <si>
    <t>Труба наружная   160х3000</t>
  </si>
  <si>
    <t xml:space="preserve">Труба наружная    160х500 </t>
  </si>
  <si>
    <t xml:space="preserve">Труба наружная     110х500 </t>
  </si>
  <si>
    <t xml:space="preserve"> Колодец гофрированный 2м 315мм (труба 2м)</t>
  </si>
  <si>
    <t xml:space="preserve"> Люк полимернопесчаный на трубу 315мм</t>
  </si>
  <si>
    <t xml:space="preserve"> Манжета для врезки по месту  110</t>
  </si>
  <si>
    <t xml:space="preserve"> Уплотнительное кольцо 315мм</t>
  </si>
  <si>
    <t xml:space="preserve"> Заглушка 315мм (дно колодца)</t>
  </si>
  <si>
    <t>Колодец 315мм</t>
  </si>
  <si>
    <t>Н0000018290</t>
  </si>
  <si>
    <t>Н0000018292</t>
  </si>
  <si>
    <t>Н0000018294</t>
  </si>
  <si>
    <t>Н0000018293</t>
  </si>
  <si>
    <t>Н0000018291</t>
  </si>
  <si>
    <t>Н0000001035</t>
  </si>
  <si>
    <t>Н0000001036</t>
  </si>
  <si>
    <t>Н0000001037</t>
  </si>
  <si>
    <t>Н0000001038</t>
  </si>
  <si>
    <t>Н0000001040</t>
  </si>
  <si>
    <t>Н0000001041</t>
  </si>
  <si>
    <t>Н0000001042</t>
  </si>
  <si>
    <t>Н0000001043</t>
  </si>
  <si>
    <t>Н0000000693</t>
  </si>
  <si>
    <t>Н0000000694</t>
  </si>
  <si>
    <t>Н0000000701</t>
  </si>
  <si>
    <t>Н0000000700</t>
  </si>
  <si>
    <t>Н0000000707</t>
  </si>
  <si>
    <t>Н0000000708</t>
  </si>
  <si>
    <t>Н0000014698</t>
  </si>
  <si>
    <t>Н0000004934</t>
  </si>
  <si>
    <t>Н0000000727</t>
  </si>
  <si>
    <t>Н0000000728</t>
  </si>
  <si>
    <t>Н0000000729</t>
  </si>
  <si>
    <t>Н0000000731</t>
  </si>
  <si>
    <t>Н0000000732</t>
  </si>
  <si>
    <t>Н0000000733</t>
  </si>
  <si>
    <t>Н0000000734</t>
  </si>
  <si>
    <t>Н0000000736</t>
  </si>
  <si>
    <t>Н0000011606</t>
  </si>
  <si>
    <t>Н0000000714</t>
  </si>
  <si>
    <t>Н0000000721</t>
  </si>
  <si>
    <t>Н0000000722</t>
  </si>
  <si>
    <t>Н0000000748</t>
  </si>
  <si>
    <t>Н0000000749</t>
  </si>
  <si>
    <t>Н0000020285</t>
  </si>
  <si>
    <t>Н0000020286</t>
  </si>
  <si>
    <t>Н0000000750</t>
  </si>
  <si>
    <t>Н0000000751</t>
  </si>
  <si>
    <t>Н0000000752</t>
  </si>
  <si>
    <t>Н0000000753</t>
  </si>
  <si>
    <t>Фитинги</t>
  </si>
  <si>
    <t>Хемкор</t>
  </si>
  <si>
    <t>Колодцы</t>
  </si>
  <si>
    <t>Герметики и уплотнители</t>
  </si>
  <si>
    <t>UNIPAK</t>
  </si>
  <si>
    <t>Н0000011714</t>
  </si>
  <si>
    <t>SVK-UN0101</t>
  </si>
  <si>
    <t>Комплект №1  UNIPAK  (паста 25 гр.+лен 13 гр.)</t>
  </si>
  <si>
    <t>Н0000001967</t>
  </si>
  <si>
    <t>SVK-UN0102</t>
  </si>
  <si>
    <t>Комплект №2  UNIPAK  (паста 75 гр.+лен 13 гр.)</t>
  </si>
  <si>
    <t>Н0000007940</t>
  </si>
  <si>
    <t>SVK-UN0103</t>
  </si>
  <si>
    <t>Комплект №3  MULTIPAK (паста 20 гр.+лен 13 гр.) газ</t>
  </si>
  <si>
    <t>Н0000001961</t>
  </si>
  <si>
    <t>SVK-UN0201</t>
  </si>
  <si>
    <t>UNIPAK Лен  сантехнический  100 г. (пакет)</t>
  </si>
  <si>
    <t>Н0000002183</t>
  </si>
  <si>
    <t>SVK-UN0202</t>
  </si>
  <si>
    <t>UNIPAK Лен  сантехнический  200 г. (пакет)</t>
  </si>
  <si>
    <t>Н0000002692</t>
  </si>
  <si>
    <t>SVK-UN0203</t>
  </si>
  <si>
    <t>UNIPAK Лен  сантехнический  500 г. (пакет)</t>
  </si>
  <si>
    <t>Н0000006988</t>
  </si>
  <si>
    <t>SVK-UN0204</t>
  </si>
  <si>
    <t>Н0000006969</t>
  </si>
  <si>
    <t>SVK-UN0205</t>
  </si>
  <si>
    <t>UNIPAK Лен моток 100 г.</t>
  </si>
  <si>
    <t>Н0000007739</t>
  </si>
  <si>
    <t>SVK-UN0206</t>
  </si>
  <si>
    <t>Н0000006970</t>
  </si>
  <si>
    <t>SVK-UN0207</t>
  </si>
  <si>
    <t>Н0000006965</t>
  </si>
  <si>
    <t>SVK-UN0301</t>
  </si>
  <si>
    <t>Паста  UNIPAK   ( тюбик 25 г.)</t>
  </si>
  <si>
    <t>Н0000001963</t>
  </si>
  <si>
    <t>SVK-UN0302</t>
  </si>
  <si>
    <t>Паста  UNIPAK   ( тюбик 75 г.)</t>
  </si>
  <si>
    <t>Н0000010934</t>
  </si>
  <si>
    <t>SVK-UN0303</t>
  </si>
  <si>
    <t>Паста  UNIPAK   (тюбик 250 г.)</t>
  </si>
  <si>
    <t>Н0000001962</t>
  </si>
  <si>
    <t>SVK-UN0304</t>
  </si>
  <si>
    <t>Паста  UNIPAK  (банка 360 г.)</t>
  </si>
  <si>
    <t>Н0000006966</t>
  </si>
  <si>
    <t>SVK-UM0301</t>
  </si>
  <si>
    <t>Паста MULTIPAK  20 г. (тюбик),  (газ, вода)</t>
  </si>
  <si>
    <t>Н0000001975</t>
  </si>
  <si>
    <t>SVK-UM0302</t>
  </si>
  <si>
    <t>Паста MULTIPAK  50 г. (тюбик), (газ, вода)</t>
  </si>
  <si>
    <t>Н0000010928</t>
  </si>
  <si>
    <t>SVK-UM0303</t>
  </si>
  <si>
    <t>Паста MULTIPAK 200 г. (тюбик), (газ, вода)</t>
  </si>
  <si>
    <t>Н0000006968</t>
  </si>
  <si>
    <t>SVK-UM0304</t>
  </si>
  <si>
    <t>Паста MULTIPAK 300 г. (газ, вода)</t>
  </si>
  <si>
    <t>Н0000002420</t>
  </si>
  <si>
    <t>SVK-UN0401</t>
  </si>
  <si>
    <t>ФУМ лента  JUMBOTAPE 19мм х 15м х 0,2мм</t>
  </si>
  <si>
    <t>Н0000006974</t>
  </si>
  <si>
    <t>SVK-UN0403</t>
  </si>
  <si>
    <t xml:space="preserve">ФУМ лента  MULTITAPE для газа 12мм х 12м х 0,1мм </t>
  </si>
  <si>
    <t>SVK-UN0402</t>
  </si>
  <si>
    <t>Н0000019049</t>
  </si>
  <si>
    <t>ФУМ лента MAXITAPE 13,2мм х 12м х 0,1мм (крас)</t>
  </si>
  <si>
    <t>Н0000006975</t>
  </si>
  <si>
    <t>SVK-UN0405</t>
  </si>
  <si>
    <t>Н0000006976</t>
  </si>
  <si>
    <t>SVK-UN0406</t>
  </si>
  <si>
    <t>Н0000011123</t>
  </si>
  <si>
    <t>SVK-UN0407</t>
  </si>
  <si>
    <t>Н0000011244</t>
  </si>
  <si>
    <t>SVK-UN0801</t>
  </si>
  <si>
    <t>Н0000017493</t>
  </si>
  <si>
    <t>Н0000017494</t>
  </si>
  <si>
    <t>Н0000018010</t>
  </si>
  <si>
    <t>Н0000018011</t>
  </si>
  <si>
    <t>Н0000004766</t>
  </si>
  <si>
    <t>SVK-UN0503</t>
  </si>
  <si>
    <t>Н0000002871</t>
  </si>
  <si>
    <t>SVK-UN0601</t>
  </si>
  <si>
    <t>Н0000002115</t>
  </si>
  <si>
    <t>SVK-UN0701</t>
  </si>
  <si>
    <t>Н0000006949</t>
  </si>
  <si>
    <t>SVK-UN0702</t>
  </si>
  <si>
    <t xml:space="preserve">Смазка Super GLIDEX  50 г. </t>
  </si>
  <si>
    <t>Н0000002182</t>
  </si>
  <si>
    <t>SVK-UN0703</t>
  </si>
  <si>
    <t>Смазка Super GLIDEX 250 г.</t>
  </si>
  <si>
    <t>Н0000007862</t>
  </si>
  <si>
    <t>SVK-UN0704</t>
  </si>
  <si>
    <t>Н0000011360</t>
  </si>
  <si>
    <t>SVK-UN0705</t>
  </si>
  <si>
    <t>Н0000020565</t>
  </si>
  <si>
    <t>SVK-UN0706</t>
  </si>
  <si>
    <t>*- только коробками</t>
  </si>
  <si>
    <t>UNIPAK Лен моток  13 г.*</t>
  </si>
  <si>
    <t>UNIPAK Лён, шпуля 40 г. в пластик. упак.*</t>
  </si>
  <si>
    <t>UNIPAK Лён, шпуля 80 г. в пластик. упак.*</t>
  </si>
  <si>
    <t>ФУМ лента PTFE-TAPE 12мм х 10м х 0,1мм (бел)*</t>
  </si>
  <si>
    <t>ФУМ лента MIDITAPE 12мм х 12м х 0,1мм (зел.)*</t>
  </si>
  <si>
    <t>ФУМ лента UNITAPE 12мм х 12м х 0,075 мм (син)*</t>
  </si>
  <si>
    <t>Нить тефлоновая со смазкой  UNIFLON 175 м*</t>
  </si>
  <si>
    <t>Герметик клеевой Unitec Hot (50 мл)*</t>
  </si>
  <si>
    <t>Герметик клеевой Unitec Hot (75 мл)*</t>
  </si>
  <si>
    <t>Герметик силиконовый UNIPAK (300 мл) белый*</t>
  </si>
  <si>
    <t>Герметик силиконовый UNIPAK (300 мл) бесцв.*</t>
  </si>
  <si>
    <t>Замазка UNIGUM 250 г.*</t>
  </si>
  <si>
    <t>Определитель утечки газа MULTITEK аэроз.400мл*</t>
  </si>
  <si>
    <t>Смазка  GLIDEX  50 г. (Тюбик с губкой)*</t>
  </si>
  <si>
    <t>Смазка Super GLIDEX 250 г.  (Тюбик с кистью) *</t>
  </si>
  <si>
    <t>Смазка Super GLIDEX 400 г.*</t>
  </si>
  <si>
    <t>Смазка Super GLIDEX 750 г.*</t>
  </si>
  <si>
    <t>FORA</t>
  </si>
  <si>
    <t>Н0000002914</t>
  </si>
  <si>
    <t>FORA Лен сантехнический 100 гр</t>
  </si>
  <si>
    <t>Н0000011628</t>
  </si>
  <si>
    <t>FORA Лен сантехнический 200 гр</t>
  </si>
  <si>
    <t>Н0000011660</t>
  </si>
  <si>
    <t>FORA Набор №1 (паста 25г, лен 7 г)</t>
  </si>
  <si>
    <t>Н0000011627</t>
  </si>
  <si>
    <t>FORA Набор №2 (паста 70г, лен 15 г)</t>
  </si>
  <si>
    <t>Н0000002910</t>
  </si>
  <si>
    <t>FORA Нить для герметизации резьбы 20м</t>
  </si>
  <si>
    <t>Н0000011634</t>
  </si>
  <si>
    <t>FORA Нить для герметизации резьбы 50м</t>
  </si>
  <si>
    <t>Н0000011657</t>
  </si>
  <si>
    <t>FORA Нить сантехническая льняная  55м</t>
  </si>
  <si>
    <t>Н0000002184</t>
  </si>
  <si>
    <t>FORA Нить сантехническая льняная 110м</t>
  </si>
  <si>
    <t>Н0000002181</t>
  </si>
  <si>
    <t>FORA Паста 250 гр</t>
  </si>
  <si>
    <t>Н0000005711</t>
  </si>
  <si>
    <t xml:space="preserve">FORA Паста 25гр </t>
  </si>
  <si>
    <t>Н0000007181</t>
  </si>
  <si>
    <t>FORA Паста 70гр</t>
  </si>
  <si>
    <t>Н0000011629</t>
  </si>
  <si>
    <t>FORA Смазка 250гр.</t>
  </si>
  <si>
    <t>Н0000007180</t>
  </si>
  <si>
    <t>FORA Фум-лента 10 х 12 мм</t>
  </si>
  <si>
    <t>Н0000002908</t>
  </si>
  <si>
    <t xml:space="preserve">FORA Фум-лента 15 х 19 </t>
  </si>
  <si>
    <t>Н0000004767</t>
  </si>
  <si>
    <t>FORA Фум-лента 30 х 12 мм</t>
  </si>
  <si>
    <t>Н0000002180</t>
  </si>
  <si>
    <t>FORA Фум-лента 40 х 19 мм</t>
  </si>
  <si>
    <t>UNIPACK</t>
  </si>
  <si>
    <t>Сантехмастер</t>
  </si>
  <si>
    <t>Курс USD (+2,5%)</t>
  </si>
  <si>
    <t>Курс EURO (+2,5%)</t>
  </si>
  <si>
    <t>Сводный заказ</t>
  </si>
  <si>
    <t>Заказ</t>
  </si>
  <si>
    <t xml:space="preserve">                         СВК Наборы монтажные для радиаторов</t>
  </si>
  <si>
    <t xml:space="preserve">                  СВК Компрессионные фитинги для ПЭ труб</t>
  </si>
  <si>
    <t xml:space="preserve">                       Дозаторы AMG, GEL и аксессуры для котлов</t>
  </si>
  <si>
    <t xml:space="preserve">                 </t>
  </si>
  <si>
    <t xml:space="preserve">  Прайс Лист ООО "ТД "СтройСервис"</t>
  </si>
  <si>
    <t>Сварочный аппарат CANDAN CM-01 ONLY (850+650 Watt)</t>
  </si>
  <si>
    <t xml:space="preserve">Сварочный аппарат CANDAN CM-03 ONLY (750+750 Watt) </t>
  </si>
  <si>
    <t>CM-01-ONLY</t>
  </si>
  <si>
    <t>CM-03-ONLY</t>
  </si>
  <si>
    <t>CM-04-ONLY</t>
  </si>
  <si>
    <t>CM-06 ONLY</t>
  </si>
  <si>
    <t xml:space="preserve">Сварочный аппарат CANDAN CM-06 ONLY  (750+750 Watt) </t>
  </si>
  <si>
    <t>Сварочный аппарат CANDAN CM-04 ONLY  1000+1000 Watt</t>
  </si>
  <si>
    <t xml:space="preserve">Кронштейн штыревой 7х240 с дюбелем </t>
  </si>
  <si>
    <t xml:space="preserve">Кронштейн штыревой 7х300 с дюбелем </t>
  </si>
  <si>
    <t xml:space="preserve">Кронштейн напольный универсальный </t>
  </si>
  <si>
    <t>SVK-1506-7124</t>
  </si>
  <si>
    <t>SVK-1506-7130</t>
  </si>
  <si>
    <t>SVK-К12.7</t>
  </si>
  <si>
    <t>Н0000021585</t>
  </si>
  <si>
    <t>Н0000021586</t>
  </si>
  <si>
    <t>Н0000021587</t>
  </si>
  <si>
    <t>Н0000021588</t>
  </si>
  <si>
    <t>Н0000021589</t>
  </si>
  <si>
    <t>Н0000021590</t>
  </si>
  <si>
    <t>Н0000011282</t>
  </si>
  <si>
    <t xml:space="preserve">Воздухоотводчик радиаторный левый 1" </t>
  </si>
  <si>
    <t>SVK-1502L-1</t>
  </si>
  <si>
    <t xml:space="preserve">Воздухоотводчик радиаторный правый 1" </t>
  </si>
  <si>
    <t>SVK-1502P-1</t>
  </si>
  <si>
    <t>Переходник 1 х 1/2 (левый)</t>
  </si>
  <si>
    <t>SVK-1503-112L</t>
  </si>
  <si>
    <t>Переходник 1 х 1/2 (правый)</t>
  </si>
  <si>
    <t>SVK-1503-112p</t>
  </si>
  <si>
    <t>Н0000016389</t>
  </si>
  <si>
    <t>Н0000016390</t>
  </si>
  <si>
    <t>Переходник 1 х 3/4 (левый)</t>
  </si>
  <si>
    <t>SVK-1503-134L</t>
  </si>
  <si>
    <t>Н0000016392</t>
  </si>
  <si>
    <t>Переходник 1 х 3/4 (правый)</t>
  </si>
  <si>
    <t>Н0000016391</t>
  </si>
  <si>
    <t>SVK-1503-134p</t>
  </si>
  <si>
    <t>Н0000021592</t>
  </si>
  <si>
    <t>Н0000021593</t>
  </si>
  <si>
    <t>Скидка SVK+AMG</t>
  </si>
  <si>
    <t xml:space="preserve">Пропорциональный дозатор Polyphosphate SVK Dose </t>
  </si>
  <si>
    <t>SVKDose007</t>
  </si>
  <si>
    <t>Н0000021610</t>
  </si>
  <si>
    <t>Н0000009214</t>
  </si>
  <si>
    <t>SVK-PE00Z040</t>
  </si>
  <si>
    <t>ПЭ Заглушка  40</t>
  </si>
  <si>
    <t>Н0000009215</t>
  </si>
  <si>
    <t>SVK-PE00Z050</t>
  </si>
  <si>
    <t>ПЭ Заглушка  50</t>
  </si>
  <si>
    <t>Н0000009216</t>
  </si>
  <si>
    <t>SVK-PE00Z063</t>
  </si>
  <si>
    <t>ПЭ Заглушка  63</t>
  </si>
  <si>
    <t>Н0000021714</t>
  </si>
  <si>
    <t>SVK-PE00Z075</t>
  </si>
  <si>
    <t>ПЭ Заглушка  75</t>
  </si>
  <si>
    <t>Н0000021715</t>
  </si>
  <si>
    <t>SVK-PE00Z110</t>
  </si>
  <si>
    <t>ПЭ Заглушка 110</t>
  </si>
  <si>
    <t>ПЭ Заглушка  20</t>
  </si>
  <si>
    <t>ПЭ Заглушка  25</t>
  </si>
  <si>
    <t>ПЭ Заглушка  32</t>
  </si>
  <si>
    <t>SVK-PE00MF2525</t>
  </si>
  <si>
    <t>Н0000015829</t>
  </si>
  <si>
    <t>SVK-PE00MF3215</t>
  </si>
  <si>
    <t>ПЭ Муфта  вн. рез.    32х1/2</t>
  </si>
  <si>
    <t>Н0000009389</t>
  </si>
  <si>
    <t>SVK-PE00MF3232</t>
  </si>
  <si>
    <t>ПЭ Муфта  вн. рез.   32х1 1/4</t>
  </si>
  <si>
    <t>Н0000009390</t>
  </si>
  <si>
    <t>SVK-PE00MF4025</t>
  </si>
  <si>
    <t>ПЭ Муфта  вн. рез.   40х1</t>
  </si>
  <si>
    <t>Н0000009391</t>
  </si>
  <si>
    <t>SVK-PE00MF4032</t>
  </si>
  <si>
    <t>ПЭ Муфта  вн. рез.   40х1 1/4</t>
  </si>
  <si>
    <t>Н0000009392</t>
  </si>
  <si>
    <t>SVK-PE00MF4040</t>
  </si>
  <si>
    <t>ПЭ Муфта  вн. рез.  40х1 1/2</t>
  </si>
  <si>
    <t>Н0000009393</t>
  </si>
  <si>
    <t>SVK-PE00MF5032</t>
  </si>
  <si>
    <t>ПЭ Муфта  вн. рез.  50х1 1/4</t>
  </si>
  <si>
    <t>Н0000009394</t>
  </si>
  <si>
    <t>SVK-PE00MF5040</t>
  </si>
  <si>
    <t>ПЭ Муфта  вн. рез. 50х1 1/2</t>
  </si>
  <si>
    <t>Н0000009395</t>
  </si>
  <si>
    <t>SVK-PE00MF5050</t>
  </si>
  <si>
    <t>ПЭ Муфта  вн. рез. 50х2</t>
  </si>
  <si>
    <t>Н0000021716</t>
  </si>
  <si>
    <t>SVK-PE00MF6350</t>
  </si>
  <si>
    <t>ПЭ Муфта  вн. рез. 63х2</t>
  </si>
  <si>
    <t>Н0000021717</t>
  </si>
  <si>
    <t>SVK-PE00MF1010</t>
  </si>
  <si>
    <t>ПЭ Муфта  вн. рез.110х4</t>
  </si>
  <si>
    <t>SVK-PE00MM2525</t>
  </si>
  <si>
    <t>Н0000009382</t>
  </si>
  <si>
    <t>SVK-PE00MM3215</t>
  </si>
  <si>
    <t>ПЭ Муфта  нар. рез.     32х1/2</t>
  </si>
  <si>
    <t>Н0000009225</t>
  </si>
  <si>
    <t>SVK-PE00MM3232</t>
  </si>
  <si>
    <t>ПЭ Муфта  нар. рез.    32х1 1/4</t>
  </si>
  <si>
    <t>Н0000009226</t>
  </si>
  <si>
    <t>SVK-PE00MM4025</t>
  </si>
  <si>
    <t>ПЭ Муфта  нар. рез.    40х1</t>
  </si>
  <si>
    <t>Н0000009227</t>
  </si>
  <si>
    <t>SVK-PE00MM4032</t>
  </si>
  <si>
    <t>ПЭ Муфта  нар. рез.    40х1 1/4</t>
  </si>
  <si>
    <t>Н0000009228</t>
  </si>
  <si>
    <t>SVK-PE00MM4040</t>
  </si>
  <si>
    <t>ПЭ Муфта  нар. рез.   40х1 1/2</t>
  </si>
  <si>
    <t>Н0000009229</t>
  </si>
  <si>
    <t>SVK-PE00MM5032</t>
  </si>
  <si>
    <t>ПЭ Муфта  нар. рез.   50х1 1/4</t>
  </si>
  <si>
    <t>Н0000009230</t>
  </si>
  <si>
    <t>SVK-PE00MM5040</t>
  </si>
  <si>
    <t>ПЭ Муфта  нар. рез.  50х1 1/2</t>
  </si>
  <si>
    <t>Н0000009231</t>
  </si>
  <si>
    <t>SVK-PE00MM5050</t>
  </si>
  <si>
    <t>ПЭ Муфта  нар. рез.  50х2</t>
  </si>
  <si>
    <t>Н0000021718</t>
  </si>
  <si>
    <t>SVK-PE00MM6350</t>
  </si>
  <si>
    <t>ПЭ Муфта  нар. рез.  63х2</t>
  </si>
  <si>
    <t>Н0000009403</t>
  </si>
  <si>
    <t>SVK-PE00M0040</t>
  </si>
  <si>
    <t>ПЭ Муфта соед.   40</t>
  </si>
  <si>
    <t>Н0000009404</t>
  </si>
  <si>
    <t>SVK-PE00M0050</t>
  </si>
  <si>
    <t>ПЭ Муфта соед.   50</t>
  </si>
  <si>
    <t>Н0000003413</t>
  </si>
  <si>
    <t>SVK-PE00M0063</t>
  </si>
  <si>
    <t>ПЭ Муфта соед.   63</t>
  </si>
  <si>
    <t>Н0000003414</t>
  </si>
  <si>
    <t>SVK-PE00M0075</t>
  </si>
  <si>
    <t>ПЭ Муфта соед.   75</t>
  </si>
  <si>
    <t>Н0000021724</t>
  </si>
  <si>
    <t>ПЭ Муфта соед.   90</t>
  </si>
  <si>
    <t>Н0000021725</t>
  </si>
  <si>
    <t>SVK-PE00M0110</t>
  </si>
  <si>
    <t>ПЭ Муфта соед.  110</t>
  </si>
  <si>
    <t>Н0000009375</t>
  </si>
  <si>
    <t>SVK-PE00MP4025</t>
  </si>
  <si>
    <t>ПЭ Муфта переходная  40х25</t>
  </si>
  <si>
    <t>Н0000009376</t>
  </si>
  <si>
    <t>SVK-PE00MP4032</t>
  </si>
  <si>
    <t>ПЭ Муфта переходная  40х32</t>
  </si>
  <si>
    <t>Н0000009377</t>
  </si>
  <si>
    <t>SVK-PE00MP5032</t>
  </si>
  <si>
    <t>ПЭ Муфта переходная  50х32</t>
  </si>
  <si>
    <t>Н0000009378</t>
  </si>
  <si>
    <t>SVK-PE00MP5040</t>
  </si>
  <si>
    <t>ПЭ Муфта переходная  50х40</t>
  </si>
  <si>
    <t>Н0000009379</t>
  </si>
  <si>
    <t>SVK-PE00MP6332</t>
  </si>
  <si>
    <t>ПЭ Муфта переходная  63х32</t>
  </si>
  <si>
    <t>Н0000009380</t>
  </si>
  <si>
    <t>SVK-PE00MP6340</t>
  </si>
  <si>
    <t>ПЭ Муфта переходная  63х40</t>
  </si>
  <si>
    <t>Н0000021719</t>
  </si>
  <si>
    <t>SVK-PE00MP6350</t>
  </si>
  <si>
    <t>ПЭ Муфта переходная  63х50</t>
  </si>
  <si>
    <t>Н0000021720</t>
  </si>
  <si>
    <t>SVK-PE00MP7550</t>
  </si>
  <si>
    <t>ПЭ Муфта переходная  75х50</t>
  </si>
  <si>
    <t>Н0000021721</t>
  </si>
  <si>
    <t>SVK-PE00MP7563</t>
  </si>
  <si>
    <t>ПЭ Муфта переходная  75х63</t>
  </si>
  <si>
    <t>Н0000021722</t>
  </si>
  <si>
    <t>SVK-PE00MP9063</t>
  </si>
  <si>
    <t>ПЭ Муфта переходная  90х63</t>
  </si>
  <si>
    <t>Н0000021723</t>
  </si>
  <si>
    <t>SVK-PE00MP1090</t>
  </si>
  <si>
    <t>ПЭ Муфта переходная 110х90</t>
  </si>
  <si>
    <t>ПЭ Муфта переходная  25х20</t>
  </si>
  <si>
    <t>ПЭ Муфта переходная  32х20</t>
  </si>
  <si>
    <t>ПЭ Муфта переходная  32х25</t>
  </si>
  <si>
    <t>Н0000009290</t>
  </si>
  <si>
    <t>SVK-PE00L4040</t>
  </si>
  <si>
    <t>ПЭ Отвод  40х40</t>
  </si>
  <si>
    <t>Н0000009291</t>
  </si>
  <si>
    <t>SVK-PE00L5050</t>
  </si>
  <si>
    <t>ПЭ Отвод  50х50</t>
  </si>
  <si>
    <t>Н0000009292</t>
  </si>
  <si>
    <t>SVK-PE00L6363</t>
  </si>
  <si>
    <t>ПЭ Отвод  63х63</t>
  </si>
  <si>
    <t>Н0000021726</t>
  </si>
  <si>
    <t>SVK-PE00L7575</t>
  </si>
  <si>
    <t>ПЭ Отвод  75х75</t>
  </si>
  <si>
    <t>Н0000021727</t>
  </si>
  <si>
    <t>SVK-PE00L9090</t>
  </si>
  <si>
    <t>ПЭ Отвод  90х90</t>
  </si>
  <si>
    <t>Н0000021728</t>
  </si>
  <si>
    <t>ПЭ Отвод 110х110</t>
  </si>
  <si>
    <t>Н0000009346</t>
  </si>
  <si>
    <t>SVK-PE00LF2525</t>
  </si>
  <si>
    <t>ПЭ Отвод  вн. рез.     25х1</t>
  </si>
  <si>
    <t>Н0000009349</t>
  </si>
  <si>
    <t>SVK-PE00LF4025</t>
  </si>
  <si>
    <t>ПЭ Отвод  вн. рез.    40х1</t>
  </si>
  <si>
    <t>Н0000009350</t>
  </si>
  <si>
    <t>SVK-PE00LF4032</t>
  </si>
  <si>
    <t>ПЭ Отвод  вн. рез.   40х1 1/4</t>
  </si>
  <si>
    <t>Н0000021729</t>
  </si>
  <si>
    <t>SVK-PE00LF5032</t>
  </si>
  <si>
    <t>ПЭ Отвод  вн. рез.   50х 1 1/4</t>
  </si>
  <si>
    <t>Н0000021730</t>
  </si>
  <si>
    <t>SVK-PE00LF5040</t>
  </si>
  <si>
    <t>ПЭ Отвод  вн. рез.   50х1 1/2</t>
  </si>
  <si>
    <t>Н0000021731</t>
  </si>
  <si>
    <t>SVK-PE00LF6350</t>
  </si>
  <si>
    <t>ПЭ Отвод  вн. рез.  63х 2</t>
  </si>
  <si>
    <t>Н0000009300</t>
  </si>
  <si>
    <t>SVK-PE00LM2525</t>
  </si>
  <si>
    <t>ПЭ Отвод  нар. рез.       25х1</t>
  </si>
  <si>
    <t>Н0000018007</t>
  </si>
  <si>
    <t>SVK-PE00LM3232</t>
  </si>
  <si>
    <t>ПЭ Отвод  нар. рез.      32х 1 1/4</t>
  </si>
  <si>
    <t>Н0000009303</t>
  </si>
  <si>
    <t>SVK-PE00LM4025</t>
  </si>
  <si>
    <t>ПЭ Отвод  нар. рез.      40х1</t>
  </si>
  <si>
    <t>Н0000009304</t>
  </si>
  <si>
    <t>SVK-PE00LM4032</t>
  </si>
  <si>
    <t>ПЭ Отвод  нар. рез.    40х 1 1/4</t>
  </si>
  <si>
    <t>Н0000021732</t>
  </si>
  <si>
    <t>ПЭ Отвод  нар. рез.    40х1 1/2</t>
  </si>
  <si>
    <t>Н0000009305</t>
  </si>
  <si>
    <t>SVK-PE00LM5032</t>
  </si>
  <si>
    <t>ПЭ Отвод  нар. рез.    50х1 1/4</t>
  </si>
  <si>
    <t>Н0000009336</t>
  </si>
  <si>
    <t>SVK-PE00LM5040</t>
  </si>
  <si>
    <t>ПЭ Отвод  нар. рез.   50х1 1/2</t>
  </si>
  <si>
    <t>Н0000009337</t>
  </si>
  <si>
    <t>SVK-PE00LM5050</t>
  </si>
  <si>
    <t>ПЭ Отвод  нар. рез.  50х2</t>
  </si>
  <si>
    <t>Н0000003489</t>
  </si>
  <si>
    <t>SVK-PE00LM6350</t>
  </si>
  <si>
    <t>ПЭ Отвод  нар. рез.  63х2</t>
  </si>
  <si>
    <t>Н0000009410</t>
  </si>
  <si>
    <t>SVK-PE00T0040</t>
  </si>
  <si>
    <t>ПЭ Тройник   40х40х40</t>
  </si>
  <si>
    <t>Н0000009411</t>
  </si>
  <si>
    <t>SVK-PE00T0050</t>
  </si>
  <si>
    <t>ПЭ Тройник   50х50х50</t>
  </si>
  <si>
    <t>Н0000009412</t>
  </si>
  <si>
    <t>SVK-PE00T0063</t>
  </si>
  <si>
    <t>ПЭ Тройник   63х63х63</t>
  </si>
  <si>
    <t>Н0000018006</t>
  </si>
  <si>
    <t>SVK-PE00T0075</t>
  </si>
  <si>
    <t>ПЭ Тройник   75х75х75</t>
  </si>
  <si>
    <t>Н0000021733</t>
  </si>
  <si>
    <t>SVK-PE00T0090</t>
  </si>
  <si>
    <t>ПЭ Тройник   90х90х90</t>
  </si>
  <si>
    <t>Н0000021734</t>
  </si>
  <si>
    <t>SVK-PE00T0110</t>
  </si>
  <si>
    <t>ПЭ Тройник  110х110х110</t>
  </si>
  <si>
    <t>SVK-PE00TF2025</t>
  </si>
  <si>
    <t>Н0000009270</t>
  </si>
  <si>
    <t>SVK-PE00TF2525</t>
  </si>
  <si>
    <t>ПЭ Тройник  вн. рез.25х1х25</t>
  </si>
  <si>
    <t>Н0000009277</t>
  </si>
  <si>
    <t>SVK-PE00TF4032</t>
  </si>
  <si>
    <t>ПЭ Тройник  вн. рез.40х1 1/4х40</t>
  </si>
  <si>
    <t>Н0000009276</t>
  </si>
  <si>
    <t>SVK-PE00TF4025</t>
  </si>
  <si>
    <t>ПЭ Тройник  вн. рез.40х1х40</t>
  </si>
  <si>
    <t>Н0000009281</t>
  </si>
  <si>
    <t>SVK-PE00TF5042</t>
  </si>
  <si>
    <t>ПЭ Тройник  вн. рез.50х1 1/2х50</t>
  </si>
  <si>
    <t>Н0000009280</t>
  </si>
  <si>
    <t>SVK-PE00TF5032</t>
  </si>
  <si>
    <t>ПЭ Тройник  вн. рез.50х1 1/4х50</t>
  </si>
  <si>
    <t>Н0000009279</t>
  </si>
  <si>
    <t>SVK-PE00TF5025</t>
  </si>
  <si>
    <t>ПЭ Тройник  вн. рез.50х1х50</t>
  </si>
  <si>
    <t>Н0000017753</t>
  </si>
  <si>
    <t>SVK-PE00TF6040</t>
  </si>
  <si>
    <t>ПЭ Тройник  вн. рез.63х1 1/2х63</t>
  </si>
  <si>
    <t>Н0000021735</t>
  </si>
  <si>
    <t>SVK-PE00TF6050</t>
  </si>
  <si>
    <t>ПЭ Тройник  вн. рез.63х2х63</t>
  </si>
  <si>
    <t>Н0000015780</t>
  </si>
  <si>
    <t>SVK-PE00TM3215</t>
  </si>
  <si>
    <t>ПЭ Тройник  нар. рез.    32х1/2х32</t>
  </si>
  <si>
    <t>Н0000009257</t>
  </si>
  <si>
    <t>SVK-PE00TM4032</t>
  </si>
  <si>
    <t>ПЭ Тройник  нар. рез.    40х1 1/4х40</t>
  </si>
  <si>
    <t>Н0000009256</t>
  </si>
  <si>
    <t>SVK-PE00TM4025</t>
  </si>
  <si>
    <t>ПЭ Тройник  нар. рез.    40х1х40</t>
  </si>
  <si>
    <t>Н0000009261</t>
  </si>
  <si>
    <t>SVK-PE00TM5040</t>
  </si>
  <si>
    <t>ПЭ Тройник  нар. рез.   50х 1 1/2х50</t>
  </si>
  <si>
    <t>Н0000009260</t>
  </si>
  <si>
    <t>SVK-PE00TM5032</t>
  </si>
  <si>
    <t>ПЭ Тройник  нар. рез.   50х 1 1/4х50</t>
  </si>
  <si>
    <t>Н0000016372</t>
  </si>
  <si>
    <t>SVK-PE00TM5050</t>
  </si>
  <si>
    <t>ПЭ Тройник  нар. рез.   50х2х50</t>
  </si>
  <si>
    <t>Н0000021736</t>
  </si>
  <si>
    <t>SVK-PE00TM6350</t>
  </si>
  <si>
    <t>ПЭ Тройник  нар. рез.   63х2х63</t>
  </si>
  <si>
    <t>SVK-PE00TM2525</t>
  </si>
  <si>
    <t>ПЭ Тройник  переходной  25х20х25</t>
  </si>
  <si>
    <t>ПЭ Тройник  переходной  32х20х32</t>
  </si>
  <si>
    <t>ПЭ Тройник  переходной  32х25х32</t>
  </si>
  <si>
    <t>Н0000009363</t>
  </si>
  <si>
    <t>SVK-PE00TP4025</t>
  </si>
  <si>
    <t>ПЭ Тройник  переходной  40х25х40</t>
  </si>
  <si>
    <t>Н0000009364</t>
  </si>
  <si>
    <t>SVK-PE00TP4032</t>
  </si>
  <si>
    <t>ПЭ Тройник  переходной  40х32х40</t>
  </si>
  <si>
    <t>Н0000009365</t>
  </si>
  <si>
    <t>SVK-PE00TP5032</t>
  </si>
  <si>
    <t>ПЭ Тройник  переходной  50х32х50</t>
  </si>
  <si>
    <t>Н0000009366</t>
  </si>
  <si>
    <t>SVK-PE00TP5040</t>
  </si>
  <si>
    <t>ПЭ Тройник  переходной  50х40х50</t>
  </si>
  <si>
    <t>Н0000021737</t>
  </si>
  <si>
    <t>SVK-PE00TP6332</t>
  </si>
  <si>
    <t>ПЭ Тройник  переходной  63х32х63</t>
  </si>
  <si>
    <t>Н0000021738</t>
  </si>
  <si>
    <t>SVK-PE00TP6340</t>
  </si>
  <si>
    <t>ПЭ Тройник  переходной  63х40х63</t>
  </si>
  <si>
    <t>Н0000021739</t>
  </si>
  <si>
    <t>SVK-PE00TP6350</t>
  </si>
  <si>
    <t>ПЭ Тройник  переходной  63х50х63</t>
  </si>
  <si>
    <t>Н0000021740</t>
  </si>
  <si>
    <t>SVK-PE00TP7550</t>
  </si>
  <si>
    <t>ПЭ Тройник  переходной  75х50х75</t>
  </si>
  <si>
    <t>Н0000021741</t>
  </si>
  <si>
    <t>SVK-PE00TP7563</t>
  </si>
  <si>
    <t>ПЭ Тройник  переходной  75х63х75</t>
  </si>
  <si>
    <t>Н0000021742</t>
  </si>
  <si>
    <t>SVK-PE00TP9063</t>
  </si>
  <si>
    <t>ПЭ Тройник  переходной  90х63х90</t>
  </si>
  <si>
    <t>Н0000021743</t>
  </si>
  <si>
    <t>SVK-PE00TP1090</t>
  </si>
  <si>
    <t>ПЭ Тройник  переходной 110х90х110</t>
  </si>
  <si>
    <t>Н0000003288</t>
  </si>
  <si>
    <t>SVK-PE00S2515</t>
  </si>
  <si>
    <t>ПЭ Седло (крепление болт) 25х 1/2</t>
  </si>
  <si>
    <t>Н0000005294</t>
  </si>
  <si>
    <t>SVK-PE00S2520</t>
  </si>
  <si>
    <t>ПЭ Седло (крепление болт) 25х3/4</t>
  </si>
  <si>
    <t>Н0000007235</t>
  </si>
  <si>
    <t>SVK-PE00S3225</t>
  </si>
  <si>
    <t>ПЭ Седло (крепление болт) 32х1</t>
  </si>
  <si>
    <t>Н0000015779</t>
  </si>
  <si>
    <t>SVK-PE00S4025</t>
  </si>
  <si>
    <t>ПЭ Седло (крепление болт) 40х1</t>
  </si>
  <si>
    <t>Н0000002867</t>
  </si>
  <si>
    <t>SVK-PE00S4015</t>
  </si>
  <si>
    <t>ПЭ Седло (крепление болт) 40х1/2</t>
  </si>
  <si>
    <t>Н0000002696</t>
  </si>
  <si>
    <t>SVK-PE00S4020</t>
  </si>
  <si>
    <t>ПЭ Седло (крепление болт) 40х3/4</t>
  </si>
  <si>
    <t>Н0000002697</t>
  </si>
  <si>
    <t>SVK-PE00S5015</t>
  </si>
  <si>
    <t>ПЭ Седло (крепление болт) 50х 1/2</t>
  </si>
  <si>
    <t>Н0000002698</t>
  </si>
  <si>
    <t>SVK-PE00S5020</t>
  </si>
  <si>
    <t>ПЭ Седло (крепление болт) 50х 3/4</t>
  </si>
  <si>
    <t>Н0000002868</t>
  </si>
  <si>
    <t>SVK-PE00S5025</t>
  </si>
  <si>
    <t>ПЭ Седло (крепление болт) 50х1</t>
  </si>
  <si>
    <t>Н0000003291</t>
  </si>
  <si>
    <t>SVK-PE00S6332</t>
  </si>
  <si>
    <t>ПЭ Седло (крепление болт) 63х1  1/4</t>
  </si>
  <si>
    <t>Н0000002699</t>
  </si>
  <si>
    <t>SVK-PE00S6340</t>
  </si>
  <si>
    <t>ПЭ Седло (крепление болт) 63х1 1/2</t>
  </si>
  <si>
    <t>Н0000002701</t>
  </si>
  <si>
    <t>SVK-PE00S7525</t>
  </si>
  <si>
    <t>ПЭ Седло (крепление болт) 75х1</t>
  </si>
  <si>
    <t>Н0000003295</t>
  </si>
  <si>
    <t>SVK-PE00S9015</t>
  </si>
  <si>
    <t>ПЭ Седло (крепление болт) 90х 1/2</t>
  </si>
  <si>
    <t>Н0000003296</t>
  </si>
  <si>
    <t>SVK-PE00S9020</t>
  </si>
  <si>
    <t>ПЭ Седло (крепление болт) 90х 3/4</t>
  </si>
  <si>
    <t>Н0000003297</t>
  </si>
  <si>
    <t>SVK-PE00S9025</t>
  </si>
  <si>
    <t>ПЭ Седло (крепление болт) 90х1</t>
  </si>
  <si>
    <t>Н0000003298</t>
  </si>
  <si>
    <t>SVK-PE00S9032</t>
  </si>
  <si>
    <t>ПЭ Седло (крепление болт) 90х1  1/4</t>
  </si>
  <si>
    <t>Н0000003299</t>
  </si>
  <si>
    <t>SVK-PE00S9040</t>
  </si>
  <si>
    <t>ПЭ Седло (крепление болт) 90х1 1/2</t>
  </si>
  <si>
    <t>Н0000003300</t>
  </si>
  <si>
    <t>SVK-PE00S9050</t>
  </si>
  <si>
    <t>ПЭ Седло (крепление болт) 90х2</t>
  </si>
  <si>
    <t>Н0000003301</t>
  </si>
  <si>
    <t>SVK-PE00S1015</t>
  </si>
  <si>
    <t>ПЭ Седло (крепление болт)110х 1/2</t>
  </si>
  <si>
    <t>Н0000003302</t>
  </si>
  <si>
    <t>SVK-PE00S1020</t>
  </si>
  <si>
    <t>ПЭ Седло (крепление болт)110х 3/4</t>
  </si>
  <si>
    <t>Н0000003303</t>
  </si>
  <si>
    <t>SVK-PE00S1025</t>
  </si>
  <si>
    <t>ПЭ Седло (крепление болт)110х1</t>
  </si>
  <si>
    <t>Н0000002846</t>
  </si>
  <si>
    <t>SVK-PE00S1032</t>
  </si>
  <si>
    <t>ПЭ Седло (крепление болт)110х1  1/4</t>
  </si>
  <si>
    <t>Н0000003304</t>
  </si>
  <si>
    <t>SVK-PE00S1040</t>
  </si>
  <si>
    <t>ПЭ Седло (крепление болт)110х1 1/2</t>
  </si>
  <si>
    <t>Н0000003305</t>
  </si>
  <si>
    <t>SVK-PE00S1050</t>
  </si>
  <si>
    <t>ПЭ Седло (крепление болт)110х2</t>
  </si>
  <si>
    <t>Н0000011534</t>
  </si>
  <si>
    <t>SVK-PE00K0050</t>
  </si>
  <si>
    <t>ПЭ  Шаровый кран соединительный 50х50</t>
  </si>
  <si>
    <t>Н0000012100</t>
  </si>
  <si>
    <t>SVK-PE00K0063</t>
  </si>
  <si>
    <t>ПЭ  Шаровый кран соединительный 63х63</t>
  </si>
  <si>
    <t>Н0000017865</t>
  </si>
  <si>
    <t>SVK-PE02K1515</t>
  </si>
  <si>
    <t>ПЭ Шаровый кран в.р.-в.р.   1/2 х 1/2</t>
  </si>
  <si>
    <t>Н0000013157</t>
  </si>
  <si>
    <t>SVK-PE02K2020</t>
  </si>
  <si>
    <t>ПЭ Шаровый кран в.р.-в.р.   3/4 х 3/4</t>
  </si>
  <si>
    <t>Н0000012357</t>
  </si>
  <si>
    <t>SVK-PE02K2525</t>
  </si>
  <si>
    <t>ПЭ Шаровый кран в.р.-в.р.  1 х 1</t>
  </si>
  <si>
    <t>Н0000017868</t>
  </si>
  <si>
    <t>SVK-PE04K1515</t>
  </si>
  <si>
    <t>ПЭ Шаровый кран н.р.- в.р.   1/2х1/2</t>
  </si>
  <si>
    <t>Н0000009649</t>
  </si>
  <si>
    <t>SVK-PE04K2020</t>
  </si>
  <si>
    <t>ПЭ Шаровый кран н.р.- в.р.   3/4х3/4</t>
  </si>
  <si>
    <t>Н0000009648</t>
  </si>
  <si>
    <t>SVK-PE04K2525</t>
  </si>
  <si>
    <t>ПЭ Шаровый кран н.р.- в.р.  1х1</t>
  </si>
  <si>
    <t>Труба Flextron</t>
  </si>
  <si>
    <t>Flextron</t>
  </si>
  <si>
    <t>Внутрянняя канализация Flextron</t>
  </si>
  <si>
    <t>Наружная канализация Flextron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</si>
</sst>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[$€-2]\ #,##0.00"/>
    <numFmt numFmtId="166" formatCode="[$$-409]#,##0.00"/>
    <numFmt numFmtId="167" formatCode="000000000"/>
    <numFmt numFmtId="168" formatCode="#,##0.00_ ;\-#,##0.00\ "/>
    <numFmt numFmtId="169" formatCode="#,##0.00&quot;р.&quot;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6"/>
      <color theme="1" tint="4.9989318521683403E-2"/>
      <name val="Calibri"/>
      <family val="2"/>
      <charset val="204"/>
    </font>
    <font>
      <b/>
      <sz val="8"/>
      <name val="Arial Cyr"/>
      <family val="2"/>
      <charset val="204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8"/>
      <name val="Arial"/>
      <family val="2"/>
      <charset val="204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u/>
      <sz val="12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name val="Helv"/>
      <charset val="204"/>
    </font>
    <font>
      <b/>
      <u/>
      <sz val="10"/>
      <name val="Arial Cyr"/>
      <charset val="204"/>
    </font>
    <font>
      <b/>
      <sz val="12"/>
      <name val="Arial Cyr"/>
      <charset val="204"/>
    </font>
    <font>
      <sz val="10"/>
      <name val="Arial Cyr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42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0" fontId="4" fillId="0" borderId="1" applyNumberFormat="0" applyFill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0" fontId="9" fillId="0" borderId="0">
      <alignment horizontal="left"/>
    </xf>
    <xf numFmtId="0" fontId="9" fillId="0" borderId="0">
      <alignment horizontal="left"/>
    </xf>
    <xf numFmtId="0" fontId="3" fillId="0" borderId="0"/>
    <xf numFmtId="0" fontId="21" fillId="0" borderId="0"/>
    <xf numFmtId="0" fontId="24" fillId="0" borderId="0"/>
  </cellStyleXfs>
  <cellXfs count="160">
    <xf numFmtId="0" fontId="0" fillId="0" borderId="0" xfId="0"/>
    <xf numFmtId="0" fontId="3" fillId="0" borderId="0" xfId="1"/>
    <xf numFmtId="0" fontId="8" fillId="0" borderId="0" xfId="3" quotePrefix="1" applyAlignment="1" applyProtection="1"/>
    <xf numFmtId="0" fontId="3" fillId="2" borderId="0" xfId="1" applyFill="1"/>
    <xf numFmtId="0" fontId="12" fillId="0" borderId="0" xfId="0" applyFont="1"/>
    <xf numFmtId="0" fontId="11" fillId="0" borderId="2" xfId="0" applyFont="1" applyBorder="1" applyAlignment="1">
      <alignment horizontal="center"/>
    </xf>
    <xf numFmtId="0" fontId="0" fillId="0" borderId="2" xfId="0" applyBorder="1"/>
    <xf numFmtId="0" fontId="13" fillId="0" borderId="2" xfId="0" applyFont="1" applyBorder="1" applyAlignment="1">
      <alignment horizontal="left"/>
    </xf>
    <xf numFmtId="2" fontId="10" fillId="0" borderId="2" xfId="0" applyNumberFormat="1" applyFont="1" applyBorder="1"/>
    <xf numFmtId="0" fontId="12" fillId="0" borderId="2" xfId="0" applyFont="1" applyBorder="1"/>
    <xf numFmtId="0" fontId="11" fillId="2" borderId="2" xfId="0" applyFont="1" applyFill="1" applyBorder="1" applyAlignment="1">
      <alignment horizontal="center"/>
    </xf>
    <xf numFmtId="0" fontId="0" fillId="2" borderId="2" xfId="0" applyFill="1" applyBorder="1"/>
    <xf numFmtId="0" fontId="10" fillId="2" borderId="2" xfId="0" applyFont="1" applyFill="1" applyBorder="1"/>
    <xf numFmtId="0" fontId="11" fillId="2" borderId="7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right" vertical="center"/>
    </xf>
    <xf numFmtId="10" fontId="2" fillId="2" borderId="3" xfId="0" applyNumberFormat="1" applyFont="1" applyFill="1" applyBorder="1" applyAlignment="1">
      <alignment vertical="center"/>
    </xf>
    <xf numFmtId="2" fontId="0" fillId="0" borderId="2" xfId="0" applyNumberFormat="1" applyBorder="1"/>
    <xf numFmtId="2" fontId="0" fillId="2" borderId="2" xfId="0" applyNumberFormat="1" applyFill="1" applyBorder="1"/>
    <xf numFmtId="2" fontId="11" fillId="2" borderId="3" xfId="0" applyNumberFormat="1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right" vertical="center"/>
    </xf>
    <xf numFmtId="0" fontId="13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2" fontId="0" fillId="0" borderId="2" xfId="0" applyNumberFormat="1" applyFont="1" applyBorder="1"/>
    <xf numFmtId="0" fontId="0" fillId="0" borderId="2" xfId="0" applyFont="1" applyBorder="1"/>
    <xf numFmtId="0" fontId="0" fillId="2" borderId="2" xfId="0" applyFont="1" applyFill="1" applyBorder="1"/>
    <xf numFmtId="0" fontId="17" fillId="2" borderId="3" xfId="3" applyFont="1" applyFill="1" applyBorder="1" applyAlignment="1" applyProtection="1">
      <alignment horizontal="center" vertical="center"/>
    </xf>
    <xf numFmtId="2" fontId="0" fillId="2" borderId="2" xfId="0" applyNumberFormat="1" applyFont="1" applyFill="1" applyBorder="1"/>
    <xf numFmtId="0" fontId="12" fillId="0" borderId="2" xfId="0" applyFont="1" applyFill="1" applyBorder="1"/>
    <xf numFmtId="0" fontId="13" fillId="0" borderId="2" xfId="0" applyFont="1" applyFill="1" applyBorder="1" applyAlignment="1">
      <alignment horizontal="left" wrapText="1"/>
    </xf>
    <xf numFmtId="165" fontId="0" fillId="0" borderId="2" xfId="0" applyNumberFormat="1" applyFont="1" applyBorder="1"/>
    <xf numFmtId="165" fontId="0" fillId="0" borderId="2" xfId="0" applyNumberFormat="1" applyFill="1" applyBorder="1"/>
    <xf numFmtId="0" fontId="12" fillId="0" borderId="2" xfId="0" applyFont="1" applyBorder="1" applyAlignment="1">
      <alignment wrapText="1"/>
    </xf>
    <xf numFmtId="0" fontId="12" fillId="0" borderId="2" xfId="0" applyFont="1" applyBorder="1" applyAlignment="1">
      <alignment horizontal="left"/>
    </xf>
    <xf numFmtId="0" fontId="15" fillId="2" borderId="0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vertical="center"/>
    </xf>
    <xf numFmtId="0" fontId="15" fillId="2" borderId="11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5" fillId="2" borderId="13" xfId="0" applyFont="1" applyFill="1" applyBorder="1" applyAlignment="1">
      <alignment vertical="center"/>
    </xf>
    <xf numFmtId="0" fontId="15" fillId="2" borderId="14" xfId="0" applyFont="1" applyFill="1" applyBorder="1" applyAlignment="1">
      <alignment vertical="center"/>
    </xf>
    <xf numFmtId="0" fontId="15" fillId="2" borderId="15" xfId="0" applyFont="1" applyFill="1" applyBorder="1" applyAlignment="1">
      <alignment vertical="center"/>
    </xf>
    <xf numFmtId="0" fontId="13" fillId="0" borderId="2" xfId="0" applyFont="1" applyFill="1" applyBorder="1" applyAlignment="1">
      <alignment horizontal="left"/>
    </xf>
    <xf numFmtId="0" fontId="13" fillId="0" borderId="2" xfId="0" applyFont="1" applyFill="1" applyBorder="1" applyAlignment="1">
      <alignment horizontal="center"/>
    </xf>
    <xf numFmtId="0" fontId="13" fillId="0" borderId="2" xfId="0" applyFont="1" applyFill="1" applyBorder="1"/>
    <xf numFmtId="2" fontId="12" fillId="0" borderId="2" xfId="0" applyNumberFormat="1" applyFont="1" applyFill="1" applyBorder="1"/>
    <xf numFmtId="2" fontId="13" fillId="0" borderId="2" xfId="0" applyNumberFormat="1" applyFont="1" applyFill="1" applyBorder="1"/>
    <xf numFmtId="0" fontId="11" fillId="2" borderId="7" xfId="0" applyFont="1" applyFill="1" applyBorder="1" applyAlignment="1">
      <alignment horizontal="center" wrapText="1"/>
    </xf>
    <xf numFmtId="0" fontId="13" fillId="2" borderId="2" xfId="0" applyFont="1" applyFill="1" applyBorder="1"/>
    <xf numFmtId="0" fontId="11" fillId="2" borderId="3" xfId="0" applyFont="1" applyFill="1" applyBorder="1" applyAlignment="1">
      <alignment horizontal="right" vertical="center"/>
    </xf>
    <xf numFmtId="0" fontId="11" fillId="2" borderId="6" xfId="0" applyFont="1" applyFill="1" applyBorder="1" applyAlignment="1">
      <alignment horizontal="right" vertical="center"/>
    </xf>
    <xf numFmtId="0" fontId="13" fillId="0" borderId="2" xfId="0" applyFont="1" applyBorder="1" applyAlignment="1">
      <alignment horizontal="left" wrapText="1"/>
    </xf>
    <xf numFmtId="166" fontId="0" fillId="0" borderId="2" xfId="0" applyNumberFormat="1" applyFont="1" applyBorder="1"/>
    <xf numFmtId="0" fontId="1" fillId="0" borderId="0" xfId="0" applyFont="1"/>
    <xf numFmtId="0" fontId="13" fillId="0" borderId="0" xfId="0" applyFont="1"/>
    <xf numFmtId="2" fontId="13" fillId="0" borderId="2" xfId="0" applyNumberFormat="1" applyFont="1" applyFill="1" applyBorder="1" applyAlignment="1">
      <alignment horizontal="center"/>
    </xf>
    <xf numFmtId="0" fontId="13" fillId="0" borderId="19" xfId="0" applyFont="1" applyBorder="1"/>
    <xf numFmtId="0" fontId="19" fillId="0" borderId="2" xfId="0" applyNumberFormat="1" applyFont="1" applyFill="1" applyBorder="1" applyAlignment="1">
      <alignment horizontal="left" vertical="top"/>
    </xf>
    <xf numFmtId="167" fontId="19" fillId="0" borderId="2" xfId="0" applyNumberFormat="1" applyFont="1" applyFill="1" applyBorder="1" applyAlignment="1">
      <alignment horizontal="left" vertical="top"/>
    </xf>
    <xf numFmtId="0" fontId="0" fillId="2" borderId="2" xfId="0" applyFill="1" applyBorder="1" applyAlignment="1">
      <alignment horizontal="center"/>
    </xf>
    <xf numFmtId="2" fontId="12" fillId="0" borderId="2" xfId="0" applyNumberFormat="1" applyFont="1" applyBorder="1"/>
    <xf numFmtId="0" fontId="13" fillId="0" borderId="19" xfId="0" applyFont="1" applyBorder="1" applyAlignment="1">
      <alignment horizontal="left"/>
    </xf>
    <xf numFmtId="0" fontId="16" fillId="0" borderId="2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right" vertical="center"/>
    </xf>
    <xf numFmtId="0" fontId="20" fillId="2" borderId="2" xfId="0" applyFont="1" applyFill="1" applyBorder="1" applyAlignment="1">
      <alignment horizontal="center"/>
    </xf>
    <xf numFmtId="49" fontId="9" fillId="0" borderId="2" xfId="6" applyNumberFormat="1" applyFont="1" applyFill="1" applyBorder="1" applyAlignment="1" applyProtection="1">
      <alignment vertical="center"/>
      <protection hidden="1"/>
    </xf>
    <xf numFmtId="0" fontId="9" fillId="0" borderId="2" xfId="7" applyFont="1" applyFill="1" applyBorder="1" applyAlignment="1" applyProtection="1">
      <protection hidden="1"/>
    </xf>
    <xf numFmtId="0" fontId="9" fillId="0" borderId="2" xfId="8" applyFont="1" applyFill="1" applyBorder="1" applyAlignment="1" applyProtection="1">
      <alignment vertical="center"/>
      <protection hidden="1"/>
    </xf>
    <xf numFmtId="1" fontId="9" fillId="0" borderId="2" xfId="1" applyNumberFormat="1" applyFont="1" applyFill="1" applyBorder="1" applyAlignment="1" applyProtection="1">
      <alignment horizontal="center" vertical="center"/>
      <protection hidden="1"/>
    </xf>
    <xf numFmtId="1" fontId="9" fillId="0" borderId="2" xfId="8" applyNumberFormat="1" applyFont="1" applyFill="1" applyBorder="1" applyAlignment="1" applyProtection="1">
      <alignment horizontal="center" vertical="center"/>
      <protection hidden="1"/>
    </xf>
    <xf numFmtId="0" fontId="0" fillId="0" borderId="2" xfId="0" applyBorder="1" applyProtection="1">
      <protection locked="0"/>
    </xf>
    <xf numFmtId="0" fontId="0" fillId="2" borderId="2" xfId="0" applyFill="1" applyBorder="1" applyProtection="1">
      <protection locked="0"/>
    </xf>
    <xf numFmtId="10" fontId="2" fillId="2" borderId="3" xfId="0" applyNumberFormat="1" applyFont="1" applyFill="1" applyBorder="1" applyAlignment="1" applyProtection="1">
      <alignment vertical="center"/>
      <protection locked="0"/>
    </xf>
    <xf numFmtId="2" fontId="0" fillId="0" borderId="2" xfId="0" applyNumberFormat="1" applyBorder="1" applyProtection="1">
      <protection hidden="1"/>
    </xf>
    <xf numFmtId="2" fontId="0" fillId="2" borderId="2" xfId="0" applyNumberFormat="1" applyFill="1" applyBorder="1" applyProtection="1">
      <protection hidden="1"/>
    </xf>
    <xf numFmtId="0" fontId="0" fillId="0" borderId="2" xfId="0" applyFont="1" applyBorder="1" applyProtection="1">
      <protection locked="0"/>
    </xf>
    <xf numFmtId="0" fontId="0" fillId="2" borderId="2" xfId="0" applyFont="1" applyFill="1" applyBorder="1" applyProtection="1">
      <protection locked="0"/>
    </xf>
    <xf numFmtId="2" fontId="0" fillId="0" borderId="2" xfId="0" applyNumberFormat="1" applyFont="1" applyBorder="1" applyProtection="1">
      <protection hidden="1"/>
    </xf>
    <xf numFmtId="0" fontId="0" fillId="2" borderId="2" xfId="0" applyFont="1" applyFill="1" applyBorder="1" applyProtection="1">
      <protection hidden="1"/>
    </xf>
    <xf numFmtId="0" fontId="12" fillId="0" borderId="2" xfId="0" applyFont="1" applyBorder="1" applyProtection="1">
      <protection locked="0"/>
    </xf>
    <xf numFmtId="0" fontId="0" fillId="2" borderId="2" xfId="0" applyFill="1" applyBorder="1" applyProtection="1">
      <protection hidden="1"/>
    </xf>
    <xf numFmtId="10" fontId="2" fillId="2" borderId="3" xfId="0" applyNumberFormat="1" applyFont="1" applyFill="1" applyBorder="1" applyAlignment="1" applyProtection="1">
      <alignment horizontal="right" vertical="center"/>
      <protection locked="0"/>
    </xf>
    <xf numFmtId="0" fontId="0" fillId="0" borderId="2" xfId="0" applyFill="1" applyBorder="1" applyProtection="1">
      <protection locked="0"/>
    </xf>
    <xf numFmtId="2" fontId="13" fillId="0" borderId="2" xfId="0" applyNumberFormat="1" applyFon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13" fillId="0" borderId="2" xfId="0" applyNumberFormat="1" applyFont="1" applyFill="1" applyBorder="1" applyProtection="1">
      <protection hidden="1"/>
    </xf>
    <xf numFmtId="2" fontId="12" fillId="0" borderId="2" xfId="0" applyNumberFormat="1" applyFont="1" applyBorder="1" applyProtection="1">
      <protection hidden="1"/>
    </xf>
    <xf numFmtId="2" fontId="0" fillId="0" borderId="2" xfId="0" applyNumberFormat="1" applyFill="1" applyBorder="1" applyProtection="1">
      <protection locked="0"/>
    </xf>
    <xf numFmtId="2" fontId="0" fillId="0" borderId="2" xfId="0" applyNumberFormat="1" applyFont="1" applyFill="1" applyBorder="1"/>
    <xf numFmtId="0" fontId="0" fillId="0" borderId="2" xfId="0" applyFill="1" applyBorder="1"/>
    <xf numFmtId="2" fontId="18" fillId="0" borderId="2" xfId="0" applyNumberFormat="1" applyFont="1" applyFill="1" applyBorder="1" applyAlignment="1">
      <alignment horizontal="right" vertical="top"/>
    </xf>
    <xf numFmtId="44" fontId="12" fillId="0" borderId="2" xfId="0" applyNumberFormat="1" applyFont="1" applyBorder="1"/>
    <xf numFmtId="168" fontId="12" fillId="0" borderId="2" xfId="0" applyNumberFormat="1" applyFont="1" applyBorder="1"/>
    <xf numFmtId="169" fontId="12" fillId="0" borderId="2" xfId="0" applyNumberFormat="1" applyFont="1" applyBorder="1"/>
    <xf numFmtId="4" fontId="11" fillId="2" borderId="3" xfId="0" applyNumberFormat="1" applyFont="1" applyFill="1" applyBorder="1" applyAlignment="1">
      <alignment vertical="center"/>
    </xf>
    <xf numFmtId="0" fontId="15" fillId="2" borderId="12" xfId="0" applyFont="1" applyFill="1" applyBorder="1" applyAlignment="1">
      <alignment vertical="center"/>
    </xf>
    <xf numFmtId="0" fontId="22" fillId="2" borderId="10" xfId="3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10" fontId="2" fillId="2" borderId="17" xfId="0" applyNumberFormat="1" applyFont="1" applyFill="1" applyBorder="1" applyAlignment="1" applyProtection="1">
      <alignment vertical="center"/>
      <protection locked="0"/>
    </xf>
    <xf numFmtId="0" fontId="5" fillId="2" borderId="0" xfId="2" applyFont="1" applyFill="1" applyBorder="1" applyAlignment="1">
      <alignment vertical="center"/>
    </xf>
    <xf numFmtId="2" fontId="1" fillId="0" borderId="0" xfId="0" applyNumberFormat="1" applyFont="1"/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169" fontId="0" fillId="0" borderId="2" xfId="0" applyNumberFormat="1" applyFont="1" applyBorder="1"/>
    <xf numFmtId="0" fontId="11" fillId="0" borderId="2" xfId="0" applyFont="1" applyBorder="1" applyAlignment="1">
      <alignment horizontal="left"/>
    </xf>
    <xf numFmtId="0" fontId="16" fillId="0" borderId="2" xfId="0" applyFont="1" applyBorder="1" applyAlignment="1">
      <alignment horizontal="left"/>
    </xf>
    <xf numFmtId="4" fontId="12" fillId="0" borderId="2" xfId="0" applyNumberFormat="1" applyFont="1" applyBorder="1"/>
    <xf numFmtId="2" fontId="0" fillId="0" borderId="0" xfId="0" applyNumberFormat="1"/>
    <xf numFmtId="4" fontId="0" fillId="0" borderId="0" xfId="0" applyNumberFormat="1"/>
    <xf numFmtId="0" fontId="12" fillId="0" borderId="2" xfId="0" applyFont="1" applyBorder="1" applyAlignment="1">
      <alignment horizontal="center"/>
    </xf>
    <xf numFmtId="0" fontId="12" fillId="2" borderId="2" xfId="0" applyFont="1" applyFill="1" applyBorder="1" applyProtection="1">
      <protection hidden="1"/>
    </xf>
    <xf numFmtId="2" fontId="12" fillId="2" borderId="2" xfId="0" applyNumberFormat="1" applyFont="1" applyFill="1" applyBorder="1" applyProtection="1">
      <protection hidden="1"/>
    </xf>
    <xf numFmtId="0" fontId="23" fillId="2" borderId="0" xfId="1" applyFont="1" applyFill="1" applyBorder="1" applyAlignment="1">
      <alignment horizontal="center" vertical="center"/>
    </xf>
    <xf numFmtId="0" fontId="22" fillId="2" borderId="0" xfId="3" applyFont="1" applyFill="1" applyBorder="1" applyAlignment="1" applyProtection="1">
      <alignment horizontal="center" vertical="center"/>
    </xf>
    <xf numFmtId="0" fontId="8" fillId="0" borderId="0" xfId="3" applyFill="1" applyBorder="1" applyAlignment="1" applyProtection="1">
      <alignment horizontal="center"/>
    </xf>
    <xf numFmtId="0" fontId="6" fillId="4" borderId="2" xfId="1" applyFont="1" applyFill="1" applyBorder="1" applyAlignment="1">
      <alignment horizontal="center" vertical="center"/>
    </xf>
    <xf numFmtId="0" fontId="8" fillId="3" borderId="4" xfId="3" applyFill="1" applyBorder="1" applyAlignment="1" applyProtection="1">
      <alignment horizontal="center"/>
    </xf>
    <xf numFmtId="0" fontId="8" fillId="3" borderId="5" xfId="3" applyFill="1" applyBorder="1" applyAlignment="1" applyProtection="1">
      <alignment horizontal="center"/>
    </xf>
    <xf numFmtId="0" fontId="8" fillId="3" borderId="6" xfId="3" applyFill="1" applyBorder="1" applyAlignment="1" applyProtection="1">
      <alignment horizontal="center"/>
    </xf>
    <xf numFmtId="164" fontId="7" fillId="5" borderId="2" xfId="1" applyNumberFormat="1" applyFont="1" applyFill="1" applyBorder="1" applyAlignment="1" applyProtection="1">
      <alignment horizontal="center" vertical="center"/>
      <protection hidden="1"/>
    </xf>
    <xf numFmtId="0" fontId="22" fillId="0" borderId="0" xfId="3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22" fillId="2" borderId="10" xfId="3" applyFont="1" applyFill="1" applyBorder="1" applyAlignment="1" applyProtection="1">
      <alignment horizontal="center" vertical="center"/>
    </xf>
    <xf numFmtId="0" fontId="22" fillId="2" borderId="12" xfId="3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7" fillId="2" borderId="16" xfId="3" applyFont="1" applyFill="1" applyBorder="1" applyAlignment="1" applyProtection="1">
      <alignment horizontal="center" vertical="center"/>
    </xf>
    <xf numFmtId="0" fontId="17" fillId="2" borderId="18" xfId="3" applyFont="1" applyFill="1" applyBorder="1" applyAlignment="1" applyProtection="1">
      <alignment horizontal="center" vertical="center"/>
    </xf>
    <xf numFmtId="0" fontId="17" fillId="2" borderId="17" xfId="3" applyFont="1" applyFill="1" applyBorder="1" applyAlignment="1" applyProtection="1">
      <alignment horizontal="center" vertical="center"/>
    </xf>
    <xf numFmtId="0" fontId="14" fillId="2" borderId="16" xfId="0" applyFont="1" applyFill="1" applyBorder="1" applyAlignment="1">
      <alignment horizontal="right" vertical="center"/>
    </xf>
    <xf numFmtId="0" fontId="14" fillId="2" borderId="18" xfId="0" applyFont="1" applyFill="1" applyBorder="1" applyAlignment="1">
      <alignment horizontal="right" vertical="center"/>
    </xf>
    <xf numFmtId="0" fontId="14" fillId="2" borderId="17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2" fontId="11" fillId="2" borderId="16" xfId="0" applyNumberFormat="1" applyFont="1" applyFill="1" applyBorder="1" applyAlignment="1">
      <alignment horizontal="center" vertical="center"/>
    </xf>
    <xf numFmtId="2" fontId="11" fillId="2" borderId="18" xfId="0" applyNumberFormat="1" applyFont="1" applyFill="1" applyBorder="1" applyAlignment="1">
      <alignment horizontal="center" vertical="center"/>
    </xf>
    <xf numFmtId="2" fontId="11" fillId="2" borderId="17" xfId="0" applyNumberFormat="1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7" fillId="2" borderId="8" xfId="3" applyFont="1" applyFill="1" applyBorder="1" applyAlignment="1" applyProtection="1">
      <alignment horizontal="center" vertical="center"/>
    </xf>
    <xf numFmtId="0" fontId="17" fillId="2" borderId="13" xfId="3" applyFont="1" applyFill="1" applyBorder="1" applyAlignment="1" applyProtection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7" fillId="2" borderId="11" xfId="3" applyFont="1" applyFill="1" applyBorder="1" applyAlignment="1" applyProtection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22" fillId="2" borderId="15" xfId="3" applyFont="1" applyFill="1" applyBorder="1" applyAlignment="1" applyProtection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</cellXfs>
  <cellStyles count="10">
    <cellStyle name="0,0_x000d__x000a_NA_x000d__x000a_" xfId="9"/>
    <cellStyle name="Гиперссылка" xfId="3" builtinId="8"/>
    <cellStyle name="Заголовок 1 2" xfId="2"/>
    <cellStyle name="Обычный" xfId="0" builtinId="0"/>
    <cellStyle name="Обычный 2" xfId="1"/>
    <cellStyle name="Обычный_TEBO PPR_1" xfId="7"/>
    <cellStyle name="Обычный_Лист1" xfId="8"/>
    <cellStyle name="Обычный_Ценообразование TEBO_1" xfId="6"/>
    <cellStyle name="Финансовый 2" xfId="4"/>
    <cellStyle name="常规_Sheet1" xfId="5"/>
  </cellStyles>
  <dxfs count="2"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colors>
    <mruColors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svk-plast.ru/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svk-plast.ru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svk-plast.ru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svk-plast.ru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svk-plast.ru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svk-plast.ru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svk-plast.ru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svk-plast.ru/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svk-plast.ru/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svk-plast.ru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66675</xdr:rowOff>
    </xdr:from>
    <xdr:to>
      <xdr:col>1</xdr:col>
      <xdr:colOff>400050</xdr:colOff>
      <xdr:row>2</xdr:row>
      <xdr:rowOff>76200</xdr:rowOff>
    </xdr:to>
    <xdr:pic>
      <xdr:nvPicPr>
        <xdr:cNvPr id="2" name="Рисунок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66675"/>
          <a:ext cx="1066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95250</xdr:rowOff>
    </xdr:from>
    <xdr:to>
      <xdr:col>2</xdr:col>
      <xdr:colOff>409575</xdr:colOff>
      <xdr:row>3</xdr:row>
      <xdr:rowOff>28575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1373279-7EC6-4B30-AE33-BF91C8F4A1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0"/>
          <a:ext cx="14954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95250</xdr:rowOff>
    </xdr:from>
    <xdr:to>
      <xdr:col>2</xdr:col>
      <xdr:colOff>400050</xdr:colOff>
      <xdr:row>3</xdr:row>
      <xdr:rowOff>28575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95250"/>
          <a:ext cx="14954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95250</xdr:rowOff>
    </xdr:from>
    <xdr:to>
      <xdr:col>2</xdr:col>
      <xdr:colOff>457200</xdr:colOff>
      <xdr:row>3</xdr:row>
      <xdr:rowOff>28575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0"/>
          <a:ext cx="14954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95250</xdr:rowOff>
    </xdr:from>
    <xdr:to>
      <xdr:col>2</xdr:col>
      <xdr:colOff>457200</xdr:colOff>
      <xdr:row>3</xdr:row>
      <xdr:rowOff>28575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0"/>
          <a:ext cx="14954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95250</xdr:rowOff>
    </xdr:from>
    <xdr:to>
      <xdr:col>2</xdr:col>
      <xdr:colOff>409575</xdr:colOff>
      <xdr:row>3</xdr:row>
      <xdr:rowOff>28575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1DBDF1-0C72-4A29-8BC6-EC3DDC7E6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0"/>
          <a:ext cx="14954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95250</xdr:rowOff>
    </xdr:from>
    <xdr:to>
      <xdr:col>2</xdr:col>
      <xdr:colOff>666750</xdr:colOff>
      <xdr:row>3</xdr:row>
      <xdr:rowOff>28575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0"/>
          <a:ext cx="14954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95250</xdr:rowOff>
    </xdr:from>
    <xdr:to>
      <xdr:col>2</xdr:col>
      <xdr:colOff>257175</xdr:colOff>
      <xdr:row>3</xdr:row>
      <xdr:rowOff>28575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0"/>
          <a:ext cx="14954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95250</xdr:rowOff>
    </xdr:from>
    <xdr:to>
      <xdr:col>2</xdr:col>
      <xdr:colOff>409575</xdr:colOff>
      <xdr:row>3</xdr:row>
      <xdr:rowOff>28575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3B06D65-5A91-4388-B707-7D796822CC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0"/>
          <a:ext cx="14954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95250</xdr:rowOff>
    </xdr:from>
    <xdr:to>
      <xdr:col>2</xdr:col>
      <xdr:colOff>409575</xdr:colOff>
      <xdr:row>3</xdr:row>
      <xdr:rowOff>28575</xdr:rowOff>
    </xdr:to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B057C56-3583-4B50-8BCC-CFC0620EEE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0"/>
          <a:ext cx="14954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="90" zoomScaleNormal="90" workbookViewId="0">
      <selection activeCell="F16" sqref="F16:I16"/>
    </sheetView>
  </sheetViews>
  <sheetFormatPr defaultRowHeight="12.75" x14ac:dyDescent="0.2"/>
  <cols>
    <col min="1" max="1" width="12.5703125" style="1" customWidth="1"/>
    <col min="2" max="16384" width="9.140625" style="1"/>
  </cols>
  <sheetData>
    <row r="1" spans="1:9" x14ac:dyDescent="0.2">
      <c r="A1" s="3"/>
      <c r="B1" s="113" t="s">
        <v>1004</v>
      </c>
      <c r="C1" s="113"/>
      <c r="D1" s="113"/>
      <c r="E1" s="113"/>
      <c r="F1" s="113"/>
      <c r="G1" s="113"/>
      <c r="H1" s="113"/>
      <c r="I1" s="114" t="s">
        <v>999</v>
      </c>
    </row>
    <row r="2" spans="1:9" ht="12.75" customHeight="1" x14ac:dyDescent="0.2">
      <c r="A2" s="100" t="s">
        <v>1003</v>
      </c>
      <c r="B2" s="113"/>
      <c r="C2" s="113"/>
      <c r="D2" s="113"/>
      <c r="E2" s="113"/>
      <c r="F2" s="113"/>
      <c r="G2" s="113"/>
      <c r="H2" s="113"/>
      <c r="I2" s="114"/>
    </row>
    <row r="3" spans="1:9" ht="20.25" customHeight="1" x14ac:dyDescent="0.2">
      <c r="A3" s="100"/>
      <c r="B3" s="113"/>
      <c r="C3" s="113"/>
      <c r="D3" s="113"/>
      <c r="E3" s="113"/>
      <c r="F3" s="113"/>
      <c r="G3" s="113"/>
      <c r="H3" s="113"/>
      <c r="I3" s="100"/>
    </row>
    <row r="4" spans="1:9" ht="12.75" customHeight="1" x14ac:dyDescent="0.2">
      <c r="A4" s="100"/>
      <c r="B4" s="113"/>
      <c r="C4" s="113"/>
      <c r="D4" s="113"/>
      <c r="E4" s="113"/>
      <c r="F4" s="113"/>
      <c r="G4" s="113"/>
      <c r="H4" s="113"/>
      <c r="I4" s="100"/>
    </row>
    <row r="5" spans="1:9" ht="12.75" customHeight="1" x14ac:dyDescent="0.2">
      <c r="A5" s="100"/>
      <c r="B5" s="100"/>
      <c r="C5" s="100"/>
      <c r="D5" s="100"/>
      <c r="E5" s="100"/>
      <c r="F5" s="100"/>
      <c r="G5" s="100"/>
      <c r="H5" s="100"/>
      <c r="I5" s="100"/>
    </row>
    <row r="7" spans="1:9" x14ac:dyDescent="0.2">
      <c r="B7" s="116" t="s">
        <v>996</v>
      </c>
      <c r="C7" s="116"/>
      <c r="D7" s="116"/>
      <c r="E7" s="116"/>
      <c r="F7" s="120">
        <v>66.450699999999998</v>
      </c>
      <c r="G7" s="120"/>
    </row>
    <row r="8" spans="1:9" x14ac:dyDescent="0.2">
      <c r="B8" s="116" t="s">
        <v>997</v>
      </c>
      <c r="C8" s="116"/>
      <c r="D8" s="116"/>
      <c r="E8" s="116"/>
      <c r="F8" s="120">
        <v>72.580200000000005</v>
      </c>
      <c r="G8" s="120"/>
    </row>
    <row r="9" spans="1:9" x14ac:dyDescent="0.2">
      <c r="A9" s="2"/>
    </row>
    <row r="11" spans="1:9" ht="13.5" thickBot="1" x14ac:dyDescent="0.25"/>
    <row r="12" spans="1:9" ht="13.5" thickBot="1" x14ac:dyDescent="0.25">
      <c r="A12" s="117" t="s">
        <v>0</v>
      </c>
      <c r="B12" s="118"/>
      <c r="C12" s="118"/>
      <c r="D12" s="119"/>
      <c r="F12" s="117" t="s">
        <v>142</v>
      </c>
      <c r="G12" s="118"/>
      <c r="H12" s="118"/>
      <c r="I12" s="119"/>
    </row>
    <row r="13" spans="1:9" ht="13.5" thickBot="1" x14ac:dyDescent="0.25"/>
    <row r="14" spans="1:9" ht="15.75" customHeight="1" thickBot="1" x14ac:dyDescent="0.25">
      <c r="A14" s="117" t="s">
        <v>143</v>
      </c>
      <c r="B14" s="118"/>
      <c r="C14" s="118"/>
      <c r="D14" s="119"/>
      <c r="F14" s="117" t="s">
        <v>389</v>
      </c>
      <c r="G14" s="118"/>
      <c r="H14" s="118"/>
      <c r="I14" s="119"/>
    </row>
    <row r="15" spans="1:9" ht="13.5" thickBot="1" x14ac:dyDescent="0.25"/>
    <row r="16" spans="1:9" ht="13.5" thickBot="1" x14ac:dyDescent="0.25">
      <c r="A16" s="117" t="s">
        <v>402</v>
      </c>
      <c r="B16" s="118"/>
      <c r="C16" s="118"/>
      <c r="D16" s="119"/>
      <c r="F16" s="117" t="s">
        <v>1438</v>
      </c>
      <c r="G16" s="118"/>
      <c r="H16" s="118"/>
      <c r="I16" s="119"/>
    </row>
    <row r="17" spans="1:9" ht="13.5" thickBot="1" x14ac:dyDescent="0.25"/>
    <row r="18" spans="1:9" ht="15.75" customHeight="1" thickBot="1" x14ac:dyDescent="0.25">
      <c r="A18" s="117" t="s">
        <v>851</v>
      </c>
      <c r="B18" s="118"/>
      <c r="C18" s="118"/>
      <c r="D18" s="119"/>
      <c r="F18" s="117" t="s">
        <v>1439</v>
      </c>
      <c r="G18" s="118"/>
      <c r="H18" s="118"/>
      <c r="I18" s="119"/>
    </row>
    <row r="20" spans="1:9" x14ac:dyDescent="0.2">
      <c r="F20" s="115"/>
      <c r="G20" s="115"/>
      <c r="H20" s="115"/>
      <c r="I20" s="115"/>
    </row>
  </sheetData>
  <mergeCells count="15">
    <mergeCell ref="B1:H4"/>
    <mergeCell ref="I1:I2"/>
    <mergeCell ref="F20:I20"/>
    <mergeCell ref="B7:E7"/>
    <mergeCell ref="B8:E8"/>
    <mergeCell ref="A12:D12"/>
    <mergeCell ref="F12:I12"/>
    <mergeCell ref="F7:G7"/>
    <mergeCell ref="F8:G8"/>
    <mergeCell ref="A16:D16"/>
    <mergeCell ref="F16:I16"/>
    <mergeCell ref="A14:D14"/>
    <mergeCell ref="F14:I14"/>
    <mergeCell ref="A18:D18"/>
    <mergeCell ref="F18:I18"/>
  </mergeCells>
  <hyperlinks>
    <hyperlink ref="A12:D12" location="'СВК Хомуты сантехнические'!R1C1" display="СВК Хомуты сантехнические"/>
    <hyperlink ref="F12:I12" location="'СВК Наборы для радиаторов'!R1C1" display="СВК Наборы для радиаторов"/>
    <hyperlink ref="A14:D14" location="'СВК ПНД Фитинги'!R1C1" display="СВК Компрессионные фитинги"/>
    <hyperlink ref="F14:I14" location="'Дозаторы и дымоходы'!R1C1" display="Дозаторы и дымоходы"/>
    <hyperlink ref="I1" location="Главная!R1C1" display="На главную"/>
    <hyperlink ref="I1:I2" location="'Сводный заказ'!R1C1" display="Заказ"/>
    <hyperlink ref="A16:D16" location="'Сварочное оборудование'!R1C1" display="Сварочное оборудование для PP-R"/>
    <hyperlink ref="F16:I16" location="'Вн. канализация Flextron'!R1C1" display="Внутрянняя канализация Flextron"/>
    <hyperlink ref="F18:I18" location="'Наружная канализация'!R1C1" display="Наружная канализация Flextron"/>
    <hyperlink ref="A18:D18" location="Герметики!R1C1" display="Герметики и уплотнители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467"/>
  <sheetViews>
    <sheetView workbookViewId="0">
      <selection activeCell="B5" sqref="B5"/>
    </sheetView>
  </sheetViews>
  <sheetFormatPr defaultRowHeight="15" x14ac:dyDescent="0.25"/>
  <cols>
    <col min="1" max="1" width="15.5703125" customWidth="1"/>
    <col min="2" max="2" width="16.42578125" customWidth="1"/>
    <col min="3" max="3" width="47.7109375" customWidth="1"/>
    <col min="4" max="4" width="11" customWidth="1"/>
    <col min="5" max="5" width="12" customWidth="1"/>
    <col min="6" max="6" width="14.5703125" bestFit="1" customWidth="1"/>
  </cols>
  <sheetData>
    <row r="1" spans="1:6" ht="15" customHeight="1" x14ac:dyDescent="0.25">
      <c r="B1" s="36" t="s">
        <v>398</v>
      </c>
      <c r="C1" s="123" t="s">
        <v>998</v>
      </c>
      <c r="D1" s="123"/>
      <c r="E1" s="123"/>
      <c r="F1" s="158"/>
    </row>
    <row r="2" spans="1:6" ht="15" customHeight="1" x14ac:dyDescent="0.25">
      <c r="B2" s="37"/>
      <c r="C2" s="125"/>
      <c r="D2" s="125"/>
      <c r="E2" s="125"/>
      <c r="F2" s="159"/>
    </row>
    <row r="3" spans="1:6" ht="15" customHeight="1" x14ac:dyDescent="0.25">
      <c r="B3" s="37"/>
      <c r="C3" s="125"/>
      <c r="D3" s="125"/>
      <c r="E3" s="125"/>
      <c r="F3" s="159"/>
    </row>
    <row r="4" spans="1:6" ht="15" customHeight="1" thickBot="1" x14ac:dyDescent="0.3">
      <c r="B4" s="39"/>
      <c r="C4" s="63"/>
      <c r="D4" s="40"/>
      <c r="E4" s="40"/>
      <c r="F4" s="41"/>
    </row>
    <row r="5" spans="1:6" ht="25.5" customHeight="1" thickBot="1" x14ac:dyDescent="0.3">
      <c r="B5" s="27" t="s">
        <v>98</v>
      </c>
      <c r="C5" s="14"/>
      <c r="D5" s="15"/>
      <c r="E5" s="14" t="s">
        <v>99</v>
      </c>
      <c r="F5" s="95">
        <f>SUM(F7:F467)</f>
        <v>0</v>
      </c>
    </row>
    <row r="6" spans="1:6" x14ac:dyDescent="0.25">
      <c r="A6" s="5" t="s">
        <v>25</v>
      </c>
      <c r="B6" s="13" t="s">
        <v>2</v>
      </c>
      <c r="C6" s="13" t="s">
        <v>26</v>
      </c>
      <c r="D6" s="13" t="s">
        <v>28</v>
      </c>
      <c r="E6" s="13" t="s">
        <v>96</v>
      </c>
      <c r="F6" s="13" t="s">
        <v>97</v>
      </c>
    </row>
    <row r="7" spans="1:6" x14ac:dyDescent="0.25">
      <c r="A7" s="9" t="s">
        <v>89</v>
      </c>
      <c r="B7" s="9" t="s">
        <v>3</v>
      </c>
      <c r="C7" s="9" t="s">
        <v>90</v>
      </c>
      <c r="D7" s="92">
        <f>VLOOKUP(A:A,'СВК Хомуты сантехнические'!A:H,6,FALSE)</f>
        <v>26.26</v>
      </c>
      <c r="E7" s="93">
        <f>VLOOKUP(A:A,'СВК Хомуты сантехнические'!A:H,7,FALSE)</f>
        <v>0</v>
      </c>
      <c r="F7" s="92">
        <f>E7*D7</f>
        <v>0</v>
      </c>
    </row>
    <row r="8" spans="1:6" x14ac:dyDescent="0.25">
      <c r="A8" s="9" t="s">
        <v>43</v>
      </c>
      <c r="B8" s="9" t="s">
        <v>4</v>
      </c>
      <c r="C8" s="9" t="s">
        <v>30</v>
      </c>
      <c r="D8" s="92">
        <f>VLOOKUP(A:A,'СВК Хомуты сантехнические'!A:H,6,FALSE)</f>
        <v>28.02</v>
      </c>
      <c r="E8" s="93">
        <f>VLOOKUP(A:A,'СВК Хомуты сантехнические'!A:H,7,FALSE)</f>
        <v>0</v>
      </c>
      <c r="F8" s="92">
        <f t="shared" ref="F8:F35" si="0">E8*D8</f>
        <v>0</v>
      </c>
    </row>
    <row r="9" spans="1:6" x14ac:dyDescent="0.25">
      <c r="A9" s="9" t="s">
        <v>44</v>
      </c>
      <c r="B9" s="9" t="s">
        <v>5</v>
      </c>
      <c r="C9" s="9" t="s">
        <v>31</v>
      </c>
      <c r="D9" s="92">
        <f>VLOOKUP(A:A,'СВК Хомуты сантехнические'!A:H,6,FALSE)</f>
        <v>29.15</v>
      </c>
      <c r="E9" s="93">
        <f>VLOOKUP(A:A,'СВК Хомуты сантехнические'!A:H,7,FALSE)</f>
        <v>0</v>
      </c>
      <c r="F9" s="92">
        <f t="shared" si="0"/>
        <v>0</v>
      </c>
    </row>
    <row r="10" spans="1:6" x14ac:dyDescent="0.25">
      <c r="A10" s="9" t="s">
        <v>45</v>
      </c>
      <c r="B10" s="9" t="s">
        <v>6</v>
      </c>
      <c r="C10" s="9" t="s">
        <v>32</v>
      </c>
      <c r="D10" s="92">
        <f>VLOOKUP(A:A,'СВК Хомуты сантехнические'!A:H,6,FALSE)</f>
        <v>31.42</v>
      </c>
      <c r="E10" s="93">
        <f>VLOOKUP(A:A,'СВК Хомуты сантехнические'!A:H,7,FALSE)</f>
        <v>0</v>
      </c>
      <c r="F10" s="92">
        <f t="shared" si="0"/>
        <v>0</v>
      </c>
    </row>
    <row r="11" spans="1:6" x14ac:dyDescent="0.25">
      <c r="A11" s="9" t="s">
        <v>46</v>
      </c>
      <c r="B11" s="9" t="s">
        <v>7</v>
      </c>
      <c r="C11" s="9" t="s">
        <v>33</v>
      </c>
      <c r="D11" s="92">
        <f>VLOOKUP(A:A,'СВК Хомуты сантехнические'!A:H,6,FALSE)</f>
        <v>34.79</v>
      </c>
      <c r="E11" s="93">
        <f>VLOOKUP(A:A,'СВК Хомуты сантехнические'!A:H,7,FALSE)</f>
        <v>0</v>
      </c>
      <c r="F11" s="92">
        <f t="shared" si="0"/>
        <v>0</v>
      </c>
    </row>
    <row r="12" spans="1:6" x14ac:dyDescent="0.25">
      <c r="A12" s="9" t="s">
        <v>47</v>
      </c>
      <c r="B12" s="9" t="s">
        <v>8</v>
      </c>
      <c r="C12" s="9" t="s">
        <v>34</v>
      </c>
      <c r="D12" s="92">
        <f>VLOOKUP(A:A,'СВК Хомуты сантехнические'!A:H,6,FALSE)</f>
        <v>38.24</v>
      </c>
      <c r="E12" s="93">
        <f>VLOOKUP(A:A,'СВК Хомуты сантехнические'!A:H,7,FALSE)</f>
        <v>0</v>
      </c>
      <c r="F12" s="92">
        <f t="shared" si="0"/>
        <v>0</v>
      </c>
    </row>
    <row r="13" spans="1:6" x14ac:dyDescent="0.25">
      <c r="A13" s="9" t="s">
        <v>48</v>
      </c>
      <c r="B13" s="9" t="s">
        <v>9</v>
      </c>
      <c r="C13" s="9" t="s">
        <v>35</v>
      </c>
      <c r="D13" s="92">
        <f>VLOOKUP(A:A,'СВК Хомуты сантехнические'!A:H,6,FALSE)</f>
        <v>47.7</v>
      </c>
      <c r="E13" s="93">
        <f>VLOOKUP(A:A,'СВК Хомуты сантехнические'!A:H,7,FALSE)</f>
        <v>0</v>
      </c>
      <c r="F13" s="92">
        <f t="shared" si="0"/>
        <v>0</v>
      </c>
    </row>
    <row r="14" spans="1:6" x14ac:dyDescent="0.25">
      <c r="A14" s="9" t="s">
        <v>49</v>
      </c>
      <c r="B14" s="9" t="s">
        <v>10</v>
      </c>
      <c r="C14" s="9" t="s">
        <v>36</v>
      </c>
      <c r="D14" s="92">
        <f>VLOOKUP(A:A,'СВК Хомуты сантехнические'!A:H,6,FALSE)</f>
        <v>61.18</v>
      </c>
      <c r="E14" s="93">
        <f>VLOOKUP(A:A,'СВК Хомуты сантехнические'!A:H,7,FALSE)</f>
        <v>0</v>
      </c>
      <c r="F14" s="92">
        <f t="shared" si="0"/>
        <v>0</v>
      </c>
    </row>
    <row r="15" spans="1:6" x14ac:dyDescent="0.25">
      <c r="A15" s="9" t="s">
        <v>50</v>
      </c>
      <c r="B15" s="9" t="s">
        <v>11</v>
      </c>
      <c r="C15" s="9" t="s">
        <v>37</v>
      </c>
      <c r="D15" s="92">
        <f>VLOOKUP(A:A,'СВК Хомуты сантехнические'!A:H,6,FALSE)</f>
        <v>67.849999999999994</v>
      </c>
      <c r="E15" s="93">
        <f>VLOOKUP(A:A,'СВК Хомуты сантехнические'!A:H,7,FALSE)</f>
        <v>0</v>
      </c>
      <c r="F15" s="92">
        <f t="shared" si="0"/>
        <v>0</v>
      </c>
    </row>
    <row r="16" spans="1:6" x14ac:dyDescent="0.25">
      <c r="A16" s="9" t="s">
        <v>51</v>
      </c>
      <c r="B16" s="9" t="s">
        <v>42</v>
      </c>
      <c r="C16" s="9" t="s">
        <v>38</v>
      </c>
      <c r="D16" s="92">
        <f>VLOOKUP(A:A,'СВК Хомуты сантехнические'!A:H,6,FALSE)</f>
        <v>68.83</v>
      </c>
      <c r="E16" s="93">
        <f>VLOOKUP(A:A,'СВК Хомуты сантехнические'!A:H,7,FALSE)</f>
        <v>0</v>
      </c>
      <c r="F16" s="92">
        <f t="shared" si="0"/>
        <v>0</v>
      </c>
    </row>
    <row r="17" spans="1:6" x14ac:dyDescent="0.25">
      <c r="A17" s="9" t="s">
        <v>52</v>
      </c>
      <c r="B17" s="9" t="s">
        <v>12</v>
      </c>
      <c r="C17" s="9" t="s">
        <v>13</v>
      </c>
      <c r="D17" s="92">
        <f>VLOOKUP(A:A,'СВК Хомуты сантехнические'!A:H,6,FALSE)</f>
        <v>72.069999999999993</v>
      </c>
      <c r="E17" s="93">
        <f>VLOOKUP(A:A,'СВК Хомуты сантехнические'!A:H,7,FALSE)</f>
        <v>0</v>
      </c>
      <c r="F17" s="92">
        <f t="shared" si="0"/>
        <v>0</v>
      </c>
    </row>
    <row r="18" spans="1:6" x14ac:dyDescent="0.25">
      <c r="A18" s="9" t="s">
        <v>53</v>
      </c>
      <c r="B18" s="9" t="s">
        <v>14</v>
      </c>
      <c r="C18" s="9" t="s">
        <v>39</v>
      </c>
      <c r="D18" s="92">
        <f>VLOOKUP(A:A,'СВК Хомуты сантехнические'!A:H,6,FALSE)</f>
        <v>75.34</v>
      </c>
      <c r="E18" s="93">
        <f>VLOOKUP(A:A,'СВК Хомуты сантехнические'!A:H,7,FALSE)</f>
        <v>0</v>
      </c>
      <c r="F18" s="92">
        <f t="shared" si="0"/>
        <v>0</v>
      </c>
    </row>
    <row r="19" spans="1:6" x14ac:dyDescent="0.25">
      <c r="A19" s="9" t="s">
        <v>91</v>
      </c>
      <c r="B19" s="9" t="s">
        <v>15</v>
      </c>
      <c r="C19" s="9" t="s">
        <v>92</v>
      </c>
      <c r="D19" s="92">
        <f>VLOOKUP(A:A,'СВК Хомуты сантехнические'!A:H,6,FALSE)</f>
        <v>91.45</v>
      </c>
      <c r="E19" s="93">
        <f>VLOOKUP(A:A,'СВК Хомуты сантехнические'!A:H,7,FALSE)</f>
        <v>0</v>
      </c>
      <c r="F19" s="92">
        <f t="shared" si="0"/>
        <v>0</v>
      </c>
    </row>
    <row r="20" spans="1:6" x14ac:dyDescent="0.25">
      <c r="A20" s="9" t="s">
        <v>54</v>
      </c>
      <c r="B20" s="9" t="s">
        <v>16</v>
      </c>
      <c r="C20" s="9" t="s">
        <v>40</v>
      </c>
      <c r="D20" s="92">
        <f>VLOOKUP(A:A,'СВК Хомуты сантехнические'!A:H,6,FALSE)</f>
        <v>110.78</v>
      </c>
      <c r="E20" s="93">
        <f>VLOOKUP(A:A,'СВК Хомуты сантехнические'!A:H,7,FALSE)</f>
        <v>0</v>
      </c>
      <c r="F20" s="92">
        <f t="shared" si="0"/>
        <v>0</v>
      </c>
    </row>
    <row r="21" spans="1:6" x14ac:dyDescent="0.25">
      <c r="A21" s="9" t="s">
        <v>55</v>
      </c>
      <c r="B21" s="9" t="s">
        <v>17</v>
      </c>
      <c r="C21" s="9" t="s">
        <v>41</v>
      </c>
      <c r="D21" s="92">
        <f>VLOOKUP(A:A,'СВК Хомуты сантехнические'!A:H,6,FALSE)</f>
        <v>153.18</v>
      </c>
      <c r="E21" s="93">
        <f>VLOOKUP(A:A,'СВК Хомуты сантехнические'!A:H,7,FALSE)</f>
        <v>0</v>
      </c>
      <c r="F21" s="92">
        <f t="shared" si="0"/>
        <v>0</v>
      </c>
    </row>
    <row r="22" spans="1:6" x14ac:dyDescent="0.25">
      <c r="A22" s="9" t="s">
        <v>57</v>
      </c>
      <c r="B22" s="9" t="s">
        <v>58</v>
      </c>
      <c r="C22" s="9" t="s">
        <v>93</v>
      </c>
      <c r="D22" s="92">
        <f>VLOOKUP(A:A,'СВК Хомуты сантехнические'!A:H,6,FALSE)</f>
        <v>17.350666666666665</v>
      </c>
      <c r="E22" s="93">
        <f>VLOOKUP(A:A,'СВК Хомуты сантехнические'!A:H,7,FALSE)</f>
        <v>0</v>
      </c>
      <c r="F22" s="92">
        <f t="shared" si="0"/>
        <v>0</v>
      </c>
    </row>
    <row r="23" spans="1:6" x14ac:dyDescent="0.25">
      <c r="A23" s="9" t="s">
        <v>59</v>
      </c>
      <c r="B23" s="9" t="s">
        <v>60</v>
      </c>
      <c r="C23" s="9" t="s">
        <v>94</v>
      </c>
      <c r="D23" s="92">
        <f>VLOOKUP(A:A,'СВК Хомуты сантехнические'!A:H,6,FALSE)</f>
        <v>18.685333333333332</v>
      </c>
      <c r="E23" s="93">
        <f>VLOOKUP(A:A,'СВК Хомуты сантехнические'!A:H,7,FALSE)</f>
        <v>0</v>
      </c>
      <c r="F23" s="92">
        <f t="shared" si="0"/>
        <v>0</v>
      </c>
    </row>
    <row r="24" spans="1:6" x14ac:dyDescent="0.25">
      <c r="A24" s="9" t="s">
        <v>61</v>
      </c>
      <c r="B24" s="9" t="s">
        <v>62</v>
      </c>
      <c r="C24" s="9" t="s">
        <v>63</v>
      </c>
      <c r="D24" s="92">
        <f>VLOOKUP(A:A,'СВК Хомуты сантехнические'!A:H,6,FALSE)</f>
        <v>19.352666666666668</v>
      </c>
      <c r="E24" s="93">
        <f>VLOOKUP(A:A,'СВК Хомуты сантехнические'!A:H,7,FALSE)</f>
        <v>0</v>
      </c>
      <c r="F24" s="92">
        <f t="shared" si="0"/>
        <v>0</v>
      </c>
    </row>
    <row r="25" spans="1:6" x14ac:dyDescent="0.25">
      <c r="A25" s="9" t="s">
        <v>64</v>
      </c>
      <c r="B25" s="9" t="s">
        <v>65</v>
      </c>
      <c r="C25" s="9" t="s">
        <v>66</v>
      </c>
      <c r="D25" s="92">
        <f>VLOOKUP(A:A,'СВК Хомуты сантехнические'!A:H,6,FALSE)</f>
        <v>20.687333333333331</v>
      </c>
      <c r="E25" s="93">
        <f>VLOOKUP(A:A,'СВК Хомуты сантехнические'!A:H,7,FALSE)</f>
        <v>0</v>
      </c>
      <c r="F25" s="92">
        <f t="shared" si="0"/>
        <v>0</v>
      </c>
    </row>
    <row r="26" spans="1:6" x14ac:dyDescent="0.25">
      <c r="A26" s="9" t="s">
        <v>67</v>
      </c>
      <c r="B26" s="9" t="s">
        <v>68</v>
      </c>
      <c r="C26" s="9" t="s">
        <v>69</v>
      </c>
      <c r="D26" s="92">
        <f>VLOOKUP(A:A,'СВК Хомуты сантехнические'!A:H,6,FALSE)</f>
        <v>23.356666666666666</v>
      </c>
      <c r="E26" s="93">
        <f>VLOOKUP(A:A,'СВК Хомуты сантехнические'!A:H,7,FALSE)</f>
        <v>0</v>
      </c>
      <c r="F26" s="92">
        <f t="shared" si="0"/>
        <v>0</v>
      </c>
    </row>
    <row r="27" spans="1:6" x14ac:dyDescent="0.25">
      <c r="A27" s="9" t="s">
        <v>70</v>
      </c>
      <c r="B27" s="9" t="s">
        <v>18</v>
      </c>
      <c r="C27" s="9" t="s">
        <v>71</v>
      </c>
      <c r="D27" s="92">
        <f>VLOOKUP(A:A,'СВК Хомуты сантехнические'!A:H,6,FALSE)</f>
        <v>24.691333333333333</v>
      </c>
      <c r="E27" s="93">
        <f>VLOOKUP(A:A,'СВК Хомуты сантехнические'!A:H,7,FALSE)</f>
        <v>0</v>
      </c>
      <c r="F27" s="92">
        <f t="shared" si="0"/>
        <v>0</v>
      </c>
    </row>
    <row r="28" spans="1:6" x14ac:dyDescent="0.25">
      <c r="A28" s="9" t="s">
        <v>72</v>
      </c>
      <c r="B28" s="9" t="s">
        <v>19</v>
      </c>
      <c r="C28" s="9" t="s">
        <v>73</v>
      </c>
      <c r="D28" s="92">
        <f>VLOOKUP(A:A,'СВК Хомуты сантехнические'!A:H,6,FALSE)</f>
        <v>33.366666666666667</v>
      </c>
      <c r="E28" s="93">
        <f>VLOOKUP(A:A,'СВК Хомуты сантехнические'!A:H,7,FALSE)</f>
        <v>0</v>
      </c>
      <c r="F28" s="92">
        <f t="shared" si="0"/>
        <v>0</v>
      </c>
    </row>
    <row r="29" spans="1:6" x14ac:dyDescent="0.25">
      <c r="A29" s="9" t="s">
        <v>74</v>
      </c>
      <c r="B29" s="9" t="s">
        <v>20</v>
      </c>
      <c r="C29" s="9" t="s">
        <v>75</v>
      </c>
      <c r="D29" s="92">
        <f>VLOOKUP(A:A,'СВК Хомуты сантехнические'!A:H,6,FALSE)</f>
        <v>45.378666666666668</v>
      </c>
      <c r="E29" s="93">
        <f>VLOOKUP(A:A,'СВК Хомуты сантехнические'!A:H,7,FALSE)</f>
        <v>0</v>
      </c>
      <c r="F29" s="92">
        <f t="shared" si="0"/>
        <v>0</v>
      </c>
    </row>
    <row r="30" spans="1:6" x14ac:dyDescent="0.25">
      <c r="A30" s="9" t="s">
        <v>76</v>
      </c>
      <c r="B30" s="9" t="s">
        <v>77</v>
      </c>
      <c r="C30" s="9" t="s">
        <v>78</v>
      </c>
      <c r="D30" s="92">
        <f>VLOOKUP(A:A,'СВК Хомуты сантехнические'!A:H,6,FALSE)</f>
        <v>48.047999999999995</v>
      </c>
      <c r="E30" s="93">
        <f>VLOOKUP(A:A,'СВК Хомуты сантехнические'!A:H,7,FALSE)</f>
        <v>0</v>
      </c>
      <c r="F30" s="92">
        <f t="shared" si="0"/>
        <v>0</v>
      </c>
    </row>
    <row r="31" spans="1:6" x14ac:dyDescent="0.25">
      <c r="A31" s="9" t="s">
        <v>79</v>
      </c>
      <c r="B31" s="9" t="s">
        <v>80</v>
      </c>
      <c r="C31" s="9" t="s">
        <v>81</v>
      </c>
      <c r="D31" s="92">
        <f>VLOOKUP(A:A,'СВК Хомуты сантехнические'!A:H,6,FALSE)</f>
        <v>57.493333333333325</v>
      </c>
      <c r="E31" s="93">
        <f>VLOOKUP(A:A,'СВК Хомуты сантехнические'!A:H,7,FALSE)</f>
        <v>0</v>
      </c>
      <c r="F31" s="92">
        <f t="shared" si="0"/>
        <v>0</v>
      </c>
    </row>
    <row r="32" spans="1:6" x14ac:dyDescent="0.25">
      <c r="A32" s="9" t="s">
        <v>82</v>
      </c>
      <c r="B32" s="9" t="s">
        <v>21</v>
      </c>
      <c r="C32" s="9" t="s">
        <v>83</v>
      </c>
      <c r="D32" s="92">
        <f>VLOOKUP(A:A,'СВК Хомуты сантехнические'!A:H,6,FALSE)</f>
        <v>58.006666666666668</v>
      </c>
      <c r="E32" s="93">
        <f>VLOOKUP(A:A,'СВК Хомуты сантехнические'!A:H,7,FALSE)</f>
        <v>0</v>
      </c>
      <c r="F32" s="92">
        <f t="shared" si="0"/>
        <v>0</v>
      </c>
    </row>
    <row r="33" spans="1:6" x14ac:dyDescent="0.25">
      <c r="A33" s="9" t="s">
        <v>84</v>
      </c>
      <c r="B33" s="9" t="s">
        <v>22</v>
      </c>
      <c r="C33" s="9" t="s">
        <v>85</v>
      </c>
      <c r="D33" s="92">
        <f>VLOOKUP(A:A,'СВК Хомуты сантехнические'!A:H,6,FALSE)</f>
        <v>78.745333333333335</v>
      </c>
      <c r="E33" s="93">
        <f>VLOOKUP(A:A,'СВК Хомуты сантехнические'!A:H,7,FALSE)</f>
        <v>0</v>
      </c>
      <c r="F33" s="92">
        <f t="shared" si="0"/>
        <v>0</v>
      </c>
    </row>
    <row r="34" spans="1:6" x14ac:dyDescent="0.25">
      <c r="A34" s="9" t="s">
        <v>86</v>
      </c>
      <c r="B34" s="9" t="s">
        <v>23</v>
      </c>
      <c r="C34" s="9" t="s">
        <v>95</v>
      </c>
      <c r="D34" s="92">
        <f>VLOOKUP(A:A,'СВК Хомуты сантехнические'!A:H,6,FALSE)</f>
        <v>90.757333333333335</v>
      </c>
      <c r="E34" s="93">
        <f>VLOOKUP(A:A,'СВК Хомуты сантехнические'!A:H,7,FALSE)</f>
        <v>0</v>
      </c>
      <c r="F34" s="92">
        <f t="shared" si="0"/>
        <v>0</v>
      </c>
    </row>
    <row r="35" spans="1:6" x14ac:dyDescent="0.25">
      <c r="A35" s="9" t="s">
        <v>87</v>
      </c>
      <c r="B35" s="9" t="s">
        <v>24</v>
      </c>
      <c r="C35" s="9" t="s">
        <v>88</v>
      </c>
      <c r="D35" s="92">
        <f>VLOOKUP(A:A,'СВК Хомуты сантехнические'!A:H,6,FALSE)</f>
        <v>120.11999999999999</v>
      </c>
      <c r="E35" s="93">
        <f>VLOOKUP(A:A,'СВК Хомуты сантехнические'!A:H,7,FALSE)</f>
        <v>0</v>
      </c>
      <c r="F35" s="92">
        <f t="shared" si="0"/>
        <v>0</v>
      </c>
    </row>
    <row r="36" spans="1:6" x14ac:dyDescent="0.25">
      <c r="A36" s="9" t="s">
        <v>116</v>
      </c>
      <c r="B36" s="9" t="s">
        <v>117</v>
      </c>
      <c r="C36" s="9" t="s">
        <v>101</v>
      </c>
      <c r="D36" s="94">
        <f>VLOOKUP(A36:A50,'СВК Наборы для радиаторов'!A:H,6,FALSE)</f>
        <v>209.1</v>
      </c>
      <c r="E36" s="60">
        <f>VLOOKUP(A36:A50,'СВК Наборы для радиаторов'!A:H,7,FALSE)</f>
        <v>0</v>
      </c>
      <c r="F36" s="92">
        <f>D36*E36</f>
        <v>0</v>
      </c>
    </row>
    <row r="37" spans="1:6" x14ac:dyDescent="0.25">
      <c r="A37" s="9" t="s">
        <v>118</v>
      </c>
      <c r="B37" s="9" t="s">
        <v>119</v>
      </c>
      <c r="C37" s="9" t="s">
        <v>102</v>
      </c>
      <c r="D37" s="94">
        <f>VLOOKUP(A37:A50,'СВК Наборы для радиаторов'!A:H,6,FALSE)</f>
        <v>255</v>
      </c>
      <c r="E37" s="60">
        <f>VLOOKUP(A37:A50,'СВК Наборы для радиаторов'!A:H,7,FALSE)</f>
        <v>0</v>
      </c>
      <c r="F37" s="92">
        <f t="shared" ref="F37:F100" si="1">D37*E37</f>
        <v>0</v>
      </c>
    </row>
    <row r="38" spans="1:6" x14ac:dyDescent="0.25">
      <c r="A38" s="9" t="s">
        <v>120</v>
      </c>
      <c r="B38" s="9" t="s">
        <v>121</v>
      </c>
      <c r="C38" s="9" t="s">
        <v>103</v>
      </c>
      <c r="D38" s="94">
        <f>VLOOKUP(A38:A255,'СВК Наборы для радиаторов'!A:H,6,FALSE)</f>
        <v>280.5</v>
      </c>
      <c r="E38" s="60">
        <f>VLOOKUP(A38:A255,'СВК Наборы для радиаторов'!A:H,7,FALSE)</f>
        <v>0</v>
      </c>
      <c r="F38" s="92">
        <f t="shared" si="1"/>
        <v>0</v>
      </c>
    </row>
    <row r="39" spans="1:6" x14ac:dyDescent="0.25">
      <c r="A39" s="9" t="s">
        <v>122</v>
      </c>
      <c r="B39" s="9" t="s">
        <v>123</v>
      </c>
      <c r="C39" s="9" t="s">
        <v>104</v>
      </c>
      <c r="D39" s="94">
        <f>VLOOKUP(A39:A255,'СВК Наборы для радиаторов'!A:H,6,FALSE)</f>
        <v>231.54</v>
      </c>
      <c r="E39" s="60">
        <f>VLOOKUP(A39:A255,'СВК Наборы для радиаторов'!A:H,7,FALSE)</f>
        <v>0</v>
      </c>
      <c r="F39" s="92">
        <f t="shared" si="1"/>
        <v>0</v>
      </c>
    </row>
    <row r="40" spans="1:6" x14ac:dyDescent="0.25">
      <c r="A40" s="9" t="s">
        <v>124</v>
      </c>
      <c r="B40" s="9" t="s">
        <v>125</v>
      </c>
      <c r="C40" s="9" t="s">
        <v>105</v>
      </c>
      <c r="D40" s="94">
        <f>VLOOKUP(A40:A255,'СВК Наборы для радиаторов'!A:H,6,FALSE)</f>
        <v>280.5</v>
      </c>
      <c r="E40" s="60">
        <f>VLOOKUP(A40:A255,'СВК Наборы для радиаторов'!A:H,7,FALSE)</f>
        <v>0</v>
      </c>
      <c r="F40" s="92">
        <f t="shared" si="1"/>
        <v>0</v>
      </c>
    </row>
    <row r="41" spans="1:6" x14ac:dyDescent="0.25">
      <c r="A41" s="9" t="s">
        <v>126</v>
      </c>
      <c r="B41" s="9" t="s">
        <v>127</v>
      </c>
      <c r="C41" s="9" t="s">
        <v>106</v>
      </c>
      <c r="D41" s="94">
        <f>VLOOKUP(A41:A255,'СВК Наборы для радиаторов'!A:H,6,FALSE)</f>
        <v>300.89999999999998</v>
      </c>
      <c r="E41" s="60">
        <f>VLOOKUP(A41:A255,'СВК Наборы для радиаторов'!A:H,7,FALSE)</f>
        <v>0</v>
      </c>
      <c r="F41" s="92">
        <f t="shared" si="1"/>
        <v>0</v>
      </c>
    </row>
    <row r="42" spans="1:6" x14ac:dyDescent="0.25">
      <c r="A42" s="9" t="s">
        <v>128</v>
      </c>
      <c r="B42" s="9" t="s">
        <v>129</v>
      </c>
      <c r="C42" s="9" t="s">
        <v>107</v>
      </c>
      <c r="D42" s="94">
        <f>VLOOKUP(A42:A255,'СВК Наборы для радиаторов'!A:H,6,FALSE)</f>
        <v>35.700000000000003</v>
      </c>
      <c r="E42" s="60">
        <f>VLOOKUP(A42:A255,'СВК Наборы для радиаторов'!A:H,7,FALSE)</f>
        <v>0</v>
      </c>
      <c r="F42" s="92">
        <f t="shared" si="1"/>
        <v>0</v>
      </c>
    </row>
    <row r="43" spans="1:6" x14ac:dyDescent="0.25">
      <c r="A43" s="9" t="s">
        <v>130</v>
      </c>
      <c r="B43" s="9" t="s">
        <v>131</v>
      </c>
      <c r="C43" s="9" t="s">
        <v>108</v>
      </c>
      <c r="D43" s="94">
        <f>VLOOKUP(A43:A255,'СВК Наборы для радиаторов'!A:H,6,FALSE)</f>
        <v>40.799999999999997</v>
      </c>
      <c r="E43" s="60">
        <f>VLOOKUP(A43:A255,'СВК Наборы для радиаторов'!A:H,7,FALSE)</f>
        <v>0</v>
      </c>
      <c r="F43" s="92">
        <f t="shared" si="1"/>
        <v>0</v>
      </c>
    </row>
    <row r="44" spans="1:6" x14ac:dyDescent="0.25">
      <c r="A44" s="9" t="s">
        <v>132</v>
      </c>
      <c r="B44" s="9" t="s">
        <v>133</v>
      </c>
      <c r="C44" s="9" t="s">
        <v>109</v>
      </c>
      <c r="D44" s="94">
        <f>VLOOKUP(A44:A255,'СВК Наборы для радиаторов'!A:H,6,FALSE)</f>
        <v>49.98</v>
      </c>
      <c r="E44" s="60">
        <f>VLOOKUP(A44:A255,'СВК Наборы для радиаторов'!A:H,7,FALSE)</f>
        <v>0</v>
      </c>
      <c r="F44" s="92">
        <f t="shared" si="1"/>
        <v>0</v>
      </c>
    </row>
    <row r="45" spans="1:6" x14ac:dyDescent="0.25">
      <c r="A45" s="9" t="s">
        <v>134</v>
      </c>
      <c r="B45" s="9" t="s">
        <v>135</v>
      </c>
      <c r="C45" s="9" t="s">
        <v>110</v>
      </c>
      <c r="D45" s="94">
        <f>VLOOKUP(A45:A255,'СВК Наборы для радиаторов'!A:H,6,FALSE)</f>
        <v>61.2</v>
      </c>
      <c r="E45" s="60">
        <f>VLOOKUP(A45:A255,'СВК Наборы для радиаторов'!A:H,7,FALSE)</f>
        <v>0</v>
      </c>
      <c r="F45" s="92">
        <f t="shared" si="1"/>
        <v>0</v>
      </c>
    </row>
    <row r="46" spans="1:6" x14ac:dyDescent="0.25">
      <c r="A46" s="9" t="s">
        <v>1042</v>
      </c>
      <c r="B46" s="9" t="s">
        <v>1027</v>
      </c>
      <c r="C46" s="9" t="s">
        <v>1026</v>
      </c>
      <c r="D46" s="94">
        <f>VLOOKUP(A46:A255,'СВК Наборы для радиаторов'!A:H,6,FALSE)</f>
        <v>326.39999999999998</v>
      </c>
      <c r="E46" s="60">
        <f>VLOOKUP(A46:A255,'СВК Наборы для радиаторов'!A:H,7,FALSE)</f>
        <v>0</v>
      </c>
      <c r="F46" s="92">
        <f t="shared" si="1"/>
        <v>0</v>
      </c>
    </row>
    <row r="47" spans="1:6" x14ac:dyDescent="0.25">
      <c r="A47" s="9" t="s">
        <v>1043</v>
      </c>
      <c r="B47" s="9" t="s">
        <v>1029</v>
      </c>
      <c r="C47" s="9" t="s">
        <v>1028</v>
      </c>
      <c r="D47" s="94">
        <f>VLOOKUP(A47:A255,'СВК Наборы для радиаторов'!A:H,6,FALSE)</f>
        <v>326.39999999999998</v>
      </c>
      <c r="E47" s="60">
        <f>VLOOKUP(A47:A255,'СВК Наборы для радиаторов'!A:H,7,FALSE)</f>
        <v>0</v>
      </c>
      <c r="F47" s="92">
        <f t="shared" si="1"/>
        <v>0</v>
      </c>
    </row>
    <row r="48" spans="1:6" x14ac:dyDescent="0.25">
      <c r="A48" s="9" t="s">
        <v>136</v>
      </c>
      <c r="B48" s="9" t="s">
        <v>137</v>
      </c>
      <c r="C48" s="9" t="s">
        <v>111</v>
      </c>
      <c r="D48" s="94">
        <f>VLOOKUP(A48:A255,'СВК Наборы для радиаторов'!A:H,6,FALSE)</f>
        <v>20.399999999999999</v>
      </c>
      <c r="E48" s="60">
        <f>VLOOKUP(A48:A255,'СВК Наборы для радиаторов'!A:H,7,FALSE)</f>
        <v>0</v>
      </c>
      <c r="F48" s="92">
        <f t="shared" si="1"/>
        <v>0</v>
      </c>
    </row>
    <row r="49" spans="1:6" x14ac:dyDescent="0.25">
      <c r="A49" s="9" t="s">
        <v>138</v>
      </c>
      <c r="B49" s="9" t="s">
        <v>139</v>
      </c>
      <c r="C49" s="9" t="s">
        <v>112</v>
      </c>
      <c r="D49" s="94">
        <f>VLOOKUP(A49:A255,'СВК Наборы для радиаторов'!A:H,6,FALSE)</f>
        <v>19.2882</v>
      </c>
      <c r="E49" s="60">
        <f>VLOOKUP(A49:A255,'СВК Наборы для радиаторов'!A:H,7,FALSE)</f>
        <v>0</v>
      </c>
      <c r="F49" s="92">
        <f t="shared" si="1"/>
        <v>0</v>
      </c>
    </row>
    <row r="50" spans="1:6" x14ac:dyDescent="0.25">
      <c r="A50" s="9" t="s">
        <v>140</v>
      </c>
      <c r="B50" s="9" t="s">
        <v>141</v>
      </c>
      <c r="C50" s="9" t="s">
        <v>113</v>
      </c>
      <c r="D50" s="94">
        <f>VLOOKUP(A50:A255,'СВК Наборы для радиаторов'!A:H,6,FALSE)</f>
        <v>22.95</v>
      </c>
      <c r="E50" s="60">
        <f>VLOOKUP(A50:A255,'СВК Наборы для радиаторов'!A:H,7,FALSE)</f>
        <v>0</v>
      </c>
      <c r="F50" s="92">
        <f t="shared" si="1"/>
        <v>0</v>
      </c>
    </row>
    <row r="51" spans="1:6" x14ac:dyDescent="0.25">
      <c r="A51" s="9" t="s">
        <v>1023</v>
      </c>
      <c r="B51" s="9" t="s">
        <v>1016</v>
      </c>
      <c r="C51" s="9" t="s">
        <v>1013</v>
      </c>
      <c r="D51" s="94">
        <f>VLOOKUP(A51:A255,'СВК Наборы для радиаторов'!A:H,6,FALSE)</f>
        <v>32.64</v>
      </c>
      <c r="E51" s="60">
        <f>VLOOKUP(A51:A255,'СВК Наборы для радиаторов'!A:H,7,FALSE)</f>
        <v>0</v>
      </c>
      <c r="F51" s="92">
        <f t="shared" si="1"/>
        <v>0</v>
      </c>
    </row>
    <row r="52" spans="1:6" x14ac:dyDescent="0.25">
      <c r="A52" s="9" t="s">
        <v>1024</v>
      </c>
      <c r="B52" s="9" t="s">
        <v>1017</v>
      </c>
      <c r="C52" s="9" t="s">
        <v>1014</v>
      </c>
      <c r="D52" s="94">
        <f>VLOOKUP(A52:A255,'СВК Наборы для радиаторов'!A:H,6,FALSE)</f>
        <v>35.088000000000001</v>
      </c>
      <c r="E52" s="60">
        <f>VLOOKUP(A52:A255,'СВК Наборы для радиаторов'!A:H,7,FALSE)</f>
        <v>0</v>
      </c>
      <c r="F52" s="92">
        <f t="shared" si="1"/>
        <v>0</v>
      </c>
    </row>
    <row r="53" spans="1:6" x14ac:dyDescent="0.25">
      <c r="A53" s="9" t="s">
        <v>1025</v>
      </c>
      <c r="B53" s="9" t="s">
        <v>1018</v>
      </c>
      <c r="C53" s="9" t="s">
        <v>1015</v>
      </c>
      <c r="D53" s="94">
        <f>VLOOKUP(A53:A255,'СВК Наборы для радиаторов'!A:H,6,FALSE)</f>
        <v>316.2</v>
      </c>
      <c r="E53" s="60">
        <f>VLOOKUP(A53:A255,'СВК Наборы для радиаторов'!A:H,7,FALSE)</f>
        <v>0</v>
      </c>
      <c r="F53" s="92">
        <f t="shared" si="1"/>
        <v>0</v>
      </c>
    </row>
    <row r="54" spans="1:6" x14ac:dyDescent="0.25">
      <c r="A54" s="9" t="s">
        <v>1035</v>
      </c>
      <c r="B54" s="9" t="s">
        <v>1031</v>
      </c>
      <c r="C54" s="9" t="s">
        <v>1030</v>
      </c>
      <c r="D54" s="94">
        <f>VLOOKUP(A54:A255,'СВК Наборы для радиаторов'!A:H,6,FALSE)</f>
        <v>42.942</v>
      </c>
      <c r="E54" s="60">
        <f>VLOOKUP(A54:A255,'СВК Наборы для радиаторов'!A:H,7,FALSE)</f>
        <v>0</v>
      </c>
      <c r="F54" s="92">
        <f t="shared" si="1"/>
        <v>0</v>
      </c>
    </row>
    <row r="55" spans="1:6" x14ac:dyDescent="0.25">
      <c r="A55" s="9" t="s">
        <v>1034</v>
      </c>
      <c r="B55" s="9" t="s">
        <v>1033</v>
      </c>
      <c r="C55" s="9" t="s">
        <v>1032</v>
      </c>
      <c r="D55" s="94">
        <f>VLOOKUP(A55:A255,'СВК Наборы для радиаторов'!A:H,6,FALSE)</f>
        <v>42.942</v>
      </c>
      <c r="E55" s="60">
        <f>VLOOKUP(A55:A255,'СВК Наборы для радиаторов'!A:H,7,FALSE)</f>
        <v>0</v>
      </c>
      <c r="F55" s="92">
        <f t="shared" si="1"/>
        <v>0</v>
      </c>
    </row>
    <row r="56" spans="1:6" x14ac:dyDescent="0.25">
      <c r="A56" s="9" t="s">
        <v>1038</v>
      </c>
      <c r="B56" s="9" t="s">
        <v>1037</v>
      </c>
      <c r="C56" s="9" t="s">
        <v>1036</v>
      </c>
      <c r="D56" s="94">
        <f>VLOOKUP(A56:A255,'СВК Наборы для радиаторов'!A:H,6,FALSE)</f>
        <v>43.35</v>
      </c>
      <c r="E56" s="60">
        <f>VLOOKUP(A56:A255,'СВК Наборы для радиаторов'!A:H,7,FALSE)</f>
        <v>0</v>
      </c>
      <c r="F56" s="92">
        <f t="shared" si="1"/>
        <v>0</v>
      </c>
    </row>
    <row r="57" spans="1:6" x14ac:dyDescent="0.25">
      <c r="A57" s="9" t="s">
        <v>1040</v>
      </c>
      <c r="B57" s="9" t="s">
        <v>1041</v>
      </c>
      <c r="C57" s="9" t="s">
        <v>1039</v>
      </c>
      <c r="D57" s="94">
        <f>VLOOKUP(A57:A255,'СВК Наборы для радиаторов'!A:H,6,FALSE)</f>
        <v>43.35</v>
      </c>
      <c r="E57" s="60">
        <f>VLOOKUP(A57:A255,'СВК Наборы для радиаторов'!A:H,7,FALSE)</f>
        <v>0</v>
      </c>
      <c r="F57" s="92">
        <f t="shared" si="1"/>
        <v>0</v>
      </c>
    </row>
    <row r="58" spans="1:6" x14ac:dyDescent="0.25">
      <c r="A58" s="9" t="s">
        <v>145</v>
      </c>
      <c r="B58" s="9" t="s">
        <v>146</v>
      </c>
      <c r="C58" s="9" t="s">
        <v>1063</v>
      </c>
      <c r="D58" s="94">
        <f>VLOOKUP(A58:A243,'СВК ПНД Фитинги'!A:H,6,FALSE)</f>
        <v>26.093023255813954</v>
      </c>
      <c r="E58" s="60">
        <f>VLOOKUP(A58:A243,'СВК ПНД Фитинги'!A:H,7,FALSE)</f>
        <v>0</v>
      </c>
      <c r="F58" s="92">
        <f t="shared" si="1"/>
        <v>0</v>
      </c>
    </row>
    <row r="59" spans="1:6" x14ac:dyDescent="0.25">
      <c r="A59" s="9" t="s">
        <v>147</v>
      </c>
      <c r="B59" s="9" t="s">
        <v>148</v>
      </c>
      <c r="C59" s="9" t="s">
        <v>1064</v>
      </c>
      <c r="D59" s="94">
        <f>VLOOKUP(A59:A244,'СВК ПНД Фитинги'!A:H,6,FALSE)</f>
        <v>34.632558139534886</v>
      </c>
      <c r="E59" s="60">
        <f>VLOOKUP(A59:A244,'СВК ПНД Фитинги'!A:H,7,FALSE)</f>
        <v>0</v>
      </c>
      <c r="F59" s="92">
        <f t="shared" si="1"/>
        <v>0</v>
      </c>
    </row>
    <row r="60" spans="1:6" x14ac:dyDescent="0.25">
      <c r="A60" s="9" t="s">
        <v>149</v>
      </c>
      <c r="B60" s="9" t="s">
        <v>150</v>
      </c>
      <c r="C60" s="9" t="s">
        <v>1065</v>
      </c>
      <c r="D60" s="94">
        <f>VLOOKUP(A60:A245,'СВК ПНД Фитинги'!A:H,6,FALSE)</f>
        <v>51.474418604651163</v>
      </c>
      <c r="E60" s="60">
        <f>VLOOKUP(A60:A245,'СВК ПНД Фитинги'!A:H,7,FALSE)</f>
        <v>0</v>
      </c>
      <c r="F60" s="92">
        <f t="shared" si="1"/>
        <v>0</v>
      </c>
    </row>
    <row r="61" spans="1:6" x14ac:dyDescent="0.25">
      <c r="A61" s="9" t="s">
        <v>1048</v>
      </c>
      <c r="B61" s="9" t="s">
        <v>1049</v>
      </c>
      <c r="C61" s="9" t="s">
        <v>1050</v>
      </c>
      <c r="D61" s="94">
        <f>VLOOKUP(A61:A246,'СВК ПНД Фитинги'!A:H,6,FALSE)</f>
        <v>85.158139534883716</v>
      </c>
      <c r="E61" s="60">
        <f>VLOOKUP(A61:A246,'СВК ПНД Фитинги'!A:H,7,FALSE)</f>
        <v>0</v>
      </c>
      <c r="F61" s="92">
        <f t="shared" si="1"/>
        <v>0</v>
      </c>
    </row>
    <row r="62" spans="1:6" x14ac:dyDescent="0.25">
      <c r="A62" s="9" t="s">
        <v>1051</v>
      </c>
      <c r="B62" s="9" t="s">
        <v>1052</v>
      </c>
      <c r="C62" s="9" t="s">
        <v>1053</v>
      </c>
      <c r="D62" s="94">
        <f>VLOOKUP(A62:A247,'СВК ПНД Фитинги'!A:H,6,FALSE)</f>
        <v>142.32558139534885</v>
      </c>
      <c r="E62" s="60">
        <f>VLOOKUP(A62:A247,'СВК ПНД Фитинги'!A:H,7,FALSE)</f>
        <v>0</v>
      </c>
      <c r="F62" s="92">
        <f t="shared" si="1"/>
        <v>0</v>
      </c>
    </row>
    <row r="63" spans="1:6" x14ac:dyDescent="0.25">
      <c r="A63" s="9" t="s">
        <v>1054</v>
      </c>
      <c r="B63" s="9" t="s">
        <v>1055</v>
      </c>
      <c r="C63" s="9" t="s">
        <v>1056</v>
      </c>
      <c r="D63" s="94">
        <f>VLOOKUP(A63:A248,'СВК ПНД Фитинги'!A:H,6,FALSE)</f>
        <v>230.09302325581396</v>
      </c>
      <c r="E63" s="60">
        <f>VLOOKUP(A63:A248,'СВК ПНД Фитинги'!A:H,7,FALSE)</f>
        <v>0</v>
      </c>
      <c r="F63" s="92">
        <f t="shared" si="1"/>
        <v>0</v>
      </c>
    </row>
    <row r="64" spans="1:6" x14ac:dyDescent="0.25">
      <c r="A64" s="9" t="s">
        <v>1057</v>
      </c>
      <c r="B64" s="9" t="s">
        <v>1058</v>
      </c>
      <c r="C64" s="9" t="s">
        <v>1059</v>
      </c>
      <c r="D64" s="94">
        <f>VLOOKUP(A64:A249,'СВК ПНД Фитинги'!A:H,6,FALSE)</f>
        <v>403.25581395348837</v>
      </c>
      <c r="E64" s="60">
        <f>VLOOKUP(A64:A249,'СВК ПНД Фитинги'!A:H,7,FALSE)</f>
        <v>0</v>
      </c>
      <c r="F64" s="92">
        <f t="shared" si="1"/>
        <v>0</v>
      </c>
    </row>
    <row r="65" spans="1:6" x14ac:dyDescent="0.25">
      <c r="A65" s="9" t="s">
        <v>1060</v>
      </c>
      <c r="B65" s="9" t="s">
        <v>1061</v>
      </c>
      <c r="C65" s="9" t="s">
        <v>1062</v>
      </c>
      <c r="D65" s="94">
        <f>VLOOKUP(A65:A250,'СВК ПНД Фитинги'!A:H,6,FALSE)</f>
        <v>877.67441860465112</v>
      </c>
      <c r="E65" s="60">
        <f>VLOOKUP(A65:A250,'СВК ПНД Фитинги'!A:H,7,FALSE)</f>
        <v>0</v>
      </c>
      <c r="F65" s="92">
        <f t="shared" si="1"/>
        <v>0</v>
      </c>
    </row>
    <row r="66" spans="1:6" x14ac:dyDescent="0.25">
      <c r="A66" s="9" t="s">
        <v>152</v>
      </c>
      <c r="B66" s="9" t="s">
        <v>153</v>
      </c>
      <c r="C66" s="9" t="s">
        <v>161</v>
      </c>
      <c r="D66" s="94">
        <f>VLOOKUP(A66:A251,'СВК ПНД Фитинги'!A:H,6,FALSE)</f>
        <v>27.279069767441861</v>
      </c>
      <c r="E66" s="60">
        <f>VLOOKUP(A66:A251,'СВК ПНД Фитинги'!A:H,7,FALSE)</f>
        <v>0</v>
      </c>
      <c r="F66" s="92">
        <f t="shared" si="1"/>
        <v>0</v>
      </c>
    </row>
    <row r="67" spans="1:6" x14ac:dyDescent="0.25">
      <c r="A67" s="9" t="s">
        <v>154</v>
      </c>
      <c r="B67" s="9" t="s">
        <v>155</v>
      </c>
      <c r="C67" s="9" t="s">
        <v>162</v>
      </c>
      <c r="D67" s="94">
        <f>VLOOKUP(A67:A252,'СВК ПНД Фитинги'!A:H,6,FALSE)</f>
        <v>27.279069767441861</v>
      </c>
      <c r="E67" s="60">
        <f>VLOOKUP(A67:A252,'СВК ПНД Фитинги'!A:H,7,FALSE)</f>
        <v>0</v>
      </c>
      <c r="F67" s="92">
        <f t="shared" si="1"/>
        <v>0</v>
      </c>
    </row>
    <row r="68" spans="1:6" x14ac:dyDescent="0.25">
      <c r="A68" s="9" t="s">
        <v>156</v>
      </c>
      <c r="B68" s="9" t="s">
        <v>157</v>
      </c>
      <c r="C68" s="9" t="s">
        <v>163</v>
      </c>
      <c r="D68" s="94">
        <f>VLOOKUP(A68:A253,'СВК ПНД Фитинги'!A:H,6,FALSE)</f>
        <v>34.395348837209298</v>
      </c>
      <c r="E68" s="60">
        <f>VLOOKUP(A68:A253,'СВК ПНД Фитинги'!A:H,7,FALSE)</f>
        <v>0</v>
      </c>
      <c r="F68" s="92">
        <f t="shared" si="1"/>
        <v>0</v>
      </c>
    </row>
    <row r="69" spans="1:6" x14ac:dyDescent="0.25">
      <c r="A69" s="9" t="s">
        <v>158</v>
      </c>
      <c r="B69" s="9" t="s">
        <v>159</v>
      </c>
      <c r="C69" s="9" t="s">
        <v>164</v>
      </c>
      <c r="D69" s="94">
        <f>VLOOKUP(A69:A254,'СВК ПНД Фитинги'!A:H,6,FALSE)</f>
        <v>34.395348837209298</v>
      </c>
      <c r="E69" s="60">
        <f>VLOOKUP(A69:A254,'СВК ПНД Фитинги'!A:H,7,FALSE)</f>
        <v>0</v>
      </c>
      <c r="F69" s="92">
        <f t="shared" si="1"/>
        <v>0</v>
      </c>
    </row>
    <row r="70" spans="1:6" x14ac:dyDescent="0.25">
      <c r="A70" s="9" t="s">
        <v>160</v>
      </c>
      <c r="B70" s="9" t="s">
        <v>1066</v>
      </c>
      <c r="C70" s="9" t="s">
        <v>165</v>
      </c>
      <c r="D70" s="94">
        <f>VLOOKUP(A70:A255,'СВК ПНД Фитинги'!A:H,6,FALSE)</f>
        <v>35.581395348837212</v>
      </c>
      <c r="E70" s="60">
        <f>VLOOKUP(A70:A255,'СВК ПНД Фитинги'!A:H,7,FALSE)</f>
        <v>0</v>
      </c>
      <c r="F70" s="92">
        <f t="shared" si="1"/>
        <v>0</v>
      </c>
    </row>
    <row r="71" spans="1:6" x14ac:dyDescent="0.25">
      <c r="A71" s="9" t="s">
        <v>1067</v>
      </c>
      <c r="B71" s="9" t="s">
        <v>1068</v>
      </c>
      <c r="C71" s="9" t="s">
        <v>1069</v>
      </c>
      <c r="D71" s="94">
        <f>VLOOKUP(A71:A255,'СВК ПНД Фитинги'!A:H,6,FALSE)</f>
        <v>54.558139534883722</v>
      </c>
      <c r="E71" s="60">
        <f>VLOOKUP(A71:A255,'СВК ПНД Фитинги'!A:H,7,FALSE)</f>
        <v>0</v>
      </c>
      <c r="F71" s="92">
        <f t="shared" si="1"/>
        <v>0</v>
      </c>
    </row>
    <row r="72" spans="1:6" x14ac:dyDescent="0.25">
      <c r="A72" s="9" t="s">
        <v>166</v>
      </c>
      <c r="B72" s="9" t="s">
        <v>167</v>
      </c>
      <c r="C72" s="9" t="s">
        <v>170</v>
      </c>
      <c r="D72" s="94">
        <f>VLOOKUP(A72:A255,'СВК ПНД Фитинги'!A:H,6,FALSE)</f>
        <v>54.558139534883722</v>
      </c>
      <c r="E72" s="60">
        <f>VLOOKUP(A72:A255,'СВК ПНД Фитинги'!A:H,7,FALSE)</f>
        <v>0</v>
      </c>
      <c r="F72" s="92">
        <f t="shared" si="1"/>
        <v>0</v>
      </c>
    </row>
    <row r="73" spans="1:6" x14ac:dyDescent="0.25">
      <c r="A73" s="9" t="s">
        <v>168</v>
      </c>
      <c r="B73" s="9" t="s">
        <v>169</v>
      </c>
      <c r="C73" s="9" t="s">
        <v>171</v>
      </c>
      <c r="D73" s="94">
        <f>VLOOKUP(A73:A255,'СВК ПНД Фитинги'!A:H,6,FALSE)</f>
        <v>54.558139534883722</v>
      </c>
      <c r="E73" s="60">
        <f>VLOOKUP(A73:A255,'СВК ПНД Фитинги'!A:H,7,FALSE)</f>
        <v>0</v>
      </c>
      <c r="F73" s="92">
        <f t="shared" si="1"/>
        <v>0</v>
      </c>
    </row>
    <row r="74" spans="1:6" x14ac:dyDescent="0.25">
      <c r="A74" s="9" t="s">
        <v>1070</v>
      </c>
      <c r="B74" s="9" t="s">
        <v>1071</v>
      </c>
      <c r="C74" s="9" t="s">
        <v>1072</v>
      </c>
      <c r="D74" s="94">
        <f>VLOOKUP(A74:A255,'СВК ПНД Фитинги'!A:H,6,FALSE)</f>
        <v>66.418604651162795</v>
      </c>
      <c r="E74" s="60">
        <f>VLOOKUP(A74:A255,'СВК ПНД Фитинги'!A:H,7,FALSE)</f>
        <v>0</v>
      </c>
      <c r="F74" s="92">
        <f t="shared" si="1"/>
        <v>0</v>
      </c>
    </row>
    <row r="75" spans="1:6" x14ac:dyDescent="0.25">
      <c r="A75" s="9" t="s">
        <v>1073</v>
      </c>
      <c r="B75" s="9" t="s">
        <v>1074</v>
      </c>
      <c r="C75" s="9" t="s">
        <v>1075</v>
      </c>
      <c r="D75" s="94">
        <f>VLOOKUP(A75:A255,'СВК ПНД Фитинги'!A:H,6,FALSE)</f>
        <v>75.906976744186053</v>
      </c>
      <c r="E75" s="60">
        <f>VLOOKUP(A75:A255,'СВК ПНД Фитинги'!A:H,7,FALSE)</f>
        <v>0</v>
      </c>
      <c r="F75" s="92">
        <f t="shared" si="1"/>
        <v>0</v>
      </c>
    </row>
    <row r="76" spans="1:6" x14ac:dyDescent="0.25">
      <c r="A76" s="9" t="s">
        <v>1076</v>
      </c>
      <c r="B76" s="9" t="s">
        <v>1077</v>
      </c>
      <c r="C76" s="9" t="s">
        <v>1078</v>
      </c>
      <c r="D76" s="94">
        <f>VLOOKUP(A76:A255,'СВК ПНД Фитинги'!A:H,6,FALSE)</f>
        <v>75.906976744186053</v>
      </c>
      <c r="E76" s="60">
        <f>VLOOKUP(A76:A255,'СВК ПНД Фитинги'!A:H,7,FALSE)</f>
        <v>0</v>
      </c>
      <c r="F76" s="92">
        <f t="shared" si="1"/>
        <v>0</v>
      </c>
    </row>
    <row r="77" spans="1:6" x14ac:dyDescent="0.25">
      <c r="A77" s="9" t="s">
        <v>1079</v>
      </c>
      <c r="B77" s="9" t="s">
        <v>1080</v>
      </c>
      <c r="C77" s="9" t="s">
        <v>1081</v>
      </c>
      <c r="D77" s="94">
        <f>VLOOKUP(A77:A255,'СВК ПНД Фитинги'!A:H,6,FALSE)</f>
        <v>83.023255813953497</v>
      </c>
      <c r="E77" s="60">
        <f>VLOOKUP(A77:A255,'СВК ПНД Фитинги'!A:H,7,FALSE)</f>
        <v>0</v>
      </c>
      <c r="F77" s="92">
        <f t="shared" si="1"/>
        <v>0</v>
      </c>
    </row>
    <row r="78" spans="1:6" x14ac:dyDescent="0.25">
      <c r="A78" s="9" t="s">
        <v>1082</v>
      </c>
      <c r="B78" s="9" t="s">
        <v>1083</v>
      </c>
      <c r="C78" s="9" t="s">
        <v>1084</v>
      </c>
      <c r="D78" s="94">
        <f>VLOOKUP(A78:A255,'СВК ПНД Фитинги'!A:H,6,FALSE)</f>
        <v>128.09302325581396</v>
      </c>
      <c r="E78" s="60">
        <f>VLOOKUP(A78:A255,'СВК ПНД Фитинги'!A:H,7,FALSE)</f>
        <v>0</v>
      </c>
      <c r="F78" s="92">
        <f t="shared" si="1"/>
        <v>0</v>
      </c>
    </row>
    <row r="79" spans="1:6" x14ac:dyDescent="0.25">
      <c r="A79" s="9" t="s">
        <v>1085</v>
      </c>
      <c r="B79" s="9" t="s">
        <v>1086</v>
      </c>
      <c r="C79" s="9" t="s">
        <v>1087</v>
      </c>
      <c r="D79" s="94">
        <f>VLOOKUP(A79:A255,'СВК ПНД Фитинги'!A:H,6,FALSE)</f>
        <v>128.09302325581396</v>
      </c>
      <c r="E79" s="60">
        <f>VLOOKUP(A79:A255,'СВК ПНД Фитинги'!A:H,7,FALSE)</f>
        <v>0</v>
      </c>
      <c r="F79" s="92">
        <f t="shared" si="1"/>
        <v>0</v>
      </c>
    </row>
    <row r="80" spans="1:6" x14ac:dyDescent="0.25">
      <c r="A80" s="9" t="s">
        <v>1088</v>
      </c>
      <c r="B80" s="9" t="s">
        <v>1089</v>
      </c>
      <c r="C80" s="9" t="s">
        <v>1090</v>
      </c>
      <c r="D80" s="94">
        <f>VLOOKUP(A80:A255,'СВК ПНД Фитинги'!A:H,6,FALSE)</f>
        <v>142.32558139534885</v>
      </c>
      <c r="E80" s="60">
        <f>VLOOKUP(A80:A255,'СВК ПНД Фитинги'!A:H,7,FALSE)</f>
        <v>0</v>
      </c>
      <c r="F80" s="92">
        <f t="shared" si="1"/>
        <v>0</v>
      </c>
    </row>
    <row r="81" spans="1:6" x14ac:dyDescent="0.25">
      <c r="A81" s="9" t="s">
        <v>1091</v>
      </c>
      <c r="B81" s="9" t="s">
        <v>1092</v>
      </c>
      <c r="C81" s="9" t="s">
        <v>1093</v>
      </c>
      <c r="D81" s="94">
        <f>VLOOKUP(A81:A255,'СВК ПНД Фитинги'!A:H,6,FALSE)</f>
        <v>218.23255813953489</v>
      </c>
      <c r="E81" s="60">
        <f>VLOOKUP(A81:A255,'СВК ПНД Фитинги'!A:H,7,FALSE)</f>
        <v>0</v>
      </c>
      <c r="F81" s="92">
        <f t="shared" si="1"/>
        <v>0</v>
      </c>
    </row>
    <row r="82" spans="1:6" x14ac:dyDescent="0.25">
      <c r="A82" s="9" t="s">
        <v>1094</v>
      </c>
      <c r="B82" s="9" t="s">
        <v>1095</v>
      </c>
      <c r="C82" s="9" t="s">
        <v>1096</v>
      </c>
      <c r="D82" s="94">
        <f>VLOOKUP(A82:A255,'СВК ПНД Фитинги'!A:H,6,FALSE)</f>
        <v>880.6</v>
      </c>
      <c r="E82" s="60">
        <f>VLOOKUP(A82:A255,'СВК ПНД Фитинги'!A:H,7,FALSE)</f>
        <v>0</v>
      </c>
      <c r="F82" s="92">
        <f t="shared" si="1"/>
        <v>0</v>
      </c>
    </row>
    <row r="83" spans="1:6" x14ac:dyDescent="0.25">
      <c r="A83" s="9" t="s">
        <v>173</v>
      </c>
      <c r="B83" s="9" t="s">
        <v>174</v>
      </c>
      <c r="C83" s="9" t="s">
        <v>186</v>
      </c>
      <c r="D83" s="94">
        <f>VLOOKUP(A83:A255,'СВК ПНД Фитинги'!A:H,6,FALSE)</f>
        <v>23.720930232558139</v>
      </c>
      <c r="E83" s="60">
        <f>VLOOKUP(A83:A255,'СВК ПНД Фитинги'!A:H,7,FALSE)</f>
        <v>0</v>
      </c>
      <c r="F83" s="92">
        <f t="shared" si="1"/>
        <v>0</v>
      </c>
    </row>
    <row r="84" spans="1:6" x14ac:dyDescent="0.25">
      <c r="A84" s="9" t="s">
        <v>175</v>
      </c>
      <c r="B84" s="9" t="s">
        <v>176</v>
      </c>
      <c r="C84" s="9" t="s">
        <v>187</v>
      </c>
      <c r="D84" s="94">
        <f>VLOOKUP(A84:A255,'СВК ПНД Фитинги'!A:H,6,FALSE)</f>
        <v>23.720930232558139</v>
      </c>
      <c r="E84" s="60">
        <f>VLOOKUP(A84:A255,'СВК ПНД Фитинги'!A:H,7,FALSE)</f>
        <v>0</v>
      </c>
      <c r="F84" s="92">
        <f t="shared" si="1"/>
        <v>0</v>
      </c>
    </row>
    <row r="85" spans="1:6" x14ac:dyDescent="0.25">
      <c r="A85" s="9" t="s">
        <v>177</v>
      </c>
      <c r="B85" s="9" t="s">
        <v>178</v>
      </c>
      <c r="C85" s="9" t="s">
        <v>188</v>
      </c>
      <c r="D85" s="94">
        <f>VLOOKUP(A85:A255,'СВК ПНД Фитинги'!A:H,6,FALSE)</f>
        <v>33.209302325581397</v>
      </c>
      <c r="E85" s="60">
        <f>VLOOKUP(A85:A255,'СВК ПНД Фитинги'!A:H,7,FALSE)</f>
        <v>0</v>
      </c>
      <c r="F85" s="92">
        <f t="shared" si="1"/>
        <v>0</v>
      </c>
    </row>
    <row r="86" spans="1:6" x14ac:dyDescent="0.25">
      <c r="A86" s="9" t="s">
        <v>179</v>
      </c>
      <c r="B86" s="9" t="s">
        <v>180</v>
      </c>
      <c r="C86" s="9" t="s">
        <v>189</v>
      </c>
      <c r="D86" s="94">
        <f>VLOOKUP(A86:A255,'СВК ПНД Фитинги'!A:H,6,FALSE)</f>
        <v>33.209302325581397</v>
      </c>
      <c r="E86" s="60">
        <f>VLOOKUP(A86:A255,'СВК ПНД Фитинги'!A:H,7,FALSE)</f>
        <v>0</v>
      </c>
      <c r="F86" s="92">
        <f t="shared" si="1"/>
        <v>0</v>
      </c>
    </row>
    <row r="87" spans="1:6" x14ac:dyDescent="0.25">
      <c r="A87" s="9" t="s">
        <v>181</v>
      </c>
      <c r="B87" s="9" t="s">
        <v>1097</v>
      </c>
      <c r="C87" s="9" t="s">
        <v>190</v>
      </c>
      <c r="D87" s="94">
        <f>VLOOKUP(A87:A255,'СВК ПНД Фитинги'!A:H,6,FALSE)</f>
        <v>33.209302325581397</v>
      </c>
      <c r="E87" s="60">
        <f>VLOOKUP(A87:A255,'СВК ПНД Фитинги'!A:H,7,FALSE)</f>
        <v>0</v>
      </c>
      <c r="F87" s="92">
        <f t="shared" si="1"/>
        <v>0</v>
      </c>
    </row>
    <row r="88" spans="1:6" x14ac:dyDescent="0.25">
      <c r="A88" s="9" t="s">
        <v>1098</v>
      </c>
      <c r="B88" s="9" t="s">
        <v>1099</v>
      </c>
      <c r="C88" s="9" t="s">
        <v>1100</v>
      </c>
      <c r="D88" s="94">
        <f>VLOOKUP(A88:A255,'СВК ПНД Фитинги'!A:H,6,FALSE)</f>
        <v>49.8139534883721</v>
      </c>
      <c r="E88" s="60">
        <f>VLOOKUP(A88:A255,'СВК ПНД Фитинги'!A:H,7,FALSE)</f>
        <v>0</v>
      </c>
      <c r="F88" s="92">
        <f t="shared" si="1"/>
        <v>0</v>
      </c>
    </row>
    <row r="89" spans="1:6" x14ac:dyDescent="0.25">
      <c r="A89" s="9" t="s">
        <v>182</v>
      </c>
      <c r="B89" s="9" t="s">
        <v>183</v>
      </c>
      <c r="C89" s="9" t="s">
        <v>191</v>
      </c>
      <c r="D89" s="94">
        <f>VLOOKUP(A89:A255,'СВК ПНД Фитинги'!A:H,6,FALSE)</f>
        <v>51</v>
      </c>
      <c r="E89" s="60">
        <f>VLOOKUP(A89:A255,'СВК ПНД Фитинги'!A:H,7,FALSE)</f>
        <v>0</v>
      </c>
      <c r="F89" s="92">
        <f t="shared" si="1"/>
        <v>0</v>
      </c>
    </row>
    <row r="90" spans="1:6" x14ac:dyDescent="0.25">
      <c r="A90" s="9" t="s">
        <v>184</v>
      </c>
      <c r="B90" s="9" t="s">
        <v>185</v>
      </c>
      <c r="C90" s="9" t="s">
        <v>192</v>
      </c>
      <c r="D90" s="94">
        <f>VLOOKUP(A90:A255,'СВК ПНД Фитинги'!A:H,6,FALSE)</f>
        <v>52.186046511627907</v>
      </c>
      <c r="E90" s="60">
        <f>VLOOKUP(A90:A255,'СВК ПНД Фитинги'!A:H,7,FALSE)</f>
        <v>0</v>
      </c>
      <c r="F90" s="92">
        <f t="shared" si="1"/>
        <v>0</v>
      </c>
    </row>
    <row r="91" spans="1:6" x14ac:dyDescent="0.25">
      <c r="A91" s="9" t="s">
        <v>1101</v>
      </c>
      <c r="B91" s="9" t="s">
        <v>1102</v>
      </c>
      <c r="C91" s="9" t="s">
        <v>1103</v>
      </c>
      <c r="D91" s="94">
        <f>VLOOKUP(A91:A255,'СВК ПНД Фитинги'!A:H,6,FALSE)</f>
        <v>64.04651162790698</v>
      </c>
      <c r="E91" s="60">
        <f>VLOOKUP(A91:A255,'СВК ПНД Фитинги'!A:H,7,FALSE)</f>
        <v>0</v>
      </c>
      <c r="F91" s="92">
        <f t="shared" si="1"/>
        <v>0</v>
      </c>
    </row>
    <row r="92" spans="1:6" x14ac:dyDescent="0.25">
      <c r="A92" s="9" t="s">
        <v>1104</v>
      </c>
      <c r="B92" s="9" t="s">
        <v>1105</v>
      </c>
      <c r="C92" s="9" t="s">
        <v>1106</v>
      </c>
      <c r="D92" s="94">
        <f>VLOOKUP(A92:A255,'СВК ПНД Фитинги'!A:H,6,FALSE)</f>
        <v>71.162790697674424</v>
      </c>
      <c r="E92" s="60">
        <f>VLOOKUP(A92:A255,'СВК ПНД Фитинги'!A:H,7,FALSE)</f>
        <v>0</v>
      </c>
      <c r="F92" s="92">
        <f t="shared" si="1"/>
        <v>0</v>
      </c>
    </row>
    <row r="93" spans="1:6" x14ac:dyDescent="0.25">
      <c r="A93" s="9" t="s">
        <v>1107</v>
      </c>
      <c r="B93" s="9" t="s">
        <v>1108</v>
      </c>
      <c r="C93" s="9" t="s">
        <v>1109</v>
      </c>
      <c r="D93" s="94">
        <f>VLOOKUP(A93:A255,'СВК ПНД Фитинги'!A:H,6,FALSE)</f>
        <v>71.162790697674424</v>
      </c>
      <c r="E93" s="60">
        <f>VLOOKUP(A93:A255,'СВК ПНД Фитинги'!A:H,7,FALSE)</f>
        <v>0</v>
      </c>
      <c r="F93" s="92">
        <f t="shared" si="1"/>
        <v>0</v>
      </c>
    </row>
    <row r="94" spans="1:6" x14ac:dyDescent="0.25">
      <c r="A94" s="9" t="s">
        <v>1110</v>
      </c>
      <c r="B94" s="9" t="s">
        <v>1111</v>
      </c>
      <c r="C94" s="9" t="s">
        <v>1112</v>
      </c>
      <c r="D94" s="94">
        <f>VLOOKUP(A94:A255,'СВК ПНД Фитинги'!A:H,6,FALSE)</f>
        <v>83.023255813953497</v>
      </c>
      <c r="E94" s="60">
        <f>VLOOKUP(A94:A255,'СВК ПНД Фитинги'!A:H,7,FALSE)</f>
        <v>0</v>
      </c>
      <c r="F94" s="92">
        <f t="shared" si="1"/>
        <v>0</v>
      </c>
    </row>
    <row r="95" spans="1:6" x14ac:dyDescent="0.25">
      <c r="A95" s="9" t="s">
        <v>1113</v>
      </c>
      <c r="B95" s="9" t="s">
        <v>1114</v>
      </c>
      <c r="C95" s="9" t="s">
        <v>1115</v>
      </c>
      <c r="D95" s="94">
        <f>VLOOKUP(A95:A255,'СВК ПНД Фитинги'!A:H,6,FALSE)</f>
        <v>123.34883720930233</v>
      </c>
      <c r="E95" s="60">
        <f>VLOOKUP(A95:A255,'СВК ПНД Фитинги'!A:H,7,FALSE)</f>
        <v>0</v>
      </c>
      <c r="F95" s="92">
        <f t="shared" si="1"/>
        <v>0</v>
      </c>
    </row>
    <row r="96" spans="1:6" x14ac:dyDescent="0.25">
      <c r="A96" s="9" t="s">
        <v>1116</v>
      </c>
      <c r="B96" s="9" t="s">
        <v>1117</v>
      </c>
      <c r="C96" s="9" t="s">
        <v>1118</v>
      </c>
      <c r="D96" s="94">
        <f>VLOOKUP(A96:A255,'СВК ПНД Фитинги'!A:H,6,FALSE)</f>
        <v>123.34883720930233</v>
      </c>
      <c r="E96" s="60">
        <f>VLOOKUP(A96:A255,'СВК ПНД Фитинги'!A:H,7,FALSE)</f>
        <v>0</v>
      </c>
      <c r="F96" s="92">
        <f t="shared" si="1"/>
        <v>0</v>
      </c>
    </row>
    <row r="97" spans="1:6" x14ac:dyDescent="0.25">
      <c r="A97" s="9" t="s">
        <v>1119</v>
      </c>
      <c r="B97" s="9" t="s">
        <v>1120</v>
      </c>
      <c r="C97" s="9" t="s">
        <v>1121</v>
      </c>
      <c r="D97" s="94">
        <f>VLOOKUP(A97:A255,'СВК ПНД Фитинги'!A:H,6,FALSE)</f>
        <v>130.46511627906978</v>
      </c>
      <c r="E97" s="60">
        <f>VLOOKUP(A97:A255,'СВК ПНД Фитинги'!A:H,7,FALSE)</f>
        <v>0</v>
      </c>
      <c r="F97" s="92">
        <f t="shared" si="1"/>
        <v>0</v>
      </c>
    </row>
    <row r="98" spans="1:6" x14ac:dyDescent="0.25">
      <c r="A98" s="9" t="s">
        <v>1122</v>
      </c>
      <c r="B98" s="9" t="s">
        <v>1123</v>
      </c>
      <c r="C98" s="9" t="s">
        <v>1124</v>
      </c>
      <c r="D98" s="94">
        <f>VLOOKUP(A98:A255,'СВК ПНД Фитинги'!A:H,6,FALSE)</f>
        <v>213.48837209302326</v>
      </c>
      <c r="E98" s="60">
        <f>VLOOKUP(A98:A255,'СВК ПНД Фитинги'!A:H,7,FALSE)</f>
        <v>0</v>
      </c>
      <c r="F98" s="92">
        <f t="shared" si="1"/>
        <v>0</v>
      </c>
    </row>
    <row r="99" spans="1:6" x14ac:dyDescent="0.25">
      <c r="A99" s="9" t="s">
        <v>194</v>
      </c>
      <c r="B99" s="9" t="s">
        <v>195</v>
      </c>
      <c r="C99" s="9" t="s">
        <v>200</v>
      </c>
      <c r="D99" s="94">
        <f>VLOOKUP(A99:A255,'СВК ПНД Фитинги'!A:H,6,FALSE)</f>
        <v>40.325581395348834</v>
      </c>
      <c r="E99" s="60">
        <f>VLOOKUP(A99:A255,'СВК ПНД Фитинги'!A:H,7,FALSE)</f>
        <v>0</v>
      </c>
      <c r="F99" s="92">
        <f t="shared" si="1"/>
        <v>0</v>
      </c>
    </row>
    <row r="100" spans="1:6" x14ac:dyDescent="0.25">
      <c r="A100" s="9" t="s">
        <v>196</v>
      </c>
      <c r="B100" s="9" t="s">
        <v>197</v>
      </c>
      <c r="C100" s="9" t="s">
        <v>201</v>
      </c>
      <c r="D100" s="94">
        <f>VLOOKUP(A100:A255,'СВК ПНД Фитинги'!A:H,6,FALSE)</f>
        <v>56.930232558139537</v>
      </c>
      <c r="E100" s="60">
        <f>VLOOKUP(A100:A255,'СВК ПНД Фитинги'!A:H,7,FALSE)</f>
        <v>0</v>
      </c>
      <c r="F100" s="92">
        <f t="shared" si="1"/>
        <v>0</v>
      </c>
    </row>
    <row r="101" spans="1:6" x14ac:dyDescent="0.25">
      <c r="A101" s="9" t="s">
        <v>198</v>
      </c>
      <c r="B101" s="9" t="s">
        <v>199</v>
      </c>
      <c r="C101" s="9" t="s">
        <v>202</v>
      </c>
      <c r="D101" s="94">
        <f>VLOOKUP(A101:A255,'СВК ПНД Фитинги'!A:H,6,FALSE)</f>
        <v>85.395348837209298</v>
      </c>
      <c r="E101" s="60">
        <f>VLOOKUP(A101:A255,'СВК ПНД Фитинги'!A:H,7,FALSE)</f>
        <v>0</v>
      </c>
      <c r="F101" s="92">
        <f t="shared" ref="F101:F164" si="2">D101*E101</f>
        <v>0</v>
      </c>
    </row>
    <row r="102" spans="1:6" x14ac:dyDescent="0.25">
      <c r="A102" s="9" t="s">
        <v>1125</v>
      </c>
      <c r="B102" s="9" t="s">
        <v>1126</v>
      </c>
      <c r="C102" s="9" t="s">
        <v>1127</v>
      </c>
      <c r="D102" s="94">
        <f>VLOOKUP(A102:A255,'СВК ПНД Фитинги'!A:H,6,FALSE)</f>
        <v>118.6046511627907</v>
      </c>
      <c r="E102" s="60">
        <f>VLOOKUP(A102:A255,'СВК ПНД Фитинги'!A:H,7,FALSE)</f>
        <v>0</v>
      </c>
      <c r="F102" s="92">
        <f t="shared" si="2"/>
        <v>0</v>
      </c>
    </row>
    <row r="103" spans="1:6" x14ac:dyDescent="0.25">
      <c r="A103" s="9" t="s">
        <v>1128</v>
      </c>
      <c r="B103" s="9" t="s">
        <v>1129</v>
      </c>
      <c r="C103" s="9" t="s">
        <v>1130</v>
      </c>
      <c r="D103" s="94">
        <f>VLOOKUP(A103:A255,'СВК ПНД Фитинги'!A:H,6,FALSE)</f>
        <v>208.74418604651163</v>
      </c>
      <c r="E103" s="60">
        <f>VLOOKUP(A103:A255,'СВК ПНД Фитинги'!A:H,7,FALSE)</f>
        <v>0</v>
      </c>
      <c r="F103" s="92">
        <f t="shared" si="2"/>
        <v>0</v>
      </c>
    </row>
    <row r="104" spans="1:6" x14ac:dyDescent="0.25">
      <c r="A104" s="9" t="s">
        <v>1131</v>
      </c>
      <c r="B104" s="9" t="s">
        <v>1132</v>
      </c>
      <c r="C104" s="9" t="s">
        <v>1133</v>
      </c>
      <c r="D104" s="94">
        <f>VLOOKUP(A104:A255,'СВК ПНД Фитинги'!A:H,6,FALSE)</f>
        <v>336.83720930232562</v>
      </c>
      <c r="E104" s="60">
        <f>VLOOKUP(A104:A255,'СВК ПНД Фитинги'!A:H,7,FALSE)</f>
        <v>0</v>
      </c>
      <c r="F104" s="92">
        <f t="shared" si="2"/>
        <v>0</v>
      </c>
    </row>
    <row r="105" spans="1:6" x14ac:dyDescent="0.25">
      <c r="A105" s="9" t="s">
        <v>1134</v>
      </c>
      <c r="B105" s="9" t="s">
        <v>1135</v>
      </c>
      <c r="C105" s="9" t="s">
        <v>1136</v>
      </c>
      <c r="D105" s="94">
        <f>VLOOKUP(A105:A255,'СВК ПНД Фитинги'!A:H,6,FALSE)</f>
        <v>640.46511627906978</v>
      </c>
      <c r="E105" s="60">
        <f>VLOOKUP(A105:A255,'СВК ПНД Фитинги'!A:H,7,FALSE)</f>
        <v>0</v>
      </c>
      <c r="F105" s="92">
        <f t="shared" si="2"/>
        <v>0</v>
      </c>
    </row>
    <row r="106" spans="1:6" x14ac:dyDescent="0.25">
      <c r="A106" s="9" t="s">
        <v>1137</v>
      </c>
      <c r="B106" s="9" t="s">
        <v>1135</v>
      </c>
      <c r="C106" s="9" t="s">
        <v>1138</v>
      </c>
      <c r="D106" s="94">
        <f>VLOOKUP(A106:A255,'СВК ПНД Фитинги'!A:H,6,FALSE)</f>
        <v>984.41860465116281</v>
      </c>
      <c r="E106" s="60">
        <f>VLOOKUP(A106:A255,'СВК ПНД Фитинги'!A:H,7,FALSE)</f>
        <v>0</v>
      </c>
      <c r="F106" s="92">
        <f t="shared" si="2"/>
        <v>0</v>
      </c>
    </row>
    <row r="107" spans="1:6" x14ac:dyDescent="0.25">
      <c r="A107" s="9" t="s">
        <v>1139</v>
      </c>
      <c r="B107" s="9" t="s">
        <v>1140</v>
      </c>
      <c r="C107" s="9" t="s">
        <v>1141</v>
      </c>
      <c r="D107" s="94">
        <f>VLOOKUP(A107:A255,'СВК ПНД Фитинги'!A:H,6,FALSE)</f>
        <v>1494.4186046511629</v>
      </c>
      <c r="E107" s="60">
        <f>VLOOKUP(A107:A255,'СВК ПНД Фитинги'!A:H,7,FALSE)</f>
        <v>0</v>
      </c>
      <c r="F107" s="92">
        <f t="shared" si="2"/>
        <v>0</v>
      </c>
    </row>
    <row r="108" spans="1:6" x14ac:dyDescent="0.25">
      <c r="A108" s="9" t="s">
        <v>204</v>
      </c>
      <c r="B108" s="9" t="s">
        <v>205</v>
      </c>
      <c r="C108" s="9" t="s">
        <v>1175</v>
      </c>
      <c r="D108" s="94">
        <f>VLOOKUP(A108:A255,'СВК ПНД Фитинги'!A:H,6,FALSE)</f>
        <v>56.930232558139537</v>
      </c>
      <c r="E108" s="60">
        <f>VLOOKUP(A108:A255,'СВК ПНД Фитинги'!A:H,7,FALSE)</f>
        <v>0</v>
      </c>
      <c r="F108" s="92">
        <f t="shared" si="2"/>
        <v>0</v>
      </c>
    </row>
    <row r="109" spans="1:6" x14ac:dyDescent="0.25">
      <c r="A109" s="9" t="s">
        <v>206</v>
      </c>
      <c r="B109" s="9" t="s">
        <v>207</v>
      </c>
      <c r="C109" s="9" t="s">
        <v>1176</v>
      </c>
      <c r="D109" s="94">
        <f>VLOOKUP(A109:A255,'СВК ПНД Фитинги'!A:H,6,FALSE)</f>
        <v>80.651162790697668</v>
      </c>
      <c r="E109" s="60">
        <f>VLOOKUP(A109:A255,'СВК ПНД Фитинги'!A:H,7,FALSE)</f>
        <v>0</v>
      </c>
      <c r="F109" s="92">
        <f t="shared" si="2"/>
        <v>0</v>
      </c>
    </row>
    <row r="110" spans="1:6" x14ac:dyDescent="0.25">
      <c r="A110" s="9" t="s">
        <v>208</v>
      </c>
      <c r="B110" s="9" t="s">
        <v>209</v>
      </c>
      <c r="C110" s="9" t="s">
        <v>1177</v>
      </c>
      <c r="D110" s="94">
        <f>VLOOKUP(A110:A255,'СВК ПНД Фитинги'!A:H,6,FALSE)</f>
        <v>80.651162790697668</v>
      </c>
      <c r="E110" s="60">
        <f>VLOOKUP(A110:A255,'СВК ПНД Фитинги'!A:H,7,FALSE)</f>
        <v>0</v>
      </c>
      <c r="F110" s="92">
        <f t="shared" si="2"/>
        <v>0</v>
      </c>
    </row>
    <row r="111" spans="1:6" x14ac:dyDescent="0.25">
      <c r="A111" s="9" t="s">
        <v>1142</v>
      </c>
      <c r="B111" s="9" t="s">
        <v>1143</v>
      </c>
      <c r="C111" s="9" t="s">
        <v>1144</v>
      </c>
      <c r="D111" s="94">
        <f>VLOOKUP(A111:A255,'СВК ПНД Фитинги'!A:H,6,FALSE)</f>
        <v>99.6279069767442</v>
      </c>
      <c r="E111" s="60">
        <f>VLOOKUP(A111:A255,'СВК ПНД Фитинги'!A:H,7,FALSE)</f>
        <v>0</v>
      </c>
      <c r="F111" s="92">
        <f t="shared" si="2"/>
        <v>0</v>
      </c>
    </row>
    <row r="112" spans="1:6" x14ac:dyDescent="0.25">
      <c r="A112" s="9" t="s">
        <v>1145</v>
      </c>
      <c r="B112" s="9" t="s">
        <v>1146</v>
      </c>
      <c r="C112" s="9" t="s">
        <v>1147</v>
      </c>
      <c r="D112" s="94">
        <f>VLOOKUP(A112:A255,'СВК ПНД Фитинги'!A:H,6,FALSE)</f>
        <v>109.11627906976744</v>
      </c>
      <c r="E112" s="60">
        <f>VLOOKUP(A112:A255,'СВК ПНД Фитинги'!A:H,7,FALSE)</f>
        <v>0</v>
      </c>
      <c r="F112" s="92">
        <f t="shared" si="2"/>
        <v>0</v>
      </c>
    </row>
    <row r="113" spans="1:6" x14ac:dyDescent="0.25">
      <c r="A113" s="9" t="s">
        <v>1148</v>
      </c>
      <c r="B113" s="9" t="s">
        <v>1149</v>
      </c>
      <c r="C113" s="9" t="s">
        <v>1150</v>
      </c>
      <c r="D113" s="94">
        <f>VLOOKUP(A113:A255,'СВК ПНД Фитинги'!A:H,6,FALSE)</f>
        <v>170.7906976744186</v>
      </c>
      <c r="E113" s="60">
        <f>VLOOKUP(A113:A255,'СВК ПНД Фитинги'!A:H,7,FALSE)</f>
        <v>0</v>
      </c>
      <c r="F113" s="92">
        <f t="shared" si="2"/>
        <v>0</v>
      </c>
    </row>
    <row r="114" spans="1:6" x14ac:dyDescent="0.25">
      <c r="A114" s="9" t="s">
        <v>1151</v>
      </c>
      <c r="B114" s="9" t="s">
        <v>1152</v>
      </c>
      <c r="C114" s="9" t="s">
        <v>1153</v>
      </c>
      <c r="D114" s="94">
        <f>VLOOKUP(A114:A255,'СВК ПНД Фитинги'!A:H,6,FALSE)</f>
        <v>194.51162790697674</v>
      </c>
      <c r="E114" s="60">
        <f>VLOOKUP(A114:A255,'СВК ПНД Фитинги'!A:H,7,FALSE)</f>
        <v>0</v>
      </c>
      <c r="F114" s="92">
        <f t="shared" si="2"/>
        <v>0</v>
      </c>
    </row>
    <row r="115" spans="1:6" x14ac:dyDescent="0.25">
      <c r="A115" s="9" t="s">
        <v>1154</v>
      </c>
      <c r="B115" s="9" t="s">
        <v>1155</v>
      </c>
      <c r="C115" s="9" t="s">
        <v>1156</v>
      </c>
      <c r="D115" s="94">
        <f>VLOOKUP(A115:A255,'СВК ПНД Фитинги'!A:H,6,FALSE)</f>
        <v>260.93023255813955</v>
      </c>
      <c r="E115" s="60">
        <f>VLOOKUP(A115:A255,'СВК ПНД Фитинги'!A:H,7,FALSE)</f>
        <v>0</v>
      </c>
      <c r="F115" s="92">
        <f t="shared" si="2"/>
        <v>0</v>
      </c>
    </row>
    <row r="116" spans="1:6" x14ac:dyDescent="0.25">
      <c r="A116" s="9" t="s">
        <v>1157</v>
      </c>
      <c r="B116" s="9" t="s">
        <v>1158</v>
      </c>
      <c r="C116" s="9" t="s">
        <v>1159</v>
      </c>
      <c r="D116" s="94">
        <f>VLOOKUP(A116:A255,'СВК ПНД Фитинги'!A:H,6,FALSE)</f>
        <v>272.7906976744186</v>
      </c>
      <c r="E116" s="60">
        <f>VLOOKUP(A116:A255,'СВК ПНД Фитинги'!A:H,7,FALSE)</f>
        <v>0</v>
      </c>
      <c r="F116" s="92">
        <f t="shared" si="2"/>
        <v>0</v>
      </c>
    </row>
    <row r="117" spans="1:6" x14ac:dyDescent="0.25">
      <c r="A117" s="9" t="s">
        <v>1160</v>
      </c>
      <c r="B117" s="9" t="s">
        <v>1161</v>
      </c>
      <c r="C117" s="9" t="s">
        <v>1162</v>
      </c>
      <c r="D117" s="94">
        <f>VLOOKUP(A117:A255,'СВК ПНД Фитинги'!A:H,6,FALSE)</f>
        <v>289.39534883720933</v>
      </c>
      <c r="E117" s="60">
        <f>VLOOKUP(A117:A255,'СВК ПНД Фитинги'!A:H,7,FALSE)</f>
        <v>0</v>
      </c>
      <c r="F117" s="92">
        <f t="shared" si="2"/>
        <v>0</v>
      </c>
    </row>
    <row r="118" spans="1:6" x14ac:dyDescent="0.25">
      <c r="A118" s="9" t="s">
        <v>1163</v>
      </c>
      <c r="B118" s="9" t="s">
        <v>1164</v>
      </c>
      <c r="C118" s="9" t="s">
        <v>1165</v>
      </c>
      <c r="D118" s="94">
        <f>VLOOKUP(A118:A255,'СВК ПНД Фитинги'!A:H,6,FALSE)</f>
        <v>498.1395348837209</v>
      </c>
      <c r="E118" s="60">
        <f>VLOOKUP(A118:A255,'СВК ПНД Фитинги'!A:H,7,FALSE)</f>
        <v>0</v>
      </c>
      <c r="F118" s="92">
        <f t="shared" si="2"/>
        <v>0</v>
      </c>
    </row>
    <row r="119" spans="1:6" x14ac:dyDescent="0.25">
      <c r="A119" s="9" t="s">
        <v>1166</v>
      </c>
      <c r="B119" s="9" t="s">
        <v>1167</v>
      </c>
      <c r="C119" s="9" t="s">
        <v>1168</v>
      </c>
      <c r="D119" s="94">
        <f>VLOOKUP(A119:A255,'СВК ПНД Фитинги'!A:H,6,FALSE)</f>
        <v>533.7209302325582</v>
      </c>
      <c r="E119" s="60">
        <f>VLOOKUP(A119:A255,'СВК ПНД Фитинги'!A:H,7,FALSE)</f>
        <v>0</v>
      </c>
      <c r="F119" s="92">
        <f t="shared" si="2"/>
        <v>0</v>
      </c>
    </row>
    <row r="120" spans="1:6" x14ac:dyDescent="0.25">
      <c r="A120" s="9" t="s">
        <v>1169</v>
      </c>
      <c r="B120" s="9" t="s">
        <v>1170</v>
      </c>
      <c r="C120" s="9" t="s">
        <v>1171</v>
      </c>
      <c r="D120" s="94">
        <f>VLOOKUP(A120:A255,'СВК ПНД Фитинги'!A:H,6,FALSE)</f>
        <v>702.13953488372101</v>
      </c>
      <c r="E120" s="60">
        <f>VLOOKUP(A120:A255,'СВК ПНД Фитинги'!A:H,7,FALSE)</f>
        <v>0</v>
      </c>
      <c r="F120" s="92">
        <f t="shared" si="2"/>
        <v>0</v>
      </c>
    </row>
    <row r="121" spans="1:6" x14ac:dyDescent="0.25">
      <c r="A121" s="9" t="s">
        <v>1172</v>
      </c>
      <c r="B121" s="9" t="s">
        <v>1173</v>
      </c>
      <c r="C121" s="9" t="s">
        <v>1174</v>
      </c>
      <c r="D121" s="94">
        <f>VLOOKUP(A121:A255,'СВК ПНД Фитинги'!A:H,6,FALSE)</f>
        <v>1257.2093023255816</v>
      </c>
      <c r="E121" s="60">
        <f>VLOOKUP(A121:A255,'СВК ПНД Фитинги'!A:H,7,FALSE)</f>
        <v>0</v>
      </c>
      <c r="F121" s="92">
        <f t="shared" si="2"/>
        <v>0</v>
      </c>
    </row>
    <row r="122" spans="1:6" x14ac:dyDescent="0.25">
      <c r="A122" s="9" t="s">
        <v>210</v>
      </c>
      <c r="B122" s="9" t="s">
        <v>211</v>
      </c>
      <c r="C122" s="9" t="s">
        <v>217</v>
      </c>
      <c r="D122" s="94">
        <f>VLOOKUP(A122:A255,'СВК ПНД Фитинги'!A:H,6,FALSE)</f>
        <v>42.697674418604649</v>
      </c>
      <c r="E122" s="60">
        <f>VLOOKUP(A122:A255,'СВК ПНД Фитинги'!A:H,7,FALSE)</f>
        <v>0</v>
      </c>
      <c r="F122" s="92">
        <f t="shared" si="2"/>
        <v>0</v>
      </c>
    </row>
    <row r="123" spans="1:6" x14ac:dyDescent="0.25">
      <c r="A123" s="9" t="s">
        <v>212</v>
      </c>
      <c r="B123" s="9" t="s">
        <v>213</v>
      </c>
      <c r="C123" s="9" t="s">
        <v>218</v>
      </c>
      <c r="D123" s="94">
        <f>VLOOKUP(A123:A255,'СВК ПНД Фитинги'!A:H,6,FALSE)</f>
        <v>59.302325581395351</v>
      </c>
      <c r="E123" s="60">
        <f>VLOOKUP(A123:A255,'СВК ПНД Фитинги'!A:H,7,FALSE)</f>
        <v>0</v>
      </c>
      <c r="F123" s="92">
        <f t="shared" si="2"/>
        <v>0</v>
      </c>
    </row>
    <row r="124" spans="1:6" x14ac:dyDescent="0.25">
      <c r="A124" s="9" t="s">
        <v>214</v>
      </c>
      <c r="B124" s="9" t="s">
        <v>215</v>
      </c>
      <c r="C124" s="9" t="s">
        <v>219</v>
      </c>
      <c r="D124" s="94">
        <f>VLOOKUP(A124:A255,'СВК ПНД Фитинги'!A:H,6,FALSE)</f>
        <v>94.883720930232556</v>
      </c>
      <c r="E124" s="60">
        <f>VLOOKUP(A124:A255,'СВК ПНД Фитинги'!A:H,7,FALSE)</f>
        <v>0</v>
      </c>
      <c r="F124" s="92">
        <f t="shared" si="2"/>
        <v>0</v>
      </c>
    </row>
    <row r="125" spans="1:6" x14ac:dyDescent="0.25">
      <c r="A125" s="9" t="s">
        <v>1178</v>
      </c>
      <c r="B125" s="9" t="s">
        <v>1179</v>
      </c>
      <c r="C125" s="9" t="s">
        <v>1180</v>
      </c>
      <c r="D125" s="94">
        <f>VLOOKUP(A125:A255,'СВК ПНД Фитинги'!A:H,6,FALSE)</f>
        <v>142.32558139534885</v>
      </c>
      <c r="E125" s="60">
        <f>VLOOKUP(A125:A255,'СВК ПНД Фитинги'!A:H,7,FALSE)</f>
        <v>0</v>
      </c>
      <c r="F125" s="92">
        <f t="shared" si="2"/>
        <v>0</v>
      </c>
    </row>
    <row r="126" spans="1:6" x14ac:dyDescent="0.25">
      <c r="A126" s="9" t="s">
        <v>1181</v>
      </c>
      <c r="B126" s="9" t="s">
        <v>1182</v>
      </c>
      <c r="C126" s="9" t="s">
        <v>1183</v>
      </c>
      <c r="D126" s="94">
        <f>VLOOKUP(A126:A255,'СВК ПНД Фитинги'!A:H,6,FALSE)</f>
        <v>249.06976744186045</v>
      </c>
      <c r="E126" s="60">
        <f>VLOOKUP(A126:A255,'СВК ПНД Фитинги'!A:H,7,FALSE)</f>
        <v>0</v>
      </c>
      <c r="F126" s="92">
        <f t="shared" si="2"/>
        <v>0</v>
      </c>
    </row>
    <row r="127" spans="1:6" x14ac:dyDescent="0.25">
      <c r="A127" s="9" t="s">
        <v>1184</v>
      </c>
      <c r="B127" s="9" t="s">
        <v>1185</v>
      </c>
      <c r="C127" s="9" t="s">
        <v>1186</v>
      </c>
      <c r="D127" s="94">
        <f>VLOOKUP(A127:A255,'СВК ПНД Фитинги'!A:H,6,FALSE)</f>
        <v>379.53488372093022</v>
      </c>
      <c r="E127" s="60">
        <f>VLOOKUP(A127:A255,'СВК ПНД Фитинги'!A:H,7,FALSE)</f>
        <v>0</v>
      </c>
      <c r="F127" s="92">
        <f t="shared" si="2"/>
        <v>0</v>
      </c>
    </row>
    <row r="128" spans="1:6" x14ac:dyDescent="0.25">
      <c r="A128" s="9" t="s">
        <v>1187</v>
      </c>
      <c r="B128" s="9" t="s">
        <v>1188</v>
      </c>
      <c r="C128" s="9" t="s">
        <v>1189</v>
      </c>
      <c r="D128" s="94">
        <f>VLOOKUP(A128:A255,'СВК ПНД Фитинги'!A:H,6,FALSE)</f>
        <v>759.06976744186045</v>
      </c>
      <c r="E128" s="60">
        <f>VLOOKUP(A128:A255,'СВК ПНД Фитинги'!A:H,7,FALSE)</f>
        <v>0</v>
      </c>
      <c r="F128" s="92">
        <f t="shared" si="2"/>
        <v>0</v>
      </c>
    </row>
    <row r="129" spans="1:6" x14ac:dyDescent="0.25">
      <c r="A129" s="9" t="s">
        <v>1190</v>
      </c>
      <c r="B129" s="9" t="s">
        <v>1191</v>
      </c>
      <c r="C129" s="9" t="s">
        <v>1192</v>
      </c>
      <c r="D129" s="94">
        <f>VLOOKUP(A129:A255,'СВК ПНД Фитинги'!A:H,6,FALSE)</f>
        <v>1114.8837209302326</v>
      </c>
      <c r="E129" s="60">
        <f>VLOOKUP(A129:A255,'СВК ПНД Фитинги'!A:H,7,FALSE)</f>
        <v>0</v>
      </c>
      <c r="F129" s="92">
        <f t="shared" si="2"/>
        <v>0</v>
      </c>
    </row>
    <row r="130" spans="1:6" x14ac:dyDescent="0.25">
      <c r="A130" s="9" t="s">
        <v>1193</v>
      </c>
      <c r="B130" s="9" t="s">
        <v>1191</v>
      </c>
      <c r="C130" s="9" t="s">
        <v>1194</v>
      </c>
      <c r="D130" s="94">
        <f>VLOOKUP(A130:A255,'СВК ПНД Фитинги'!A:H,6,FALSE)</f>
        <v>1873.953488372093</v>
      </c>
      <c r="E130" s="60">
        <f>VLOOKUP(A130:A255,'СВК ПНД Фитинги'!A:H,7,FALSE)</f>
        <v>0</v>
      </c>
      <c r="F130" s="92">
        <f t="shared" si="2"/>
        <v>0</v>
      </c>
    </row>
    <row r="131" spans="1:6" x14ac:dyDescent="0.25">
      <c r="A131" s="9" t="s">
        <v>221</v>
      </c>
      <c r="B131" s="9" t="s">
        <v>222</v>
      </c>
      <c r="C131" s="9" t="s">
        <v>233</v>
      </c>
      <c r="D131" s="94">
        <f>VLOOKUP(A131:A255,'СВК ПНД Фитинги'!A:H,6,FALSE)</f>
        <v>33.209302325581397</v>
      </c>
      <c r="E131" s="60">
        <f>VLOOKUP(A131:A255,'СВК ПНД Фитинги'!A:H,7,FALSE)</f>
        <v>0</v>
      </c>
      <c r="F131" s="92">
        <f t="shared" si="2"/>
        <v>0</v>
      </c>
    </row>
    <row r="132" spans="1:6" x14ac:dyDescent="0.25">
      <c r="A132" s="9" t="s">
        <v>223</v>
      </c>
      <c r="B132" s="9" t="s">
        <v>224</v>
      </c>
      <c r="C132" s="9" t="s">
        <v>234</v>
      </c>
      <c r="D132" s="94">
        <f>VLOOKUP(A132:A255,'СВК ПНД Фитинги'!A:H,6,FALSE)</f>
        <v>33.209302325581397</v>
      </c>
      <c r="E132" s="60">
        <f>VLOOKUP(A132:A255,'СВК ПНД Фитинги'!A:H,7,FALSE)</f>
        <v>0</v>
      </c>
      <c r="F132" s="92">
        <f t="shared" si="2"/>
        <v>0</v>
      </c>
    </row>
    <row r="133" spans="1:6" x14ac:dyDescent="0.25">
      <c r="A133" s="9" t="s">
        <v>225</v>
      </c>
      <c r="B133" s="9" t="s">
        <v>226</v>
      </c>
      <c r="C133" s="9" t="s">
        <v>235</v>
      </c>
      <c r="D133" s="94">
        <f>VLOOKUP(A133:A255,'СВК ПНД Фитинги'!A:H,6,FALSE)</f>
        <v>45.069767441860463</v>
      </c>
      <c r="E133" s="60">
        <f>VLOOKUP(A133:A255,'СВК ПНД Фитинги'!A:H,7,FALSE)</f>
        <v>0</v>
      </c>
      <c r="F133" s="92">
        <f t="shared" si="2"/>
        <v>0</v>
      </c>
    </row>
    <row r="134" spans="1:6" x14ac:dyDescent="0.25">
      <c r="A134" s="9" t="s">
        <v>227</v>
      </c>
      <c r="B134" s="9" t="s">
        <v>228</v>
      </c>
      <c r="C134" s="9" t="s">
        <v>236</v>
      </c>
      <c r="D134" s="94">
        <f>VLOOKUP(A134:A255,'СВК ПНД Фитинги'!A:H,6,FALSE)</f>
        <v>45.069767441860463</v>
      </c>
      <c r="E134" s="60">
        <f>VLOOKUP(A134:A255,'СВК ПНД Фитинги'!A:H,7,FALSE)</f>
        <v>0</v>
      </c>
      <c r="F134" s="92">
        <f t="shared" si="2"/>
        <v>0</v>
      </c>
    </row>
    <row r="135" spans="1:6" x14ac:dyDescent="0.25">
      <c r="A135" s="9" t="s">
        <v>1195</v>
      </c>
      <c r="B135" s="9" t="s">
        <v>1196</v>
      </c>
      <c r="C135" s="9" t="s">
        <v>1197</v>
      </c>
      <c r="D135" s="94">
        <f>VLOOKUP(A135:A255,'СВК ПНД Фитинги'!A:H,6,FALSE)</f>
        <v>45.069767441860463</v>
      </c>
      <c r="E135" s="60">
        <f>VLOOKUP(A135:A255,'СВК ПНД Фитинги'!A:H,7,FALSE)</f>
        <v>0</v>
      </c>
      <c r="F135" s="92">
        <f t="shared" si="2"/>
        <v>0</v>
      </c>
    </row>
    <row r="136" spans="1:6" x14ac:dyDescent="0.25">
      <c r="A136" s="9" t="s">
        <v>229</v>
      </c>
      <c r="B136" s="9" t="s">
        <v>230</v>
      </c>
      <c r="C136" s="9" t="s">
        <v>237</v>
      </c>
      <c r="D136" s="94">
        <f>VLOOKUP(A136:A255,'СВК ПНД Фитинги'!A:H,6,FALSE)</f>
        <v>71.162790697674424</v>
      </c>
      <c r="E136" s="60">
        <f>VLOOKUP(A136:A255,'СВК ПНД Фитинги'!A:H,7,FALSE)</f>
        <v>0</v>
      </c>
      <c r="F136" s="92">
        <f t="shared" si="2"/>
        <v>0</v>
      </c>
    </row>
    <row r="137" spans="1:6" x14ac:dyDescent="0.25">
      <c r="A137" s="9" t="s">
        <v>231</v>
      </c>
      <c r="B137" s="9" t="s">
        <v>232</v>
      </c>
      <c r="C137" s="9" t="s">
        <v>238</v>
      </c>
      <c r="D137" s="94">
        <f>VLOOKUP(A137:A255,'СВК ПНД Фитинги'!A:H,6,FALSE)</f>
        <v>75.906976744186053</v>
      </c>
      <c r="E137" s="60">
        <f>VLOOKUP(A137:A255,'СВК ПНД Фитинги'!A:H,7,FALSE)</f>
        <v>0</v>
      </c>
      <c r="F137" s="92">
        <f t="shared" si="2"/>
        <v>0</v>
      </c>
    </row>
    <row r="138" spans="1:6" x14ac:dyDescent="0.25">
      <c r="A138" s="9" t="s">
        <v>1198</v>
      </c>
      <c r="B138" s="9" t="s">
        <v>1199</v>
      </c>
      <c r="C138" s="9" t="s">
        <v>1200</v>
      </c>
      <c r="D138" s="94">
        <f>VLOOKUP(A138:A255,'СВК ПНД Фитинги'!A:H,6,FALSE)</f>
        <v>106.74418604651163</v>
      </c>
      <c r="E138" s="60">
        <f>VLOOKUP(A138:A255,'СВК ПНД Фитинги'!A:H,7,FALSE)</f>
        <v>0</v>
      </c>
      <c r="F138" s="92">
        <f t="shared" si="2"/>
        <v>0</v>
      </c>
    </row>
    <row r="139" spans="1:6" x14ac:dyDescent="0.25">
      <c r="A139" s="9" t="s">
        <v>1201</v>
      </c>
      <c r="B139" s="9" t="s">
        <v>1202</v>
      </c>
      <c r="C139" s="9" t="s">
        <v>1203</v>
      </c>
      <c r="D139" s="94">
        <f>VLOOKUP(A139:A255,'СВК ПНД Фитинги'!A:H,6,FALSE)</f>
        <v>106.74418604651163</v>
      </c>
      <c r="E139" s="60">
        <f>VLOOKUP(A139:A255,'СВК ПНД Фитинги'!A:H,7,FALSE)</f>
        <v>0</v>
      </c>
      <c r="F139" s="92">
        <f t="shared" si="2"/>
        <v>0</v>
      </c>
    </row>
    <row r="140" spans="1:6" x14ac:dyDescent="0.25">
      <c r="A140" s="9" t="s">
        <v>1204</v>
      </c>
      <c r="B140" s="9" t="s">
        <v>1205</v>
      </c>
      <c r="C140" s="9" t="s">
        <v>1206</v>
      </c>
      <c r="D140" s="94">
        <f>VLOOKUP(A140:A255,'СВК ПНД Фитинги'!A:H,6,FALSE)</f>
        <v>166.04651162790699</v>
      </c>
      <c r="E140" s="60">
        <f>VLOOKUP(A140:A255,'СВК ПНД Фитинги'!A:H,7,FALSE)</f>
        <v>0</v>
      </c>
      <c r="F140" s="92">
        <f t="shared" si="2"/>
        <v>0</v>
      </c>
    </row>
    <row r="141" spans="1:6" x14ac:dyDescent="0.25">
      <c r="A141" s="9" t="s">
        <v>1207</v>
      </c>
      <c r="B141" s="9" t="s">
        <v>1208</v>
      </c>
      <c r="C141" s="9" t="s">
        <v>1209</v>
      </c>
      <c r="D141" s="94">
        <f>VLOOKUP(A141:A255,'СВК ПНД Фитинги'!A:H,6,FALSE)</f>
        <v>166.04651162790699</v>
      </c>
      <c r="E141" s="60">
        <f>VLOOKUP(A141:A255,'СВК ПНД Фитинги'!A:H,7,FALSE)</f>
        <v>0</v>
      </c>
      <c r="F141" s="92">
        <f t="shared" si="2"/>
        <v>0</v>
      </c>
    </row>
    <row r="142" spans="1:6" x14ac:dyDescent="0.25">
      <c r="A142" s="9" t="s">
        <v>1210</v>
      </c>
      <c r="B142" s="9" t="s">
        <v>1211</v>
      </c>
      <c r="C142" s="9" t="s">
        <v>1212</v>
      </c>
      <c r="D142" s="94">
        <f>VLOOKUP(A142:A255,'СВК ПНД Фитинги'!A:H,6,FALSE)</f>
        <v>279.90697674418607</v>
      </c>
      <c r="E142" s="60">
        <f>VLOOKUP(A142:A255,'СВК ПНД Фитинги'!A:H,7,FALSE)</f>
        <v>0</v>
      </c>
      <c r="F142" s="92">
        <f t="shared" si="2"/>
        <v>0</v>
      </c>
    </row>
    <row r="143" spans="1:6" x14ac:dyDescent="0.25">
      <c r="A143" s="9" t="s">
        <v>240</v>
      </c>
      <c r="B143" s="9" t="s">
        <v>241</v>
      </c>
      <c r="C143" s="9" t="s">
        <v>252</v>
      </c>
      <c r="D143" s="94">
        <f>VLOOKUP(A143:A255,'СВК ПНД Фитинги'!A:H,6,FALSE)</f>
        <v>28.465116279069768</v>
      </c>
      <c r="E143" s="60">
        <f>VLOOKUP(A143:A255,'СВК ПНД Фитинги'!A:H,7,FALSE)</f>
        <v>0</v>
      </c>
      <c r="F143" s="92">
        <f t="shared" si="2"/>
        <v>0</v>
      </c>
    </row>
    <row r="144" spans="1:6" x14ac:dyDescent="0.25">
      <c r="A144" s="9" t="s">
        <v>242</v>
      </c>
      <c r="B144" s="9" t="s">
        <v>243</v>
      </c>
      <c r="C144" s="9" t="s">
        <v>253</v>
      </c>
      <c r="D144" s="94">
        <f>VLOOKUP(A144:A255,'СВК ПНД Фитинги'!A:H,6,FALSE)</f>
        <v>30.837209302325583</v>
      </c>
      <c r="E144" s="60">
        <f>VLOOKUP(A144:A255,'СВК ПНД Фитинги'!A:H,7,FALSE)</f>
        <v>0</v>
      </c>
      <c r="F144" s="92">
        <f t="shared" si="2"/>
        <v>0</v>
      </c>
    </row>
    <row r="145" spans="1:6" x14ac:dyDescent="0.25">
      <c r="A145" s="9" t="s">
        <v>244</v>
      </c>
      <c r="B145" s="9" t="s">
        <v>245</v>
      </c>
      <c r="C145" s="9" t="s">
        <v>254</v>
      </c>
      <c r="D145" s="94">
        <f>VLOOKUP(A145:A255,'СВК ПНД Фитинги'!A:H,6,FALSE)</f>
        <v>42.697674418604649</v>
      </c>
      <c r="E145" s="60">
        <f>VLOOKUP(A145:A255,'СВК ПНД Фитинги'!A:H,7,FALSE)</f>
        <v>0</v>
      </c>
      <c r="F145" s="92">
        <f t="shared" si="2"/>
        <v>0</v>
      </c>
    </row>
    <row r="146" spans="1:6" x14ac:dyDescent="0.25">
      <c r="A146" s="9" t="s">
        <v>246</v>
      </c>
      <c r="B146" s="9" t="s">
        <v>247</v>
      </c>
      <c r="C146" s="9" t="s">
        <v>255</v>
      </c>
      <c r="D146" s="94">
        <f>VLOOKUP(A146:A255,'СВК ПНД Фитинги'!A:H,6,FALSE)</f>
        <v>42.697674418604649</v>
      </c>
      <c r="E146" s="60">
        <f>VLOOKUP(A146:A255,'СВК ПНД Фитинги'!A:H,7,FALSE)</f>
        <v>0</v>
      </c>
      <c r="F146" s="92">
        <f t="shared" si="2"/>
        <v>0</v>
      </c>
    </row>
    <row r="147" spans="1:6" x14ac:dyDescent="0.25">
      <c r="A147" s="9" t="s">
        <v>1213</v>
      </c>
      <c r="B147" s="9" t="s">
        <v>1214</v>
      </c>
      <c r="C147" s="9" t="s">
        <v>1215</v>
      </c>
      <c r="D147" s="94">
        <f>VLOOKUP(A147:A255,'СВК ПНД Фитинги'!A:H,6,FALSE)</f>
        <v>42.697674418604649</v>
      </c>
      <c r="E147" s="60">
        <f>VLOOKUP(A147:A255,'СВК ПНД Фитинги'!A:H,7,FALSE)</f>
        <v>0</v>
      </c>
      <c r="F147" s="92">
        <f t="shared" si="2"/>
        <v>0</v>
      </c>
    </row>
    <row r="148" spans="1:6" x14ac:dyDescent="0.25">
      <c r="A148" s="9" t="s">
        <v>1216</v>
      </c>
      <c r="B148" s="9" t="s">
        <v>1217</v>
      </c>
      <c r="C148" s="9" t="s">
        <v>1218</v>
      </c>
      <c r="D148" s="94">
        <f>VLOOKUP(A148:A255,'СВК ПНД Фитинги'!A:H,6,FALSE)</f>
        <v>68.790697674418595</v>
      </c>
      <c r="E148" s="60">
        <f>VLOOKUP(A148:A255,'СВК ПНД Фитинги'!A:H,7,FALSE)</f>
        <v>0</v>
      </c>
      <c r="F148" s="92">
        <f t="shared" si="2"/>
        <v>0</v>
      </c>
    </row>
    <row r="149" spans="1:6" x14ac:dyDescent="0.25">
      <c r="A149" s="9" t="s">
        <v>248</v>
      </c>
      <c r="B149" s="9" t="s">
        <v>249</v>
      </c>
      <c r="C149" s="9" t="s">
        <v>256</v>
      </c>
      <c r="D149" s="94">
        <f>VLOOKUP(A149:A255,'СВК ПНД Фитинги'!A:H,6,FALSE)</f>
        <v>66.418604651162795</v>
      </c>
      <c r="E149" s="60">
        <f>VLOOKUP(A149:A255,'СВК ПНД Фитинги'!A:H,7,FALSE)</f>
        <v>0</v>
      </c>
      <c r="F149" s="92">
        <f t="shared" si="2"/>
        <v>0</v>
      </c>
    </row>
    <row r="150" spans="1:6" x14ac:dyDescent="0.25">
      <c r="A150" s="9" t="s">
        <v>250</v>
      </c>
      <c r="B150" s="9" t="s">
        <v>251</v>
      </c>
      <c r="C150" s="9" t="s">
        <v>257</v>
      </c>
      <c r="D150" s="94">
        <f>VLOOKUP(A150:A255,'СВК ПНД Фитинги'!A:H,6,FALSE)</f>
        <v>66.418604651162795</v>
      </c>
      <c r="E150" s="60">
        <f>VLOOKUP(A150:A255,'СВК ПНД Фитинги'!A:H,7,FALSE)</f>
        <v>0</v>
      </c>
      <c r="F150" s="92">
        <f t="shared" si="2"/>
        <v>0</v>
      </c>
    </row>
    <row r="151" spans="1:6" x14ac:dyDescent="0.25">
      <c r="A151" s="9" t="s">
        <v>1219</v>
      </c>
      <c r="B151" s="9" t="s">
        <v>1220</v>
      </c>
      <c r="C151" s="9" t="s">
        <v>1221</v>
      </c>
      <c r="D151" s="94">
        <f>VLOOKUP(A151:A255,'СВК ПНД Фитинги'!A:H,6,FALSE)</f>
        <v>94.883720930232556</v>
      </c>
      <c r="E151" s="60">
        <f>VLOOKUP(A151:A255,'СВК ПНД Фитинги'!A:H,7,FALSE)</f>
        <v>0</v>
      </c>
      <c r="F151" s="92">
        <f t="shared" si="2"/>
        <v>0</v>
      </c>
    </row>
    <row r="152" spans="1:6" x14ac:dyDescent="0.25">
      <c r="A152" s="9" t="s">
        <v>1222</v>
      </c>
      <c r="B152" s="9" t="s">
        <v>1223</v>
      </c>
      <c r="C152" s="9" t="s">
        <v>1224</v>
      </c>
      <c r="D152" s="94">
        <f>VLOOKUP(A152:A255,'СВК ПНД Фитинги'!A:H,6,FALSE)</f>
        <v>94.883720930232556</v>
      </c>
      <c r="E152" s="60">
        <f>VLOOKUP(A152:A255,'СВК ПНД Фитинги'!A:H,7,FALSE)</f>
        <v>0</v>
      </c>
      <c r="F152" s="92">
        <f t="shared" si="2"/>
        <v>0</v>
      </c>
    </row>
    <row r="153" spans="1:6" x14ac:dyDescent="0.25">
      <c r="A153" s="9" t="s">
        <v>1225</v>
      </c>
      <c r="B153" s="9" t="s">
        <v>1223</v>
      </c>
      <c r="C153" s="9" t="s">
        <v>1226</v>
      </c>
      <c r="D153" s="94">
        <f>VLOOKUP(A153:A255,'СВК ПНД Фитинги'!A:H,6,FALSE)</f>
        <v>94.883720930232556</v>
      </c>
      <c r="E153" s="60">
        <f>VLOOKUP(A153:A255,'СВК ПНД Фитинги'!A:H,7,FALSE)</f>
        <v>0</v>
      </c>
      <c r="F153" s="92">
        <f t="shared" si="2"/>
        <v>0</v>
      </c>
    </row>
    <row r="154" spans="1:6" x14ac:dyDescent="0.25">
      <c r="A154" s="9" t="s">
        <v>1227</v>
      </c>
      <c r="B154" s="9" t="s">
        <v>1228</v>
      </c>
      <c r="C154" s="9" t="s">
        <v>1229</v>
      </c>
      <c r="D154" s="94">
        <f>VLOOKUP(A154:A255,'СВК ПНД Фитинги'!A:H,6,FALSE)</f>
        <v>154.18604651162789</v>
      </c>
      <c r="E154" s="60">
        <f>VLOOKUP(A154:A255,'СВК ПНД Фитинги'!A:H,7,FALSE)</f>
        <v>0</v>
      </c>
      <c r="F154" s="92">
        <f t="shared" si="2"/>
        <v>0</v>
      </c>
    </row>
    <row r="155" spans="1:6" x14ac:dyDescent="0.25">
      <c r="A155" s="9" t="s">
        <v>1230</v>
      </c>
      <c r="B155" s="9" t="s">
        <v>1231</v>
      </c>
      <c r="C155" s="9" t="s">
        <v>1232</v>
      </c>
      <c r="D155" s="94">
        <f>VLOOKUP(A155:A255,'СВК ПНД Фитинги'!A:H,6,FALSE)</f>
        <v>154.18604651162789</v>
      </c>
      <c r="E155" s="60">
        <f>VLOOKUP(A155:A255,'СВК ПНД Фитинги'!A:H,7,FALSE)</f>
        <v>0</v>
      </c>
      <c r="F155" s="92">
        <f t="shared" si="2"/>
        <v>0</v>
      </c>
    </row>
    <row r="156" spans="1:6" x14ac:dyDescent="0.25">
      <c r="A156" s="9" t="s">
        <v>1233</v>
      </c>
      <c r="B156" s="9" t="s">
        <v>1234</v>
      </c>
      <c r="C156" s="9" t="s">
        <v>1235</v>
      </c>
      <c r="D156" s="94">
        <f>VLOOKUP(A156:A255,'СВК ПНД Фитинги'!A:H,6,FALSE)</f>
        <v>154.18604651162789</v>
      </c>
      <c r="E156" s="60">
        <f>VLOOKUP(A156:A255,'СВК ПНД Фитинги'!A:H,7,FALSE)</f>
        <v>0</v>
      </c>
      <c r="F156" s="92">
        <f t="shared" si="2"/>
        <v>0</v>
      </c>
    </row>
    <row r="157" spans="1:6" x14ac:dyDescent="0.25">
      <c r="A157" s="9" t="s">
        <v>1236</v>
      </c>
      <c r="B157" s="9" t="s">
        <v>1237</v>
      </c>
      <c r="C157" s="9" t="s">
        <v>1238</v>
      </c>
      <c r="D157" s="94">
        <f>VLOOKUP(A157:A255,'СВК ПНД Фитинги'!A:H,6,FALSE)</f>
        <v>260.93023255813955</v>
      </c>
      <c r="E157" s="60">
        <f>VLOOKUP(A157:A255,'СВК ПНД Фитинги'!A:H,7,FALSE)</f>
        <v>0</v>
      </c>
      <c r="F157" s="92">
        <f t="shared" si="2"/>
        <v>0</v>
      </c>
    </row>
    <row r="158" spans="1:6" x14ac:dyDescent="0.25">
      <c r="A158" s="9" t="s">
        <v>259</v>
      </c>
      <c r="B158" s="9" t="s">
        <v>260</v>
      </c>
      <c r="C158" s="9" t="s">
        <v>265</v>
      </c>
      <c r="D158" s="94">
        <f>VLOOKUP(A158:A255,'СВК ПНД Фитинги'!A:H,6,FALSE)</f>
        <v>64.04651162790698</v>
      </c>
      <c r="E158" s="60">
        <f>VLOOKUP(A158:A255,'СВК ПНД Фитинги'!A:H,7,FALSE)</f>
        <v>0</v>
      </c>
      <c r="F158" s="92">
        <f t="shared" si="2"/>
        <v>0</v>
      </c>
    </row>
    <row r="159" spans="1:6" x14ac:dyDescent="0.25">
      <c r="A159" s="9" t="s">
        <v>261</v>
      </c>
      <c r="B159" s="9" t="s">
        <v>262</v>
      </c>
      <c r="C159" s="9" t="s">
        <v>266</v>
      </c>
      <c r="D159" s="94">
        <f>VLOOKUP(A159:A255,'СВК ПНД Фитинги'!A:H,6,FALSE)</f>
        <v>83.023255813953497</v>
      </c>
      <c r="E159" s="60">
        <f>VLOOKUP(A159:A255,'СВК ПНД Фитинги'!A:H,7,FALSE)</f>
        <v>0</v>
      </c>
      <c r="F159" s="92">
        <f t="shared" si="2"/>
        <v>0</v>
      </c>
    </row>
    <row r="160" spans="1:6" x14ac:dyDescent="0.25">
      <c r="A160" s="9" t="s">
        <v>263</v>
      </c>
      <c r="B160" s="9" t="s">
        <v>264</v>
      </c>
      <c r="C160" s="9" t="s">
        <v>267</v>
      </c>
      <c r="D160" s="94">
        <f>VLOOKUP(A160:A255,'СВК ПНД Фитинги'!A:H,6,FALSE)</f>
        <v>135.2093023255814</v>
      </c>
      <c r="E160" s="60">
        <f>VLOOKUP(A160:A255,'СВК ПНД Фитинги'!A:H,7,FALSE)</f>
        <v>0</v>
      </c>
      <c r="F160" s="92">
        <f t="shared" si="2"/>
        <v>0</v>
      </c>
    </row>
    <row r="161" spans="1:6" x14ac:dyDescent="0.25">
      <c r="A161" s="9" t="s">
        <v>1239</v>
      </c>
      <c r="B161" s="9" t="s">
        <v>1240</v>
      </c>
      <c r="C161" s="9" t="s">
        <v>1241</v>
      </c>
      <c r="D161" s="94">
        <f>VLOOKUP(A161:A255,'СВК ПНД Фитинги'!A:H,6,FALSE)</f>
        <v>194.51162790697674</v>
      </c>
      <c r="E161" s="60">
        <f>VLOOKUP(A161:A255,'СВК ПНД Фитинги'!A:H,7,FALSE)</f>
        <v>0</v>
      </c>
      <c r="F161" s="92">
        <f t="shared" si="2"/>
        <v>0</v>
      </c>
    </row>
    <row r="162" spans="1:6" x14ac:dyDescent="0.25">
      <c r="A162" s="9" t="s">
        <v>1242</v>
      </c>
      <c r="B162" s="9" t="s">
        <v>1243</v>
      </c>
      <c r="C162" s="9" t="s">
        <v>1244</v>
      </c>
      <c r="D162" s="94">
        <f>VLOOKUP(A162:A255,'СВК ПНД Фитинги'!A:H,6,FALSE)</f>
        <v>332.09302325581399</v>
      </c>
      <c r="E162" s="60">
        <f>VLOOKUP(A162:A255,'СВК ПНД Фитинги'!A:H,7,FALSE)</f>
        <v>0</v>
      </c>
      <c r="F162" s="92">
        <f t="shared" si="2"/>
        <v>0</v>
      </c>
    </row>
    <row r="163" spans="1:6" x14ac:dyDescent="0.25">
      <c r="A163" s="9" t="s">
        <v>1245</v>
      </c>
      <c r="B163" s="9" t="s">
        <v>1246</v>
      </c>
      <c r="C163" s="9" t="s">
        <v>1247</v>
      </c>
      <c r="D163" s="94">
        <f>VLOOKUP(A163:A255,'СВК ПНД Фитинги'!A:H,6,FALSE)</f>
        <v>545.58139534883719</v>
      </c>
      <c r="E163" s="60">
        <f>VLOOKUP(A163:A255,'СВК ПНД Фитинги'!A:H,7,FALSE)</f>
        <v>0</v>
      </c>
      <c r="F163" s="92">
        <f t="shared" si="2"/>
        <v>0</v>
      </c>
    </row>
    <row r="164" spans="1:6" x14ac:dyDescent="0.25">
      <c r="A164" s="9" t="s">
        <v>1248</v>
      </c>
      <c r="B164" s="9" t="s">
        <v>1249</v>
      </c>
      <c r="C164" s="9" t="s">
        <v>1250</v>
      </c>
      <c r="D164" s="94">
        <f>VLOOKUP(A164:A255,'СВК ПНД Фитинги'!A:H,6,FALSE)</f>
        <v>996.2790697674418</v>
      </c>
      <c r="E164" s="60">
        <f>VLOOKUP(A164:A255,'СВК ПНД Фитинги'!A:H,7,FALSE)</f>
        <v>0</v>
      </c>
      <c r="F164" s="92">
        <f t="shared" si="2"/>
        <v>0</v>
      </c>
    </row>
    <row r="165" spans="1:6" x14ac:dyDescent="0.25">
      <c r="A165" s="9" t="s">
        <v>1251</v>
      </c>
      <c r="B165" s="9" t="s">
        <v>1252</v>
      </c>
      <c r="C165" s="9" t="s">
        <v>1253</v>
      </c>
      <c r="D165" s="94">
        <f>VLOOKUP(A165:A255,'СВК ПНД Фитинги'!A:H,6,FALSE)</f>
        <v>1613.0232558139535</v>
      </c>
      <c r="E165" s="60">
        <f>VLOOKUP(A165:A255,'СВК ПНД Фитинги'!A:H,7,FALSE)</f>
        <v>0</v>
      </c>
      <c r="F165" s="92">
        <f t="shared" ref="F165:F228" si="3">D165*E165</f>
        <v>0</v>
      </c>
    </row>
    <row r="166" spans="1:6" x14ac:dyDescent="0.25">
      <c r="A166" s="9" t="s">
        <v>1254</v>
      </c>
      <c r="B166" s="9" t="s">
        <v>1255</v>
      </c>
      <c r="C166" s="9" t="s">
        <v>1256</v>
      </c>
      <c r="D166" s="94">
        <f>VLOOKUP(A166:A255,'СВК ПНД Фитинги'!A:H,6,FALSE)</f>
        <v>2609.3023255813955</v>
      </c>
      <c r="E166" s="60">
        <f>VLOOKUP(A166:A255,'СВК ПНД Фитинги'!A:H,7,FALSE)</f>
        <v>0</v>
      </c>
      <c r="F166" s="92">
        <f t="shared" si="3"/>
        <v>0</v>
      </c>
    </row>
    <row r="167" spans="1:6" x14ac:dyDescent="0.25">
      <c r="A167" s="9" t="s">
        <v>269</v>
      </c>
      <c r="B167" s="9" t="s">
        <v>270</v>
      </c>
      <c r="C167" s="9" t="s">
        <v>274</v>
      </c>
      <c r="D167" s="94">
        <f>VLOOKUP(A167:A255,'СВК ПНД Фитинги'!A:H,6,FALSE)</f>
        <v>52.186046511627907</v>
      </c>
      <c r="E167" s="60">
        <f>VLOOKUP(A167:A255,'СВК ПНД Фитинги'!A:H,7,FALSE)</f>
        <v>0</v>
      </c>
      <c r="F167" s="92">
        <f t="shared" si="3"/>
        <v>0</v>
      </c>
    </row>
    <row r="168" spans="1:6" x14ac:dyDescent="0.25">
      <c r="A168" s="9" t="s">
        <v>271</v>
      </c>
      <c r="B168" s="9" t="s">
        <v>1257</v>
      </c>
      <c r="C168" s="9" t="s">
        <v>275</v>
      </c>
      <c r="D168" s="94">
        <f>VLOOKUP(A168:A255,'СВК ПНД Фитинги'!A:H,6,FALSE)</f>
        <v>52.186046511627907</v>
      </c>
      <c r="E168" s="60">
        <f>VLOOKUP(A168:A255,'СВК ПНД Фитинги'!A:H,7,FALSE)</f>
        <v>0</v>
      </c>
      <c r="F168" s="92">
        <f t="shared" si="3"/>
        <v>0</v>
      </c>
    </row>
    <row r="169" spans="1:6" x14ac:dyDescent="0.25">
      <c r="A169" s="9" t="s">
        <v>272</v>
      </c>
      <c r="B169" s="9" t="s">
        <v>273</v>
      </c>
      <c r="C169" s="9" t="s">
        <v>276</v>
      </c>
      <c r="D169" s="94">
        <f>VLOOKUP(A169:A255,'СВК ПНД Фитинги'!A:H,6,FALSE)</f>
        <v>71.162790697674424</v>
      </c>
      <c r="E169" s="60">
        <f>VLOOKUP(A169:A255,'СВК ПНД Фитинги'!A:H,7,FALSE)</f>
        <v>0</v>
      </c>
      <c r="F169" s="92">
        <f t="shared" si="3"/>
        <v>0</v>
      </c>
    </row>
    <row r="170" spans="1:6" x14ac:dyDescent="0.25">
      <c r="A170" s="9" t="s">
        <v>1258</v>
      </c>
      <c r="B170" s="9" t="s">
        <v>1259</v>
      </c>
      <c r="C170" s="9" t="s">
        <v>1260</v>
      </c>
      <c r="D170" s="94">
        <f>VLOOKUP(A170:A255,'СВК ПНД Фитинги'!A:H,6,FALSE)</f>
        <v>71.162790697674424</v>
      </c>
      <c r="E170" s="60">
        <f>VLOOKUP(A170:A255,'СВК ПНД Фитинги'!A:H,7,FALSE)</f>
        <v>0</v>
      </c>
      <c r="F170" s="92">
        <f t="shared" si="3"/>
        <v>0</v>
      </c>
    </row>
    <row r="171" spans="1:6" x14ac:dyDescent="0.25">
      <c r="A171" s="9" t="s">
        <v>277</v>
      </c>
      <c r="B171" s="9" t="s">
        <v>281</v>
      </c>
      <c r="C171" s="9" t="s">
        <v>285</v>
      </c>
      <c r="D171" s="94">
        <f>VLOOKUP(A171:A255,'СВК ПНД Фитинги'!A:H,6,FALSE)</f>
        <v>71.162790697674424</v>
      </c>
      <c r="E171" s="60">
        <f>VLOOKUP(A171:A255,'СВК ПНД Фитинги'!A:H,7,FALSE)</f>
        <v>0</v>
      </c>
      <c r="F171" s="92">
        <f t="shared" si="3"/>
        <v>0</v>
      </c>
    </row>
    <row r="172" spans="1:6" x14ac:dyDescent="0.25">
      <c r="A172" s="9" t="s">
        <v>278</v>
      </c>
      <c r="B172" s="9" t="s">
        <v>282</v>
      </c>
      <c r="C172" s="9" t="s">
        <v>286</v>
      </c>
      <c r="D172" s="94">
        <f>VLOOKUP(A172:A255,'СВК ПНД Фитинги'!A:H,6,FALSE)</f>
        <v>111.48837209302326</v>
      </c>
      <c r="E172" s="60">
        <f>VLOOKUP(A172:A255,'СВК ПНД Фитинги'!A:H,7,FALSE)</f>
        <v>0</v>
      </c>
      <c r="F172" s="92">
        <f t="shared" si="3"/>
        <v>0</v>
      </c>
    </row>
    <row r="173" spans="1:6" x14ac:dyDescent="0.25">
      <c r="A173" s="9" t="s">
        <v>279</v>
      </c>
      <c r="B173" s="9" t="s">
        <v>283</v>
      </c>
      <c r="C173" s="9" t="s">
        <v>287</v>
      </c>
      <c r="D173" s="94">
        <f>VLOOKUP(A173:A255,'СВК ПНД Фитинги'!A:H,6,FALSE)</f>
        <v>111.48837209302326</v>
      </c>
      <c r="E173" s="60">
        <f>VLOOKUP(A173:A255,'СВК ПНД Фитинги'!A:H,7,FALSE)</f>
        <v>0</v>
      </c>
      <c r="F173" s="92">
        <f t="shared" si="3"/>
        <v>0</v>
      </c>
    </row>
    <row r="174" spans="1:6" x14ac:dyDescent="0.25">
      <c r="A174" s="9" t="s">
        <v>280</v>
      </c>
      <c r="B174" s="9" t="s">
        <v>284</v>
      </c>
      <c r="C174" s="9" t="s">
        <v>288</v>
      </c>
      <c r="D174" s="94">
        <f>VLOOKUP(A174:A255,'СВК ПНД Фитинги'!A:H,6,FALSE)</f>
        <v>111.48837209302326</v>
      </c>
      <c r="E174" s="60">
        <f>VLOOKUP(A174:A255,'СВК ПНД Фитинги'!A:H,7,FALSE)</f>
        <v>0</v>
      </c>
      <c r="F174" s="92">
        <f t="shared" si="3"/>
        <v>0</v>
      </c>
    </row>
    <row r="175" spans="1:6" x14ac:dyDescent="0.25">
      <c r="A175" s="9" t="s">
        <v>1261</v>
      </c>
      <c r="B175" s="9" t="s">
        <v>1262</v>
      </c>
      <c r="C175" s="9" t="s">
        <v>1263</v>
      </c>
      <c r="D175" s="94">
        <f>VLOOKUP(A175:A255,'СВК ПНД Фитинги'!A:H,6,FALSE)</f>
        <v>177.90697674418604</v>
      </c>
      <c r="E175" s="60">
        <f>VLOOKUP(A175:A255,'СВК ПНД Фитинги'!A:H,7,FALSE)</f>
        <v>0</v>
      </c>
      <c r="F175" s="92">
        <f t="shared" si="3"/>
        <v>0</v>
      </c>
    </row>
    <row r="176" spans="1:6" x14ac:dyDescent="0.25">
      <c r="A176" s="9" t="s">
        <v>1264</v>
      </c>
      <c r="B176" s="9" t="s">
        <v>1265</v>
      </c>
      <c r="C176" s="9" t="s">
        <v>1266</v>
      </c>
      <c r="D176" s="94">
        <f>VLOOKUP(A176:A255,'СВК ПНД Фитинги'!A:H,6,FALSE)</f>
        <v>166.04651162790699</v>
      </c>
      <c r="E176" s="60">
        <f>VLOOKUP(A176:A255,'СВК ПНД Фитинги'!A:H,7,FALSE)</f>
        <v>0</v>
      </c>
      <c r="F176" s="92">
        <f t="shared" si="3"/>
        <v>0</v>
      </c>
    </row>
    <row r="177" spans="1:6" x14ac:dyDescent="0.25">
      <c r="A177" s="9" t="s">
        <v>1267</v>
      </c>
      <c r="B177" s="9" t="s">
        <v>1268</v>
      </c>
      <c r="C177" s="9" t="s">
        <v>1269</v>
      </c>
      <c r="D177" s="94">
        <f>VLOOKUP(A177:A255,'СВК ПНД Фитинги'!A:H,6,FALSE)</f>
        <v>284.6511627906977</v>
      </c>
      <c r="E177" s="60">
        <f>VLOOKUP(A177:A255,'СВК ПНД Фитинги'!A:H,7,FALSE)</f>
        <v>0</v>
      </c>
      <c r="F177" s="92">
        <f t="shared" si="3"/>
        <v>0</v>
      </c>
    </row>
    <row r="178" spans="1:6" x14ac:dyDescent="0.25">
      <c r="A178" s="9" t="s">
        <v>1270</v>
      </c>
      <c r="B178" s="9" t="s">
        <v>1271</v>
      </c>
      <c r="C178" s="9" t="s">
        <v>1272</v>
      </c>
      <c r="D178" s="94">
        <f>VLOOKUP(A178:A255,'СВК ПНД Фитинги'!A:H,6,FALSE)</f>
        <v>284.6511627906977</v>
      </c>
      <c r="E178" s="60">
        <f>VLOOKUP(A178:A255,'СВК ПНД Фитинги'!A:H,7,FALSE)</f>
        <v>0</v>
      </c>
      <c r="F178" s="92">
        <f t="shared" si="3"/>
        <v>0</v>
      </c>
    </row>
    <row r="179" spans="1:6" x14ac:dyDescent="0.25">
      <c r="A179" s="9" t="s">
        <v>1273</v>
      </c>
      <c r="B179" s="9" t="s">
        <v>1274</v>
      </c>
      <c r="C179" s="9" t="s">
        <v>1275</v>
      </c>
      <c r="D179" s="94">
        <f>VLOOKUP(A179:A255,'СВК ПНД Фитинги'!A:H,6,FALSE)</f>
        <v>284.6511627906977</v>
      </c>
      <c r="E179" s="60">
        <f>VLOOKUP(A179:A255,'СВК ПНД Фитинги'!A:H,7,FALSE)</f>
        <v>0</v>
      </c>
      <c r="F179" s="92">
        <f t="shared" si="3"/>
        <v>0</v>
      </c>
    </row>
    <row r="180" spans="1:6" x14ac:dyDescent="0.25">
      <c r="A180" s="9" t="s">
        <v>1276</v>
      </c>
      <c r="B180" s="9" t="s">
        <v>1277</v>
      </c>
      <c r="C180" s="9" t="s">
        <v>1278</v>
      </c>
      <c r="D180" s="94">
        <f>VLOOKUP(A180:A255,'СВК ПНД Фитинги'!A:H,6,FALSE)</f>
        <v>462.55813953488376</v>
      </c>
      <c r="E180" s="60">
        <f>VLOOKUP(A180:A255,'СВК ПНД Фитинги'!A:H,7,FALSE)</f>
        <v>0</v>
      </c>
      <c r="F180" s="92">
        <f t="shared" si="3"/>
        <v>0</v>
      </c>
    </row>
    <row r="181" spans="1:6" x14ac:dyDescent="0.25">
      <c r="A181" s="9" t="s">
        <v>1279</v>
      </c>
      <c r="B181" s="9" t="s">
        <v>1280</v>
      </c>
      <c r="C181" s="9" t="s">
        <v>1281</v>
      </c>
      <c r="D181" s="94">
        <f>VLOOKUP(A181:A255,'СВК ПНД Фитинги'!A:H,6,FALSE)</f>
        <v>498.1395348837209</v>
      </c>
      <c r="E181" s="60">
        <f>VLOOKUP(A181:A255,'СВК ПНД Фитинги'!A:H,7,FALSE)</f>
        <v>0</v>
      </c>
      <c r="F181" s="92">
        <f t="shared" si="3"/>
        <v>0</v>
      </c>
    </row>
    <row r="182" spans="1:6" x14ac:dyDescent="0.25">
      <c r="A182" s="9" t="s">
        <v>290</v>
      </c>
      <c r="B182" s="9" t="s">
        <v>291</v>
      </c>
      <c r="C182" s="9" t="s">
        <v>303</v>
      </c>
      <c r="D182" s="94">
        <f>VLOOKUP(A182:A255,'СВК ПНД Фитинги'!A:H,6,FALSE)</f>
        <v>49.8139534883721</v>
      </c>
      <c r="E182" s="60">
        <f>VLOOKUP(A182:A255,'СВК ПНД Фитинги'!A:H,7,FALSE)</f>
        <v>0</v>
      </c>
      <c r="F182" s="92">
        <f t="shared" si="3"/>
        <v>0</v>
      </c>
    </row>
    <row r="183" spans="1:6" x14ac:dyDescent="0.25">
      <c r="A183" s="9" t="s">
        <v>292</v>
      </c>
      <c r="B183" s="9" t="s">
        <v>293</v>
      </c>
      <c r="C183" s="9" t="s">
        <v>304</v>
      </c>
      <c r="D183" s="94">
        <f>VLOOKUP(A183:A255,'СВК ПНД Фитинги'!A:H,6,FALSE)</f>
        <v>49.8139534883721</v>
      </c>
      <c r="E183" s="60">
        <f>VLOOKUP(A183:A255,'СВК ПНД Фитинги'!A:H,7,FALSE)</f>
        <v>0</v>
      </c>
      <c r="F183" s="92">
        <f t="shared" si="3"/>
        <v>0</v>
      </c>
    </row>
    <row r="184" spans="1:6" x14ac:dyDescent="0.25">
      <c r="A184" s="9" t="s">
        <v>294</v>
      </c>
      <c r="B184" s="9" t="s">
        <v>295</v>
      </c>
      <c r="C184" s="9" t="s">
        <v>305</v>
      </c>
      <c r="D184" s="94">
        <f>VLOOKUP(A184:A255,'СВК ПНД Фитинги'!A:H,6,FALSE)</f>
        <v>66.418604651162795</v>
      </c>
      <c r="E184" s="60">
        <f>VLOOKUP(A184:A255,'СВК ПНД Фитинги'!A:H,7,FALSE)</f>
        <v>0</v>
      </c>
      <c r="F184" s="92">
        <f t="shared" si="3"/>
        <v>0</v>
      </c>
    </row>
    <row r="185" spans="1:6" x14ac:dyDescent="0.25">
      <c r="A185" s="9" t="s">
        <v>296</v>
      </c>
      <c r="B185" s="9" t="s">
        <v>1303</v>
      </c>
      <c r="C185" s="9" t="s">
        <v>306</v>
      </c>
      <c r="D185" s="94">
        <f>VLOOKUP(A185:A255,'СВК ПНД Фитинги'!A:H,6,FALSE)</f>
        <v>66.418604651162795</v>
      </c>
      <c r="E185" s="60">
        <f>VLOOKUP(A185:A255,'СВК ПНД Фитинги'!A:H,7,FALSE)</f>
        <v>0</v>
      </c>
      <c r="F185" s="92">
        <f t="shared" si="3"/>
        <v>0</v>
      </c>
    </row>
    <row r="186" spans="1:6" x14ac:dyDescent="0.25">
      <c r="A186" s="9" t="s">
        <v>297</v>
      </c>
      <c r="B186" s="9" t="s">
        <v>298</v>
      </c>
      <c r="C186" s="9" t="s">
        <v>307</v>
      </c>
      <c r="D186" s="94">
        <f>VLOOKUP(A186:A255,'СВК ПНД Фитинги'!A:H,6,FALSE)</f>
        <v>66.418604651162795</v>
      </c>
      <c r="E186" s="60">
        <f>VLOOKUP(A186:A255,'СВК ПНД Фитинги'!A:H,7,FALSE)</f>
        <v>0</v>
      </c>
      <c r="F186" s="92">
        <f t="shared" si="3"/>
        <v>0</v>
      </c>
    </row>
    <row r="187" spans="1:6" x14ac:dyDescent="0.25">
      <c r="A187" s="9" t="s">
        <v>1282</v>
      </c>
      <c r="B187" s="9" t="s">
        <v>1283</v>
      </c>
      <c r="C187" s="9" t="s">
        <v>1284</v>
      </c>
      <c r="D187" s="94">
        <f>VLOOKUP(A187:A255,'СВК ПНД Фитинги'!A:H,6,FALSE)</f>
        <v>106.74418604651163</v>
      </c>
      <c r="E187" s="60">
        <f>VLOOKUP(A187:A255,'СВК ПНД Фитинги'!A:H,7,FALSE)</f>
        <v>0</v>
      </c>
      <c r="F187" s="92">
        <f t="shared" si="3"/>
        <v>0</v>
      </c>
    </row>
    <row r="188" spans="1:6" x14ac:dyDescent="0.25">
      <c r="A188" s="9" t="s">
        <v>299</v>
      </c>
      <c r="B188" s="9" t="s">
        <v>300</v>
      </c>
      <c r="C188" s="9" t="s">
        <v>308</v>
      </c>
      <c r="D188" s="94">
        <f>VLOOKUP(A188:A255,'СВК ПНД Фитинги'!A:H,6,FALSE)</f>
        <v>106.74418604651163</v>
      </c>
      <c r="E188" s="60">
        <f>VLOOKUP(A188:A255,'СВК ПНД Фитинги'!A:H,7,FALSE)</f>
        <v>0</v>
      </c>
      <c r="F188" s="92">
        <f t="shared" si="3"/>
        <v>0</v>
      </c>
    </row>
    <row r="189" spans="1:6" x14ac:dyDescent="0.25">
      <c r="A189" s="9" t="s">
        <v>301</v>
      </c>
      <c r="B189" s="9" t="s">
        <v>302</v>
      </c>
      <c r="C189" s="9" t="s">
        <v>309</v>
      </c>
      <c r="D189" s="94">
        <f>VLOOKUP(A189:A255,'СВК ПНД Фитинги'!A:H,6,FALSE)</f>
        <v>106.74418604651163</v>
      </c>
      <c r="E189" s="60">
        <f>VLOOKUP(A189:A255,'СВК ПНД Фитинги'!A:H,7,FALSE)</f>
        <v>0</v>
      </c>
      <c r="F189" s="92">
        <f t="shared" si="3"/>
        <v>0</v>
      </c>
    </row>
    <row r="190" spans="1:6" x14ac:dyDescent="0.25">
      <c r="A190" s="9" t="s">
        <v>1285</v>
      </c>
      <c r="B190" s="9" t="s">
        <v>1286</v>
      </c>
      <c r="C190" s="9" t="s">
        <v>1287</v>
      </c>
      <c r="D190" s="94">
        <f>VLOOKUP(A190:A255,'СВК ПНД Фитинги'!A:H,6,FALSE)</f>
        <v>161.30232558139534</v>
      </c>
      <c r="E190" s="60">
        <f>VLOOKUP(A190:A255,'СВК ПНД Фитинги'!A:H,7,FALSE)</f>
        <v>0</v>
      </c>
      <c r="F190" s="92">
        <f t="shared" si="3"/>
        <v>0</v>
      </c>
    </row>
    <row r="191" spans="1:6" x14ac:dyDescent="0.25">
      <c r="A191" s="9" t="s">
        <v>1288</v>
      </c>
      <c r="B191" s="9" t="s">
        <v>1289</v>
      </c>
      <c r="C191" s="9" t="s">
        <v>1290</v>
      </c>
      <c r="D191" s="94">
        <f>VLOOKUP(A191:A255,'СВК ПНД Фитинги'!A:H,6,FALSE)</f>
        <v>161.30232558139534</v>
      </c>
      <c r="E191" s="60">
        <f>VLOOKUP(A191:A255,'СВК ПНД Фитинги'!A:H,7,FALSE)</f>
        <v>0</v>
      </c>
      <c r="F191" s="92">
        <f t="shared" si="3"/>
        <v>0</v>
      </c>
    </row>
    <row r="192" spans="1:6" x14ac:dyDescent="0.25">
      <c r="A192" s="9" t="s">
        <v>1291</v>
      </c>
      <c r="B192" s="9" t="s">
        <v>1292</v>
      </c>
      <c r="C192" s="9" t="s">
        <v>1293</v>
      </c>
      <c r="D192" s="94">
        <f>VLOOKUP(A192:A255,'СВК ПНД Фитинги'!A:H,6,FALSE)</f>
        <v>260.93023255813955</v>
      </c>
      <c r="E192" s="60">
        <f>VLOOKUP(A192:A255,'СВК ПНД Фитинги'!A:H,7,FALSE)</f>
        <v>0</v>
      </c>
      <c r="F192" s="92">
        <f t="shared" si="3"/>
        <v>0</v>
      </c>
    </row>
    <row r="193" spans="1:6" x14ac:dyDescent="0.25">
      <c r="A193" s="9" t="s">
        <v>1294</v>
      </c>
      <c r="B193" s="9" t="s">
        <v>1295</v>
      </c>
      <c r="C193" s="9" t="s">
        <v>1296</v>
      </c>
      <c r="D193" s="94">
        <f>VLOOKUP(A193:A255,'СВК ПНД Фитинги'!A:H,6,FALSE)</f>
        <v>260.93023255813955</v>
      </c>
      <c r="E193" s="60">
        <f>VLOOKUP(A193:A255,'СВК ПНД Фитинги'!A:H,7,FALSE)</f>
        <v>0</v>
      </c>
      <c r="F193" s="92">
        <f t="shared" si="3"/>
        <v>0</v>
      </c>
    </row>
    <row r="194" spans="1:6" x14ac:dyDescent="0.25">
      <c r="A194" s="9" t="s">
        <v>1297</v>
      </c>
      <c r="B194" s="9" t="s">
        <v>1298</v>
      </c>
      <c r="C194" s="9" t="s">
        <v>1299</v>
      </c>
      <c r="D194" s="94">
        <f>VLOOKUP(A194:A255,'СВК ПНД Фитинги'!A:H,6,FALSE)</f>
        <v>260.93023255813955</v>
      </c>
      <c r="E194" s="60">
        <f>VLOOKUP(A194:A255,'СВК ПНД Фитинги'!A:H,7,FALSE)</f>
        <v>0</v>
      </c>
      <c r="F194" s="92">
        <f t="shared" si="3"/>
        <v>0</v>
      </c>
    </row>
    <row r="195" spans="1:6" x14ac:dyDescent="0.25">
      <c r="A195" s="9" t="s">
        <v>1300</v>
      </c>
      <c r="B195" s="9" t="s">
        <v>1301</v>
      </c>
      <c r="C195" s="9" t="s">
        <v>1302</v>
      </c>
      <c r="D195" s="94">
        <f>VLOOKUP(A195:A255,'СВК ПНД Фитинги'!A:H,6,FALSE)</f>
        <v>438.83720930232556</v>
      </c>
      <c r="E195" s="60">
        <f>VLOOKUP(A195:A255,'СВК ПНД Фитинги'!A:H,7,FALSE)</f>
        <v>0</v>
      </c>
      <c r="F195" s="92">
        <f t="shared" si="3"/>
        <v>0</v>
      </c>
    </row>
    <row r="196" spans="1:6" x14ac:dyDescent="0.25">
      <c r="A196" s="9" t="s">
        <v>311</v>
      </c>
      <c r="B196" s="9" t="s">
        <v>312</v>
      </c>
      <c r="C196" s="9" t="s">
        <v>1304</v>
      </c>
      <c r="D196" s="94">
        <f>VLOOKUP(A196:A255,'СВК ПНД Фитинги'!A:H,6,FALSE)</f>
        <v>83.023255813953497</v>
      </c>
      <c r="E196" s="60">
        <f>VLOOKUP(A196:A255,'СВК ПНД Фитинги'!A:H,7,FALSE)</f>
        <v>0</v>
      </c>
      <c r="F196" s="92">
        <f t="shared" si="3"/>
        <v>0</v>
      </c>
    </row>
    <row r="197" spans="1:6" x14ac:dyDescent="0.25">
      <c r="A197" s="9" t="s">
        <v>313</v>
      </c>
      <c r="B197" s="9" t="s">
        <v>314</v>
      </c>
      <c r="C197" s="9" t="s">
        <v>1305</v>
      </c>
      <c r="D197" s="94">
        <f>VLOOKUP(A197:A255,'СВК ПНД Фитинги'!A:H,6,FALSE)</f>
        <v>118.6046511627907</v>
      </c>
      <c r="E197" s="60">
        <f>VLOOKUP(A197:A255,'СВК ПНД Фитинги'!A:H,7,FALSE)</f>
        <v>0</v>
      </c>
      <c r="F197" s="92">
        <f t="shared" si="3"/>
        <v>0</v>
      </c>
    </row>
    <row r="198" spans="1:6" x14ac:dyDescent="0.25">
      <c r="A198" s="9" t="s">
        <v>315</v>
      </c>
      <c r="B198" s="9" t="s">
        <v>316</v>
      </c>
      <c r="C198" s="9" t="s">
        <v>1306</v>
      </c>
      <c r="D198" s="94">
        <f>VLOOKUP(A198:A255,'СВК ПНД Фитинги'!A:H,6,FALSE)</f>
        <v>123.34883720930233</v>
      </c>
      <c r="E198" s="60">
        <f>VLOOKUP(A198:A255,'СВК ПНД Фитинги'!A:H,7,FALSE)</f>
        <v>0</v>
      </c>
      <c r="F198" s="92">
        <f t="shared" si="3"/>
        <v>0</v>
      </c>
    </row>
    <row r="199" spans="1:6" x14ac:dyDescent="0.25">
      <c r="A199" s="9" t="s">
        <v>1307</v>
      </c>
      <c r="B199" s="9" t="s">
        <v>1308</v>
      </c>
      <c r="C199" s="9" t="s">
        <v>1309</v>
      </c>
      <c r="D199" s="94">
        <f>VLOOKUP(A199:A255,'СВК ПНД Фитинги'!A:H,6,FALSE)</f>
        <v>189.76744186046511</v>
      </c>
      <c r="E199" s="60">
        <f>VLOOKUP(A199:A255,'СВК ПНД Фитинги'!A:H,7,FALSE)</f>
        <v>0</v>
      </c>
      <c r="F199" s="92">
        <f t="shared" si="3"/>
        <v>0</v>
      </c>
    </row>
    <row r="200" spans="1:6" x14ac:dyDescent="0.25">
      <c r="A200" s="9" t="s">
        <v>1310</v>
      </c>
      <c r="B200" s="9" t="s">
        <v>1311</v>
      </c>
      <c r="C200" s="9" t="s">
        <v>1312</v>
      </c>
      <c r="D200" s="94">
        <f>VLOOKUP(A200:A255,'СВК ПНД Фитинги'!A:H,6,FALSE)</f>
        <v>204</v>
      </c>
      <c r="E200" s="60">
        <f>VLOOKUP(A200:A255,'СВК ПНД Фитинги'!A:H,7,FALSE)</f>
        <v>0</v>
      </c>
      <c r="F200" s="92">
        <f t="shared" si="3"/>
        <v>0</v>
      </c>
    </row>
    <row r="201" spans="1:6" x14ac:dyDescent="0.25">
      <c r="A201" s="9" t="s">
        <v>1313</v>
      </c>
      <c r="B201" s="9" t="s">
        <v>1314</v>
      </c>
      <c r="C201" s="9" t="s">
        <v>1315</v>
      </c>
      <c r="D201" s="94">
        <f>VLOOKUP(A201:A255,'СВК ПНД Фитинги'!A:H,6,FALSE)</f>
        <v>308.37209302325579</v>
      </c>
      <c r="E201" s="60">
        <f>VLOOKUP(A201:A255,'СВК ПНД Фитинги'!A:H,7,FALSE)</f>
        <v>0</v>
      </c>
      <c r="F201" s="92">
        <f t="shared" si="3"/>
        <v>0</v>
      </c>
    </row>
    <row r="202" spans="1:6" x14ac:dyDescent="0.25">
      <c r="A202" s="9" t="s">
        <v>1316</v>
      </c>
      <c r="B202" s="9" t="s">
        <v>1317</v>
      </c>
      <c r="C202" s="9" t="s">
        <v>1318</v>
      </c>
      <c r="D202" s="94">
        <f>VLOOKUP(A202:A255,'СВК ПНД Фитинги'!A:H,6,FALSE)</f>
        <v>308.37209302325579</v>
      </c>
      <c r="E202" s="60">
        <f>VLOOKUP(A202:A255,'СВК ПНД Фитинги'!A:H,7,FALSE)</f>
        <v>0</v>
      </c>
      <c r="F202" s="92">
        <f t="shared" si="3"/>
        <v>0</v>
      </c>
    </row>
    <row r="203" spans="1:6" x14ac:dyDescent="0.25">
      <c r="A203" s="9" t="s">
        <v>1319</v>
      </c>
      <c r="B203" s="9" t="s">
        <v>1320</v>
      </c>
      <c r="C203" s="9" t="s">
        <v>1321</v>
      </c>
      <c r="D203" s="94">
        <f>VLOOKUP(A203:A255,'СВК ПНД Фитинги'!A:H,6,FALSE)</f>
        <v>479.16279069767438</v>
      </c>
      <c r="E203" s="60">
        <f>VLOOKUP(A203:A255,'СВК ПНД Фитинги'!A:H,7,FALSE)</f>
        <v>0</v>
      </c>
      <c r="F203" s="92">
        <f t="shared" si="3"/>
        <v>0</v>
      </c>
    </row>
    <row r="204" spans="1:6" x14ac:dyDescent="0.25">
      <c r="A204" s="9" t="s">
        <v>1322</v>
      </c>
      <c r="B204" s="9" t="s">
        <v>1323</v>
      </c>
      <c r="C204" s="9" t="s">
        <v>1324</v>
      </c>
      <c r="D204" s="94">
        <f>VLOOKUP(A204:A255,'СВК ПНД Фитинги'!A:H,6,FALSE)</f>
        <v>498.1395348837209</v>
      </c>
      <c r="E204" s="60">
        <f>VLOOKUP(A204:A255,'СВК ПНД Фитинги'!A:H,7,FALSE)</f>
        <v>0</v>
      </c>
      <c r="F204" s="92">
        <f t="shared" si="3"/>
        <v>0</v>
      </c>
    </row>
    <row r="205" spans="1:6" x14ac:dyDescent="0.25">
      <c r="A205" s="9" t="s">
        <v>1325</v>
      </c>
      <c r="B205" s="9" t="s">
        <v>1326</v>
      </c>
      <c r="C205" s="9" t="s">
        <v>1327</v>
      </c>
      <c r="D205" s="94">
        <f>VLOOKUP(A205:A255,'СВК ПНД Фитинги'!A:H,6,FALSE)</f>
        <v>521.8604651162791</v>
      </c>
      <c r="E205" s="60">
        <f>VLOOKUP(A205:A255,'СВК ПНД Фитинги'!A:H,7,FALSE)</f>
        <v>0</v>
      </c>
      <c r="F205" s="92">
        <f t="shared" si="3"/>
        <v>0</v>
      </c>
    </row>
    <row r="206" spans="1:6" x14ac:dyDescent="0.25">
      <c r="A206" s="9" t="s">
        <v>1328</v>
      </c>
      <c r="B206" s="9" t="s">
        <v>1329</v>
      </c>
      <c r="C206" s="9" t="s">
        <v>1330</v>
      </c>
      <c r="D206" s="94">
        <f>VLOOKUP(A206:A255,'СВК ПНД Фитинги'!A:H,6,FALSE)</f>
        <v>818.37209302325573</v>
      </c>
      <c r="E206" s="60">
        <f>VLOOKUP(A206:A255,'СВК ПНД Фитинги'!A:H,7,FALSE)</f>
        <v>0</v>
      </c>
      <c r="F206" s="92">
        <f t="shared" si="3"/>
        <v>0</v>
      </c>
    </row>
    <row r="207" spans="1:6" x14ac:dyDescent="0.25">
      <c r="A207" s="9" t="s">
        <v>1331</v>
      </c>
      <c r="B207" s="9" t="s">
        <v>1332</v>
      </c>
      <c r="C207" s="9" t="s">
        <v>1333</v>
      </c>
      <c r="D207" s="94">
        <f>VLOOKUP(A207:A255,'СВК ПНД Фитинги'!A:H,6,FALSE)</f>
        <v>842.09302325581405</v>
      </c>
      <c r="E207" s="60">
        <f>VLOOKUP(A207:A255,'СВК ПНД Фитинги'!A:H,7,FALSE)</f>
        <v>0</v>
      </c>
      <c r="F207" s="92">
        <f t="shared" si="3"/>
        <v>0</v>
      </c>
    </row>
    <row r="208" spans="1:6" x14ac:dyDescent="0.25">
      <c r="A208" s="9" t="s">
        <v>1334</v>
      </c>
      <c r="B208" s="9" t="s">
        <v>1335</v>
      </c>
      <c r="C208" s="9" t="s">
        <v>1336</v>
      </c>
      <c r="D208" s="94">
        <f>VLOOKUP(A208:A255,'СВК ПНД Фитинги'!A:H,6,FALSE)</f>
        <v>1304.6511627906978</v>
      </c>
      <c r="E208" s="60">
        <f>VLOOKUP(A208:A255,'СВК ПНД Фитинги'!A:H,7,FALSE)</f>
        <v>0</v>
      </c>
      <c r="F208" s="92">
        <f t="shared" si="3"/>
        <v>0</v>
      </c>
    </row>
    <row r="209" spans="1:6" x14ac:dyDescent="0.25">
      <c r="A209" s="9" t="s">
        <v>1337</v>
      </c>
      <c r="B209" s="9" t="s">
        <v>1338</v>
      </c>
      <c r="C209" s="9" t="s">
        <v>1339</v>
      </c>
      <c r="D209" s="94">
        <f>VLOOKUP(A209:A255,'СВК ПНД Фитинги'!A:H,6,FALSE)</f>
        <v>2253.4883720930234</v>
      </c>
      <c r="E209" s="60">
        <f>VLOOKUP(A209:A255,'СВК ПНД Фитинги'!A:H,7,FALSE)</f>
        <v>0</v>
      </c>
      <c r="F209" s="92">
        <f t="shared" si="3"/>
        <v>0</v>
      </c>
    </row>
    <row r="210" spans="1:6" x14ac:dyDescent="0.25">
      <c r="A210" s="9" t="s">
        <v>1340</v>
      </c>
      <c r="B210" s="9" t="s">
        <v>1341</v>
      </c>
      <c r="C210" s="9" t="s">
        <v>1342</v>
      </c>
      <c r="D210" s="94">
        <f>VLOOKUP(A210:A255,'СВК ПНД Фитинги'!A:H,6,FALSE)</f>
        <v>52.186046511627907</v>
      </c>
      <c r="E210" s="60">
        <f>VLOOKUP(A210:A255,'СВК ПНД Фитинги'!A:H,7,FALSE)</f>
        <v>0</v>
      </c>
      <c r="F210" s="92">
        <f t="shared" si="3"/>
        <v>0</v>
      </c>
    </row>
    <row r="211" spans="1:6" x14ac:dyDescent="0.25">
      <c r="A211" s="9" t="s">
        <v>1343</v>
      </c>
      <c r="B211" s="9" t="s">
        <v>1344</v>
      </c>
      <c r="C211" s="9" t="s">
        <v>1345</v>
      </c>
      <c r="D211" s="94">
        <f>VLOOKUP(A211:A255,'СВК ПНД Фитинги'!A:H,6,FALSE)</f>
        <v>54.558139534883722</v>
      </c>
      <c r="E211" s="60">
        <f>VLOOKUP(A211:A255,'СВК ПНД Фитинги'!A:H,7,FALSE)</f>
        <v>0</v>
      </c>
      <c r="F211" s="92">
        <f t="shared" si="3"/>
        <v>0</v>
      </c>
    </row>
    <row r="212" spans="1:6" x14ac:dyDescent="0.25">
      <c r="A212" s="9" t="s">
        <v>1346</v>
      </c>
      <c r="B212" s="9" t="s">
        <v>1347</v>
      </c>
      <c r="C212" s="9" t="s">
        <v>1348</v>
      </c>
      <c r="D212" s="94">
        <f>VLOOKUP(A212:A255,'СВК ПНД Фитинги'!A:H,6,FALSE)</f>
        <v>59.302325581395351</v>
      </c>
      <c r="E212" s="60">
        <f>VLOOKUP(A212:A255,'СВК ПНД Фитинги'!A:H,7,FALSE)</f>
        <v>0</v>
      </c>
      <c r="F212" s="92">
        <f t="shared" si="3"/>
        <v>0</v>
      </c>
    </row>
    <row r="213" spans="1:6" x14ac:dyDescent="0.25">
      <c r="A213" s="9" t="s">
        <v>318</v>
      </c>
      <c r="B213" s="9" t="s">
        <v>319</v>
      </c>
      <c r="C213" s="9" t="s">
        <v>322</v>
      </c>
      <c r="D213" s="94">
        <f>VLOOKUP(A213:A255,'СВК ПНД Фитинги'!A:H,6,FALSE)</f>
        <v>59.302325581395351</v>
      </c>
      <c r="E213" s="60">
        <f>VLOOKUP(A213:A255,'СВК ПНД Фитинги'!A:H,7,FALSE)</f>
        <v>0</v>
      </c>
      <c r="F213" s="92">
        <f t="shared" si="3"/>
        <v>0</v>
      </c>
    </row>
    <row r="214" spans="1:6" x14ac:dyDescent="0.25">
      <c r="A214" s="9" t="s">
        <v>320</v>
      </c>
      <c r="B214" s="9" t="s">
        <v>321</v>
      </c>
      <c r="C214" s="9" t="s">
        <v>323</v>
      </c>
      <c r="D214" s="94">
        <f>VLOOKUP(A214:A255,'СВК ПНД Фитинги'!A:H,6,FALSE)</f>
        <v>59.302325581395351</v>
      </c>
      <c r="E214" s="60">
        <f>VLOOKUP(A214:A255,'СВК ПНД Фитинги'!A:H,7,FALSE)</f>
        <v>0</v>
      </c>
      <c r="F214" s="92">
        <f t="shared" si="3"/>
        <v>0</v>
      </c>
    </row>
    <row r="215" spans="1:6" x14ac:dyDescent="0.25">
      <c r="A215" s="9" t="s">
        <v>1349</v>
      </c>
      <c r="B215" s="9" t="s">
        <v>1350</v>
      </c>
      <c r="C215" s="9" t="s">
        <v>1351</v>
      </c>
      <c r="D215" s="94">
        <f>VLOOKUP(A215:A255,'СВК ПНД Фитинги'!A:H,6,FALSE)</f>
        <v>85.4</v>
      </c>
      <c r="E215" s="60">
        <f>VLOOKUP(A215:A255,'СВК ПНД Фитинги'!A:H,7,FALSE)</f>
        <v>0</v>
      </c>
      <c r="F215" s="92">
        <f t="shared" si="3"/>
        <v>0</v>
      </c>
    </row>
    <row r="216" spans="1:6" x14ac:dyDescent="0.25">
      <c r="A216" s="9" t="s">
        <v>1352</v>
      </c>
      <c r="B216" s="9" t="s">
        <v>1353</v>
      </c>
      <c r="C216" s="9" t="s">
        <v>1354</v>
      </c>
      <c r="D216" s="94">
        <f>VLOOKUP(A216:A255,'СВК ПНД Фитинги'!A:H,6,FALSE)</f>
        <v>85.395348837209298</v>
      </c>
      <c r="E216" s="60">
        <f>VLOOKUP(A216:A255,'СВК ПНД Фитинги'!A:H,7,FALSE)</f>
        <v>0</v>
      </c>
      <c r="F216" s="92">
        <f t="shared" si="3"/>
        <v>0</v>
      </c>
    </row>
    <row r="217" spans="1:6" x14ac:dyDescent="0.25">
      <c r="A217" s="9" t="s">
        <v>1355</v>
      </c>
      <c r="B217" s="9" t="s">
        <v>1356</v>
      </c>
      <c r="C217" s="9" t="s">
        <v>1357</v>
      </c>
      <c r="D217" s="94">
        <f>VLOOKUP(A217:A255,'СВК ПНД Фитинги'!A:H,6,FALSE)</f>
        <v>85.395348837209298</v>
      </c>
      <c r="E217" s="60">
        <f>VLOOKUP(A217:A255,'СВК ПНД Фитинги'!A:H,7,FALSE)</f>
        <v>0</v>
      </c>
      <c r="F217" s="92">
        <f t="shared" si="3"/>
        <v>0</v>
      </c>
    </row>
    <row r="218" spans="1:6" x14ac:dyDescent="0.25">
      <c r="A218" s="9" t="s">
        <v>1358</v>
      </c>
      <c r="B218" s="9" t="s">
        <v>1359</v>
      </c>
      <c r="C218" s="9" t="s">
        <v>1360</v>
      </c>
      <c r="D218" s="94">
        <f>VLOOKUP(A218:A255,'СВК ПНД Фитинги'!A:H,6,FALSE)</f>
        <v>99.6279069767442</v>
      </c>
      <c r="E218" s="60">
        <f>VLOOKUP(A218:A255,'СВК ПНД Фитинги'!A:H,7,FALSE)</f>
        <v>0</v>
      </c>
      <c r="F218" s="92">
        <f t="shared" si="3"/>
        <v>0</v>
      </c>
    </row>
    <row r="219" spans="1:6" x14ac:dyDescent="0.25">
      <c r="A219" s="9" t="s">
        <v>1361</v>
      </c>
      <c r="B219" s="9" t="s">
        <v>1362</v>
      </c>
      <c r="C219" s="9" t="s">
        <v>1363</v>
      </c>
      <c r="D219" s="94">
        <f>VLOOKUP(A219:A255,'СВК ПНД Фитинги'!A:H,6,FALSE)</f>
        <v>99.6279069767442</v>
      </c>
      <c r="E219" s="60">
        <f>VLOOKUP(A219:A255,'СВК ПНД Фитинги'!A:H,7,FALSE)</f>
        <v>0</v>
      </c>
      <c r="F219" s="92">
        <f t="shared" si="3"/>
        <v>0</v>
      </c>
    </row>
    <row r="220" spans="1:6" x14ac:dyDescent="0.25">
      <c r="A220" s="9" t="s">
        <v>1364</v>
      </c>
      <c r="B220" s="9" t="s">
        <v>1365</v>
      </c>
      <c r="C220" s="9" t="s">
        <v>1366</v>
      </c>
      <c r="D220" s="94">
        <f>VLOOKUP(A220:A255,'СВК ПНД Фитинги'!A:H,6,FALSE)</f>
        <v>99.6279069767442</v>
      </c>
      <c r="E220" s="60">
        <f>VLOOKUP(A220:A255,'СВК ПНД Фитинги'!A:H,7,FALSE)</f>
        <v>0</v>
      </c>
      <c r="F220" s="92">
        <f t="shared" si="3"/>
        <v>0</v>
      </c>
    </row>
    <row r="221" spans="1:6" x14ac:dyDescent="0.25">
      <c r="A221" s="9" t="s">
        <v>324</v>
      </c>
      <c r="B221" s="9" t="s">
        <v>325</v>
      </c>
      <c r="C221" s="9" t="s">
        <v>330</v>
      </c>
      <c r="D221" s="94">
        <f>VLOOKUP(A221:A255,'СВК ПНД Фитинги'!A:H,6,FALSE)</f>
        <v>130.46511627906978</v>
      </c>
      <c r="E221" s="60">
        <f>VLOOKUP(A221:A255,'СВК ПНД Фитинги'!A:H,7,FALSE)</f>
        <v>0</v>
      </c>
      <c r="F221" s="92">
        <f t="shared" si="3"/>
        <v>0</v>
      </c>
    </row>
    <row r="222" spans="1:6" x14ac:dyDescent="0.25">
      <c r="A222" s="9" t="s">
        <v>326</v>
      </c>
      <c r="B222" s="9" t="s">
        <v>327</v>
      </c>
      <c r="C222" s="9" t="s">
        <v>331</v>
      </c>
      <c r="D222" s="94">
        <f>VLOOKUP(A222:A255,'СВК ПНД Фитинги'!A:H,6,FALSE)</f>
        <v>130.46511627906978</v>
      </c>
      <c r="E222" s="60">
        <f>VLOOKUP(A222:A255,'СВК ПНД Фитинги'!A:H,7,FALSE)</f>
        <v>0</v>
      </c>
      <c r="F222" s="92">
        <f t="shared" si="3"/>
        <v>0</v>
      </c>
    </row>
    <row r="223" spans="1:6" x14ac:dyDescent="0.25">
      <c r="A223" s="9" t="s">
        <v>328</v>
      </c>
      <c r="B223" s="9" t="s">
        <v>329</v>
      </c>
      <c r="C223" s="9" t="s">
        <v>332</v>
      </c>
      <c r="D223" s="94">
        <f>VLOOKUP(A223:A255,'СВК ПНД Фитинги'!A:H,6,FALSE)</f>
        <v>130.46511627906978</v>
      </c>
      <c r="E223" s="60">
        <f>VLOOKUP(A223:A255,'СВК ПНД Фитинги'!A:H,7,FALSE)</f>
        <v>0</v>
      </c>
      <c r="F223" s="92">
        <f t="shared" si="3"/>
        <v>0</v>
      </c>
    </row>
    <row r="224" spans="1:6" x14ac:dyDescent="0.25">
      <c r="A224" s="9" t="s">
        <v>1367</v>
      </c>
      <c r="B224" s="9" t="s">
        <v>1368</v>
      </c>
      <c r="C224" s="9" t="s">
        <v>1369</v>
      </c>
      <c r="D224" s="94">
        <f>VLOOKUP(A224:A255,'СВК ПНД Фитинги'!A:H,6,FALSE)</f>
        <v>166.04651162790699</v>
      </c>
      <c r="E224" s="60">
        <f>VLOOKUP(A224:A255,'СВК ПНД Фитинги'!A:H,7,FALSE)</f>
        <v>0</v>
      </c>
      <c r="F224" s="92">
        <f t="shared" si="3"/>
        <v>0</v>
      </c>
    </row>
    <row r="225" spans="1:6" x14ac:dyDescent="0.25">
      <c r="A225" s="9" t="s">
        <v>1370</v>
      </c>
      <c r="B225" s="9" t="s">
        <v>1371</v>
      </c>
      <c r="C225" s="9" t="s">
        <v>1372</v>
      </c>
      <c r="D225" s="94">
        <f>VLOOKUP(A225:A255,'СВК ПНД Фитинги'!A:H,6,FALSE)</f>
        <v>166.05</v>
      </c>
      <c r="E225" s="60">
        <f>VLOOKUP(A225:A255,'СВК ПНД Фитинги'!A:H,7,FALSE)</f>
        <v>0</v>
      </c>
      <c r="F225" s="92">
        <f t="shared" si="3"/>
        <v>0</v>
      </c>
    </row>
    <row r="226" spans="1:6" x14ac:dyDescent="0.25">
      <c r="A226" s="9" t="s">
        <v>1373</v>
      </c>
      <c r="B226" s="9" t="s">
        <v>1374</v>
      </c>
      <c r="C226" s="9" t="s">
        <v>1375</v>
      </c>
      <c r="D226" s="94">
        <f>VLOOKUP(A226:A255,'СВК ПНД Фитинги'!A:H,6,FALSE)</f>
        <v>166.04651162790699</v>
      </c>
      <c r="E226" s="60">
        <f>VLOOKUP(A226:A255,'СВК ПНД Фитинги'!A:H,7,FALSE)</f>
        <v>0</v>
      </c>
      <c r="F226" s="92">
        <f t="shared" si="3"/>
        <v>0</v>
      </c>
    </row>
    <row r="227" spans="1:6" x14ac:dyDescent="0.25">
      <c r="A227" s="9" t="s">
        <v>1376</v>
      </c>
      <c r="B227" s="9" t="s">
        <v>1377</v>
      </c>
      <c r="C227" s="9" t="s">
        <v>1378</v>
      </c>
      <c r="D227" s="94">
        <f>VLOOKUP(A227:A255,'СВК ПНД Фитинги'!A:H,6,FALSE)</f>
        <v>166.05</v>
      </c>
      <c r="E227" s="60">
        <f>VLOOKUP(A227:A255,'СВК ПНД Фитинги'!A:H,7,FALSE)</f>
        <v>0</v>
      </c>
      <c r="F227" s="92">
        <f t="shared" si="3"/>
        <v>0</v>
      </c>
    </row>
    <row r="228" spans="1:6" x14ac:dyDescent="0.25">
      <c r="A228" s="9" t="s">
        <v>1379</v>
      </c>
      <c r="B228" s="9" t="s">
        <v>1380</v>
      </c>
      <c r="C228" s="9" t="s">
        <v>1381</v>
      </c>
      <c r="D228" s="94">
        <f>VLOOKUP(A228:A255,'СВК ПНД Фитинги'!A:H,6,FALSE)</f>
        <v>166.04651162790699</v>
      </c>
      <c r="E228" s="60">
        <f>VLOOKUP(A228:A255,'СВК ПНД Фитинги'!A:H,7,FALSE)</f>
        <v>0</v>
      </c>
      <c r="F228" s="92">
        <f t="shared" si="3"/>
        <v>0</v>
      </c>
    </row>
    <row r="229" spans="1:6" x14ac:dyDescent="0.25">
      <c r="A229" s="9" t="s">
        <v>1382</v>
      </c>
      <c r="B229" s="9" t="s">
        <v>1383</v>
      </c>
      <c r="C229" s="9" t="s">
        <v>1384</v>
      </c>
      <c r="D229" s="94">
        <f>VLOOKUP(A229:A255,'СВК ПНД Фитинги'!A:H,6,FALSE)</f>
        <v>170.7906976744186</v>
      </c>
      <c r="E229" s="60">
        <f>VLOOKUP(A229:A255,'СВК ПНД Фитинги'!A:H,7,FALSE)</f>
        <v>0</v>
      </c>
      <c r="F229" s="92">
        <f t="shared" ref="F229:F255" si="4">D229*E229</f>
        <v>0</v>
      </c>
    </row>
    <row r="230" spans="1:6" x14ac:dyDescent="0.25">
      <c r="A230" s="9" t="s">
        <v>1385</v>
      </c>
      <c r="B230" s="9" t="s">
        <v>1386</v>
      </c>
      <c r="C230" s="9" t="s">
        <v>1387</v>
      </c>
      <c r="D230" s="94">
        <f>VLOOKUP(A230:A255,'СВК ПНД Фитинги'!A:H,6,FALSE)</f>
        <v>170.79</v>
      </c>
      <c r="E230" s="60">
        <f>VLOOKUP(A230:A255,'СВК ПНД Фитинги'!A:H,7,FALSE)</f>
        <v>0</v>
      </c>
      <c r="F230" s="92">
        <f t="shared" si="4"/>
        <v>0</v>
      </c>
    </row>
    <row r="231" spans="1:6" x14ac:dyDescent="0.25">
      <c r="A231" s="9" t="s">
        <v>1388</v>
      </c>
      <c r="B231" s="9" t="s">
        <v>1389</v>
      </c>
      <c r="C231" s="9" t="s">
        <v>1390</v>
      </c>
      <c r="D231" s="94">
        <f>VLOOKUP(A231:A255,'СВК ПНД Фитинги'!A:H,6,FALSE)</f>
        <v>170.79</v>
      </c>
      <c r="E231" s="60">
        <f>VLOOKUP(A231:A255,'СВК ПНД Фитинги'!A:H,7,FALSE)</f>
        <v>0</v>
      </c>
      <c r="F231" s="92">
        <f t="shared" si="4"/>
        <v>0</v>
      </c>
    </row>
    <row r="232" spans="1:6" x14ac:dyDescent="0.25">
      <c r="A232" s="9" t="s">
        <v>1391</v>
      </c>
      <c r="B232" s="9" t="s">
        <v>1392</v>
      </c>
      <c r="C232" s="9" t="s">
        <v>1393</v>
      </c>
      <c r="D232" s="94">
        <f>VLOOKUP(A232:A255,'СВК ПНД Фитинги'!A:H,6,FALSE)</f>
        <v>213.49</v>
      </c>
      <c r="E232" s="60">
        <f>VLOOKUP(A232:A255,'СВК ПНД Фитинги'!A:H,7,FALSE)</f>
        <v>0</v>
      </c>
      <c r="F232" s="92">
        <f t="shared" si="4"/>
        <v>0</v>
      </c>
    </row>
    <row r="233" spans="1:6" x14ac:dyDescent="0.25">
      <c r="A233" s="9" t="s">
        <v>1394</v>
      </c>
      <c r="B233" s="9" t="s">
        <v>1395</v>
      </c>
      <c r="C233" s="9" t="s">
        <v>1396</v>
      </c>
      <c r="D233" s="94">
        <f>VLOOKUP(A233:A255,'СВК ПНД Фитинги'!A:H,6,FALSE)</f>
        <v>213.49</v>
      </c>
      <c r="E233" s="60">
        <f>VLOOKUP(A233:A255,'СВК ПНД Фитинги'!A:H,7,FALSE)</f>
        <v>0</v>
      </c>
      <c r="F233" s="92">
        <f t="shared" si="4"/>
        <v>0</v>
      </c>
    </row>
    <row r="234" spans="1:6" x14ac:dyDescent="0.25">
      <c r="A234" s="9" t="s">
        <v>1397</v>
      </c>
      <c r="B234" s="9" t="s">
        <v>1398</v>
      </c>
      <c r="C234" s="9" t="s">
        <v>1399</v>
      </c>
      <c r="D234" s="94">
        <f>VLOOKUP(A234:A255,'СВК ПНД Фитинги'!A:H,6,FALSE)</f>
        <v>213.48837209302326</v>
      </c>
      <c r="E234" s="60">
        <f>VLOOKUP(A234:A255,'СВК ПНД Фитинги'!A:H,7,FALSE)</f>
        <v>0</v>
      </c>
      <c r="F234" s="92">
        <f t="shared" si="4"/>
        <v>0</v>
      </c>
    </row>
    <row r="235" spans="1:6" x14ac:dyDescent="0.25">
      <c r="A235" s="9" t="s">
        <v>1400</v>
      </c>
      <c r="B235" s="9" t="s">
        <v>1401</v>
      </c>
      <c r="C235" s="9" t="s">
        <v>1402</v>
      </c>
      <c r="D235" s="94">
        <f>VLOOKUP(A235:A255,'СВК ПНД Фитинги'!A:H,6,FALSE)</f>
        <v>213.48837209302326</v>
      </c>
      <c r="E235" s="60">
        <f>VLOOKUP(A235:A255,'СВК ПНД Фитинги'!A:H,7,FALSE)</f>
        <v>0</v>
      </c>
      <c r="F235" s="92">
        <f t="shared" si="4"/>
        <v>0</v>
      </c>
    </row>
    <row r="236" spans="1:6" x14ac:dyDescent="0.25">
      <c r="A236" s="9" t="s">
        <v>1403</v>
      </c>
      <c r="B236" s="9" t="s">
        <v>1404</v>
      </c>
      <c r="C236" s="9" t="s">
        <v>1405</v>
      </c>
      <c r="D236" s="94">
        <f>VLOOKUP(A236:A255,'СВК ПНД Фитинги'!A:H,6,FALSE)</f>
        <v>308.37209302325579</v>
      </c>
      <c r="E236" s="60">
        <f>VLOOKUP(A236:A255,'СВК ПНД Фитинги'!A:H,7,FALSE)</f>
        <v>0</v>
      </c>
      <c r="F236" s="92">
        <f t="shared" si="4"/>
        <v>0</v>
      </c>
    </row>
    <row r="237" spans="1:6" x14ac:dyDescent="0.25">
      <c r="A237" s="9" t="s">
        <v>1406</v>
      </c>
      <c r="B237" s="9" t="s">
        <v>1407</v>
      </c>
      <c r="C237" s="9" t="s">
        <v>1408</v>
      </c>
      <c r="D237" s="94">
        <f>VLOOKUP(A237:A255,'СВК ПНД Фитинги'!A:H,6,FALSE)</f>
        <v>308.37</v>
      </c>
      <c r="E237" s="60">
        <f>VLOOKUP(A237:A255,'СВК ПНД Фитинги'!A:H,7,FALSE)</f>
        <v>0</v>
      </c>
      <c r="F237" s="92">
        <f t="shared" si="4"/>
        <v>0</v>
      </c>
    </row>
    <row r="238" spans="1:6" x14ac:dyDescent="0.25">
      <c r="A238" s="9" t="s">
        <v>1409</v>
      </c>
      <c r="B238" s="9" t="s">
        <v>1410</v>
      </c>
      <c r="C238" s="9" t="s">
        <v>1411</v>
      </c>
      <c r="D238" s="94">
        <f>VLOOKUP(A238:A255,'СВК ПНД Фитинги'!A:H,6,FALSE)</f>
        <v>323.89999999999998</v>
      </c>
      <c r="E238" s="60">
        <f>VLOOKUP(A238:A255,'СВК ПНД Фитинги'!A:H,7,FALSE)</f>
        <v>0</v>
      </c>
      <c r="F238" s="92">
        <f t="shared" si="4"/>
        <v>0</v>
      </c>
    </row>
    <row r="239" spans="1:6" x14ac:dyDescent="0.25">
      <c r="A239" s="9" t="s">
        <v>334</v>
      </c>
      <c r="B239" s="9" t="s">
        <v>335</v>
      </c>
      <c r="C239" s="9" t="s">
        <v>340</v>
      </c>
      <c r="D239" s="94">
        <f>VLOOKUP(A239:A255,'СВК ПНД Фитинги'!A:H,6,FALSE)</f>
        <v>133.5</v>
      </c>
      <c r="E239" s="60">
        <f>VLOOKUP(A239:A255,'СВК ПНД Фитинги'!A:H,7,FALSE)</f>
        <v>0</v>
      </c>
      <c r="F239" s="92">
        <f t="shared" si="4"/>
        <v>0</v>
      </c>
    </row>
    <row r="240" spans="1:6" x14ac:dyDescent="0.25">
      <c r="A240" s="9" t="s">
        <v>336</v>
      </c>
      <c r="B240" s="9" t="s">
        <v>337</v>
      </c>
      <c r="C240" s="9" t="s">
        <v>341</v>
      </c>
      <c r="D240" s="94">
        <f>VLOOKUP(A240:A255,'СВК ПНД Фитинги'!A:H,6,FALSE)</f>
        <v>193.8</v>
      </c>
      <c r="E240" s="60">
        <f>VLOOKUP(A240:A255,'СВК ПНД Фитинги'!A:H,7,FALSE)</f>
        <v>0</v>
      </c>
      <c r="F240" s="92">
        <f t="shared" si="4"/>
        <v>0</v>
      </c>
    </row>
    <row r="241" spans="1:6" x14ac:dyDescent="0.25">
      <c r="A241" s="9" t="s">
        <v>338</v>
      </c>
      <c r="B241" s="9" t="s">
        <v>339</v>
      </c>
      <c r="C241" s="9" t="s">
        <v>342</v>
      </c>
      <c r="D241" s="94">
        <f>VLOOKUP(A241:A255,'СВК ПНД Фитинги'!A:H,6,FALSE)</f>
        <v>289.25</v>
      </c>
      <c r="E241" s="60">
        <f>VLOOKUP(A241:A255,'СВК ПНД Фитинги'!A:H,7,FALSE)</f>
        <v>0</v>
      </c>
      <c r="F241" s="92">
        <f t="shared" si="4"/>
        <v>0</v>
      </c>
    </row>
    <row r="242" spans="1:6" x14ac:dyDescent="0.25">
      <c r="A242" s="9" t="s">
        <v>1412</v>
      </c>
      <c r="B242" s="9" t="s">
        <v>1413</v>
      </c>
      <c r="C242" s="9" t="s">
        <v>1414</v>
      </c>
      <c r="D242" s="94">
        <f>VLOOKUP(A242:A255,'СВК ПНД Фитинги'!A:H,6,FALSE)</f>
        <v>664.18604651162798</v>
      </c>
      <c r="E242" s="60">
        <f>VLOOKUP(A242:A255,'СВК ПНД Фитинги'!A:H,7,FALSE)</f>
        <v>0</v>
      </c>
      <c r="F242" s="92">
        <f t="shared" si="4"/>
        <v>0</v>
      </c>
    </row>
    <row r="243" spans="1:6" x14ac:dyDescent="0.25">
      <c r="A243" s="9" t="s">
        <v>1415</v>
      </c>
      <c r="B243" s="9" t="s">
        <v>1416</v>
      </c>
      <c r="C243" s="9" t="s">
        <v>1417</v>
      </c>
      <c r="D243" s="94">
        <f>VLOOKUP(A243:A255,'СВК ПНД Фитинги'!A:H,6,FALSE)</f>
        <v>996.2790697674418</v>
      </c>
      <c r="E243" s="60">
        <f>VLOOKUP(A243:A255,'СВК ПНД Фитинги'!A:H,7,FALSE)</f>
        <v>0</v>
      </c>
      <c r="F243" s="92">
        <f t="shared" si="4"/>
        <v>0</v>
      </c>
    </row>
    <row r="244" spans="1:6" x14ac:dyDescent="0.25">
      <c r="A244" s="9" t="s">
        <v>343</v>
      </c>
      <c r="B244" s="9" t="s">
        <v>344</v>
      </c>
      <c r="C244" s="9" t="s">
        <v>347</v>
      </c>
      <c r="D244" s="94">
        <f>VLOOKUP(A244:A255,'СВК ПНД Фитинги'!A:H,6,FALSE)</f>
        <v>106.74418604651163</v>
      </c>
      <c r="E244" s="60">
        <f>VLOOKUP(A244:A255,'СВК ПНД Фитинги'!A:H,7,FALSE)</f>
        <v>0</v>
      </c>
      <c r="F244" s="92">
        <f t="shared" si="4"/>
        <v>0</v>
      </c>
    </row>
    <row r="245" spans="1:6" x14ac:dyDescent="0.25">
      <c r="A245" s="9" t="s">
        <v>345</v>
      </c>
      <c r="B245" s="9" t="s">
        <v>346</v>
      </c>
      <c r="C245" s="9" t="s">
        <v>348</v>
      </c>
      <c r="D245" s="94">
        <f>VLOOKUP(A245:A255,'СВК ПНД Фитинги'!A:H,6,FALSE)</f>
        <v>154.18604651162789</v>
      </c>
      <c r="E245" s="60">
        <f>VLOOKUP(A245:A255,'СВК ПНД Фитинги'!A:H,7,FALSE)</f>
        <v>0</v>
      </c>
      <c r="F245" s="92">
        <f t="shared" si="4"/>
        <v>0</v>
      </c>
    </row>
    <row r="246" spans="1:6" x14ac:dyDescent="0.25">
      <c r="A246" s="9" t="s">
        <v>349</v>
      </c>
      <c r="B246" s="9" t="s">
        <v>350</v>
      </c>
      <c r="C246" s="9" t="s">
        <v>351</v>
      </c>
      <c r="D246" s="94">
        <f>VLOOKUP(A246:A255,'СВК ПНД Фитинги'!A:H,6,FALSE)</f>
        <v>241.95348837209303</v>
      </c>
      <c r="E246" s="60">
        <f>VLOOKUP(A246:A255,'СВК ПНД Фитинги'!A:H,7,FALSE)</f>
        <v>0</v>
      </c>
      <c r="F246" s="92">
        <f t="shared" si="4"/>
        <v>0</v>
      </c>
    </row>
    <row r="247" spans="1:6" x14ac:dyDescent="0.25">
      <c r="A247" s="9" t="s">
        <v>352</v>
      </c>
      <c r="B247" s="9" t="s">
        <v>353</v>
      </c>
      <c r="C247" s="9" t="s">
        <v>358</v>
      </c>
      <c r="D247" s="94">
        <f>VLOOKUP(A247:A255,'СВК ПНД Фитинги'!A:H,6,FALSE)</f>
        <v>113.86046511627907</v>
      </c>
      <c r="E247" s="60">
        <f>VLOOKUP(A247:A255,'СВК ПНД Фитинги'!A:H,7,FALSE)</f>
        <v>0</v>
      </c>
      <c r="F247" s="92">
        <f t="shared" si="4"/>
        <v>0</v>
      </c>
    </row>
    <row r="248" spans="1:6" x14ac:dyDescent="0.25">
      <c r="A248" s="9" t="s">
        <v>354</v>
      </c>
      <c r="B248" s="9" t="s">
        <v>355</v>
      </c>
      <c r="C248" s="9" t="s">
        <v>359</v>
      </c>
      <c r="D248" s="94">
        <f>VLOOKUP(A248:A255,'СВК ПНД Фитинги'!A:H,6,FALSE)</f>
        <v>166.04651162790699</v>
      </c>
      <c r="E248" s="60">
        <f>VLOOKUP(A248:A255,'СВК ПНД Фитинги'!A:H,7,FALSE)</f>
        <v>0</v>
      </c>
      <c r="F248" s="92">
        <f t="shared" si="4"/>
        <v>0</v>
      </c>
    </row>
    <row r="249" spans="1:6" x14ac:dyDescent="0.25">
      <c r="A249" s="9" t="s">
        <v>356</v>
      </c>
      <c r="B249" s="9" t="s">
        <v>357</v>
      </c>
      <c r="C249" s="9" t="s">
        <v>360</v>
      </c>
      <c r="D249" s="94">
        <f>VLOOKUP(A249:A255,'СВК ПНД Фитинги'!A:H,6,FALSE)</f>
        <v>246.69767441860466</v>
      </c>
      <c r="E249" s="60">
        <f>VLOOKUP(A249:A255,'СВК ПНД Фитинги'!A:H,7,FALSE)</f>
        <v>0</v>
      </c>
      <c r="F249" s="92">
        <f t="shared" si="4"/>
        <v>0</v>
      </c>
    </row>
    <row r="250" spans="1:6" x14ac:dyDescent="0.25">
      <c r="A250" s="9" t="s">
        <v>1418</v>
      </c>
      <c r="B250" s="9" t="s">
        <v>1419</v>
      </c>
      <c r="C250" s="9" t="s">
        <v>1420</v>
      </c>
      <c r="D250" s="94">
        <f>VLOOKUP(A250:A255,'СВК ПНД Фитинги'!A:H,6,FALSE)</f>
        <v>94.883720930232556</v>
      </c>
      <c r="E250" s="60">
        <f>VLOOKUP(A250:A255,'СВК ПНД Фитинги'!A:H,7,FALSE)</f>
        <v>0</v>
      </c>
      <c r="F250" s="92">
        <f t="shared" si="4"/>
        <v>0</v>
      </c>
    </row>
    <row r="251" spans="1:6" x14ac:dyDescent="0.25">
      <c r="A251" s="9" t="s">
        <v>1421</v>
      </c>
      <c r="B251" s="9" t="s">
        <v>1422</v>
      </c>
      <c r="C251" s="9" t="s">
        <v>1423</v>
      </c>
      <c r="D251" s="94">
        <f>VLOOKUP(A251:A255,'СВК ПНД Фитинги'!A:H,6,FALSE)</f>
        <v>137.58139534883719</v>
      </c>
      <c r="E251" s="60">
        <f>VLOOKUP(A251:A255,'СВК ПНД Фитинги'!A:H,7,FALSE)</f>
        <v>0</v>
      </c>
      <c r="F251" s="92">
        <f t="shared" si="4"/>
        <v>0</v>
      </c>
    </row>
    <row r="252" spans="1:6" x14ac:dyDescent="0.25">
      <c r="A252" s="9" t="s">
        <v>1424</v>
      </c>
      <c r="B252" s="9" t="s">
        <v>1425</v>
      </c>
      <c r="C252" s="9" t="s">
        <v>1426</v>
      </c>
      <c r="D252" s="94">
        <f>VLOOKUP(A252:A255,'СВК ПНД Фитинги'!A:H,6,FALSE)</f>
        <v>177.90697674418604</v>
      </c>
      <c r="E252" s="60">
        <f>VLOOKUP(A252:A255,'СВК ПНД Фитинги'!A:H,7,FALSE)</f>
        <v>0</v>
      </c>
      <c r="F252" s="92">
        <f t="shared" si="4"/>
        <v>0</v>
      </c>
    </row>
    <row r="253" spans="1:6" x14ac:dyDescent="0.25">
      <c r="A253" s="9" t="s">
        <v>1427</v>
      </c>
      <c r="B253" s="9" t="s">
        <v>1428</v>
      </c>
      <c r="C253" s="9" t="s">
        <v>1429</v>
      </c>
      <c r="D253" s="94">
        <f>VLOOKUP(A253:A255,'СВК ПНД Фитинги'!A:H,6,FALSE)</f>
        <v>94.883720930232556</v>
      </c>
      <c r="E253" s="60">
        <f>VLOOKUP(A253:A255,'СВК ПНД Фитинги'!A:H,7,FALSE)</f>
        <v>0</v>
      </c>
      <c r="F253" s="92">
        <f t="shared" si="4"/>
        <v>0</v>
      </c>
    </row>
    <row r="254" spans="1:6" x14ac:dyDescent="0.25">
      <c r="A254" s="9" t="s">
        <v>1430</v>
      </c>
      <c r="B254" s="9" t="s">
        <v>1431</v>
      </c>
      <c r="C254" s="9" t="s">
        <v>1432</v>
      </c>
      <c r="D254" s="94">
        <f>VLOOKUP(A254:A255,'СВК ПНД Фитинги'!A:H,6,FALSE)</f>
        <v>147.06976744186048</v>
      </c>
      <c r="E254" s="60">
        <f>VLOOKUP(A254:A255,'СВК ПНД Фитинги'!A:H,7,FALSE)</f>
        <v>0</v>
      </c>
      <c r="F254" s="92">
        <f t="shared" si="4"/>
        <v>0</v>
      </c>
    </row>
    <row r="255" spans="1:6" x14ac:dyDescent="0.25">
      <c r="A255" s="9" t="s">
        <v>1433</v>
      </c>
      <c r="B255" s="9" t="s">
        <v>1434</v>
      </c>
      <c r="C255" s="9" t="s">
        <v>1435</v>
      </c>
      <c r="D255" s="94">
        <f>VLOOKUP(A255:A255,'СВК ПНД Фитинги'!A:H,6,FALSE)</f>
        <v>177.90697674418604</v>
      </c>
      <c r="E255" s="60">
        <f>VLOOKUP(A255:A255,'СВК ПНД Фитинги'!A:H,7,FALSE)</f>
        <v>0</v>
      </c>
      <c r="F255" s="92">
        <f t="shared" si="4"/>
        <v>0</v>
      </c>
    </row>
    <row r="256" spans="1:6" x14ac:dyDescent="0.25">
      <c r="A256" s="7" t="s">
        <v>1047</v>
      </c>
      <c r="B256" s="7" t="s">
        <v>1046</v>
      </c>
      <c r="C256" s="106" t="s">
        <v>1045</v>
      </c>
      <c r="D256" s="94">
        <f>VLOOKUP(A:A,'Дозаторы и дымоходы'!A:G,6,FALSE)</f>
        <v>2193</v>
      </c>
      <c r="E256" s="107">
        <f>VLOOKUP(A:A,'Дозаторы и дымоходы'!A:G,7,FALSE)</f>
        <v>0</v>
      </c>
      <c r="F256" s="92">
        <f t="shared" ref="F256" si="5">D256*E256</f>
        <v>0</v>
      </c>
    </row>
    <row r="257" spans="1:6" x14ac:dyDescent="0.25">
      <c r="A257" s="9" t="s">
        <v>366</v>
      </c>
      <c r="B257" s="9" t="s">
        <v>361</v>
      </c>
      <c r="C257" s="9" t="s">
        <v>362</v>
      </c>
      <c r="D257" s="94">
        <f>VLOOKUP(A257:A267,'Дозаторы и дымоходы'!A:H,6,FALSE)</f>
        <v>673.68941640000003</v>
      </c>
      <c r="E257" s="60">
        <f>VLOOKUP(A257:A267,'Дозаторы и дымоходы'!A:H,7,FALSE)</f>
        <v>0</v>
      </c>
      <c r="F257" s="92">
        <f t="shared" ref="F257:F267" si="6">D257*E257</f>
        <v>0</v>
      </c>
    </row>
    <row r="258" spans="1:6" x14ac:dyDescent="0.25">
      <c r="A258" s="9" t="s">
        <v>368</v>
      </c>
      <c r="B258" s="9" t="s">
        <v>369</v>
      </c>
      <c r="C258" s="9" t="s">
        <v>370</v>
      </c>
      <c r="D258" s="94">
        <f>VLOOKUP(A258:A267,'Дозаторы и дымоходы'!A:H,6,FALSE)</f>
        <v>2887.2403560000002</v>
      </c>
      <c r="E258" s="60">
        <f>VLOOKUP(A258:A267,'Дозаторы и дымоходы'!A:H,7,FALSE)</f>
        <v>0</v>
      </c>
      <c r="F258" s="92">
        <f t="shared" si="6"/>
        <v>0</v>
      </c>
    </row>
    <row r="259" spans="1:6" x14ac:dyDescent="0.25">
      <c r="A259" s="9" t="s">
        <v>367</v>
      </c>
      <c r="B259" s="9" t="s">
        <v>364</v>
      </c>
      <c r="C259" s="9" t="s">
        <v>365</v>
      </c>
      <c r="D259" s="94">
        <f>VLOOKUP(A259:A267,'Дозаторы и дымоходы'!A:H,6,FALSE)</f>
        <v>925.39755000000002</v>
      </c>
      <c r="E259" s="60">
        <f>VLOOKUP(A259:A267,'Дозаторы и дымоходы'!A:H,7,FALSE)</f>
        <v>0</v>
      </c>
      <c r="F259" s="92">
        <f t="shared" si="6"/>
        <v>0</v>
      </c>
    </row>
    <row r="260" spans="1:6" x14ac:dyDescent="0.25">
      <c r="A260" s="9" t="s">
        <v>372</v>
      </c>
      <c r="B260" s="9">
        <v>10452030</v>
      </c>
      <c r="C260" s="9" t="s">
        <v>371</v>
      </c>
      <c r="D260" s="94">
        <f>VLOOKUP(A260:A267,'Дозаторы и дымоходы'!A:H,6,FALSE)</f>
        <v>3329.9505439199997</v>
      </c>
      <c r="E260" s="60">
        <f>VLOOKUP(A260:A267,'Дозаторы и дымоходы'!A:H,7,FALSE)</f>
        <v>0</v>
      </c>
      <c r="F260" s="92">
        <f t="shared" si="6"/>
        <v>0</v>
      </c>
    </row>
    <row r="261" spans="1:6" x14ac:dyDescent="0.25">
      <c r="A261" s="9" t="s">
        <v>386</v>
      </c>
      <c r="B261" s="9" t="s">
        <v>390</v>
      </c>
      <c r="C261" s="9" t="s">
        <v>374</v>
      </c>
      <c r="D261" s="94">
        <f>VLOOKUP(A261:A267,'Дозаторы и дымоходы'!A:H,6,FALSE)</f>
        <v>1376.55</v>
      </c>
      <c r="E261" s="60">
        <f>VLOOKUP(A261:A267,'Дозаторы и дымоходы'!A:H,7,FALSE)</f>
        <v>0</v>
      </c>
      <c r="F261" s="92">
        <f t="shared" si="6"/>
        <v>0</v>
      </c>
    </row>
    <row r="262" spans="1:6" x14ac:dyDescent="0.25">
      <c r="A262" s="9" t="s">
        <v>383</v>
      </c>
      <c r="B262" s="9" t="s">
        <v>391</v>
      </c>
      <c r="C262" s="9" t="s">
        <v>375</v>
      </c>
      <c r="D262" s="94">
        <f>VLOOKUP(A262:A267,'Дозаторы и дымоходы'!A:H,6,FALSE)</f>
        <v>833.17499999999995</v>
      </c>
      <c r="E262" s="60">
        <f>VLOOKUP(A262:A267,'Дозаторы и дымоходы'!A:H,7,FALSE)</f>
        <v>0</v>
      </c>
      <c r="F262" s="92">
        <f t="shared" si="6"/>
        <v>0</v>
      </c>
    </row>
    <row r="263" spans="1:6" x14ac:dyDescent="0.25">
      <c r="A263" s="9" t="s">
        <v>384</v>
      </c>
      <c r="B263" s="9" t="s">
        <v>392</v>
      </c>
      <c r="C263" s="9" t="s">
        <v>376</v>
      </c>
      <c r="D263" s="94">
        <f>VLOOKUP(A263:A267,'Дозаторы и дымоходы'!A:H,6,FALSE)</f>
        <v>636.52499999999998</v>
      </c>
      <c r="E263" s="60">
        <f>VLOOKUP(A263:A267,'Дозаторы и дымоходы'!A:H,7,FALSE)</f>
        <v>0</v>
      </c>
      <c r="F263" s="92">
        <f t="shared" si="6"/>
        <v>0</v>
      </c>
    </row>
    <row r="264" spans="1:6" x14ac:dyDescent="0.25">
      <c r="A264" s="9" t="s">
        <v>385</v>
      </c>
      <c r="B264" s="9" t="s">
        <v>393</v>
      </c>
      <c r="C264" s="9" t="s">
        <v>377</v>
      </c>
      <c r="D264" s="94">
        <f>VLOOKUP(A264:A267,'Дозаторы и дымоходы'!A:H,6,FALSE)</f>
        <v>636.52499999999998</v>
      </c>
      <c r="E264" s="60">
        <f>VLOOKUP(A264:A267,'Дозаторы и дымоходы'!A:H,7,FALSE)</f>
        <v>0</v>
      </c>
      <c r="F264" s="92">
        <f t="shared" si="6"/>
        <v>0</v>
      </c>
    </row>
    <row r="265" spans="1:6" x14ac:dyDescent="0.25">
      <c r="A265" s="9" t="s">
        <v>387</v>
      </c>
      <c r="B265" s="9" t="s">
        <v>394</v>
      </c>
      <c r="C265" s="9" t="s">
        <v>378</v>
      </c>
      <c r="D265" s="94">
        <f>VLOOKUP(A265:A267,'Дозаторы и дымоходы'!A:H,6,FALSE)</f>
        <v>200</v>
      </c>
      <c r="E265" s="60">
        <f>VLOOKUP(A265:A267,'Дозаторы и дымоходы'!A:H,7,FALSE)</f>
        <v>0</v>
      </c>
      <c r="F265" s="92">
        <f t="shared" si="6"/>
        <v>0</v>
      </c>
    </row>
    <row r="266" spans="1:6" x14ac:dyDescent="0.25">
      <c r="A266" s="9" t="s">
        <v>388</v>
      </c>
      <c r="B266" s="9" t="s">
        <v>395</v>
      </c>
      <c r="C266" s="9" t="s">
        <v>379</v>
      </c>
      <c r="D266" s="94">
        <f>VLOOKUP(A266:A267,'Дозаторы и дымоходы'!A:H,6,FALSE)</f>
        <v>8280</v>
      </c>
      <c r="E266" s="60">
        <f>VLOOKUP(A266:A267,'Дозаторы и дымоходы'!A:H,7,FALSE)</f>
        <v>0</v>
      </c>
      <c r="F266" s="92">
        <f t="shared" si="6"/>
        <v>0</v>
      </c>
    </row>
    <row r="267" spans="1:6" x14ac:dyDescent="0.25">
      <c r="A267" s="9" t="s">
        <v>382</v>
      </c>
      <c r="B267" s="9" t="s">
        <v>381</v>
      </c>
      <c r="C267" s="9" t="s">
        <v>380</v>
      </c>
      <c r="D267" s="94">
        <f>VLOOKUP(A267:A267,'Дозаторы и дымоходы'!A:H,6,FALSE)</f>
        <v>2070</v>
      </c>
      <c r="E267" s="60">
        <f>VLOOKUP(A267:A267,'Дозаторы и дымоходы'!A:H,7,FALSE)</f>
        <v>0</v>
      </c>
      <c r="F267" s="92">
        <f t="shared" si="6"/>
        <v>0</v>
      </c>
    </row>
    <row r="268" spans="1:6" x14ac:dyDescent="0.25">
      <c r="A268" s="9" t="s">
        <v>454</v>
      </c>
      <c r="B268" s="9" t="s">
        <v>404</v>
      </c>
      <c r="C268" s="9" t="s">
        <v>405</v>
      </c>
      <c r="D268" s="94">
        <f>VLOOKUP(A268:A299,'Сварочное оборудование'!A:H,6,FALSE)</f>
        <v>5761.2756900000004</v>
      </c>
      <c r="E268" s="60">
        <f>VLOOKUP(A268:A299,'Сварочное оборудование'!A:H,7,FALSE)</f>
        <v>0</v>
      </c>
      <c r="F268" s="92">
        <f>D268*E268</f>
        <v>0</v>
      </c>
    </row>
    <row r="269" spans="1:6" x14ac:dyDescent="0.25">
      <c r="A269" s="9" t="s">
        <v>455</v>
      </c>
      <c r="B269" s="9" t="s">
        <v>406</v>
      </c>
      <c r="C269" s="9" t="s">
        <v>407</v>
      </c>
      <c r="D269" s="94">
        <f>VLOOKUP(A269:A299,'Сварочное оборудование'!A:H,6,FALSE)</f>
        <v>4141.3405253999999</v>
      </c>
      <c r="E269" s="60">
        <f>VLOOKUP(A269:A299,'Сварочное оборудование'!A:H,7,FALSE)</f>
        <v>0</v>
      </c>
      <c r="F269" s="92">
        <f t="shared" ref="F269:F299" si="7">D269*E269</f>
        <v>0</v>
      </c>
    </row>
    <row r="270" spans="1:6" x14ac:dyDescent="0.25">
      <c r="A270" s="9" t="s">
        <v>456</v>
      </c>
      <c r="B270" s="9" t="s">
        <v>408</v>
      </c>
      <c r="C270" s="9" t="s">
        <v>409</v>
      </c>
      <c r="D270" s="94">
        <f>VLOOKUP(A270:A299,'Сварочное оборудование'!A:H,6,FALSE)</f>
        <v>7896.3366809999998</v>
      </c>
      <c r="E270" s="60">
        <f>VLOOKUP(A270:A299,'Сварочное оборудование'!A:H,7,FALSE)</f>
        <v>0</v>
      </c>
      <c r="F270" s="92">
        <f t="shared" si="7"/>
        <v>0</v>
      </c>
    </row>
    <row r="271" spans="1:6" x14ac:dyDescent="0.25">
      <c r="A271" s="9" t="s">
        <v>457</v>
      </c>
      <c r="B271" s="9" t="s">
        <v>410</v>
      </c>
      <c r="C271" s="9" t="s">
        <v>411</v>
      </c>
      <c r="D271" s="94">
        <f>VLOOKUP(A271:A299,'Сварочное оборудование'!A:H,6,FALSE)</f>
        <v>7896.3366809999998</v>
      </c>
      <c r="E271" s="60">
        <f>VLOOKUP(A271:A299,'Сварочное оборудование'!A:H,7,FALSE)</f>
        <v>0</v>
      </c>
      <c r="F271" s="92">
        <f t="shared" si="7"/>
        <v>0</v>
      </c>
    </row>
    <row r="272" spans="1:6" x14ac:dyDescent="0.25">
      <c r="A272" s="9" t="s">
        <v>458</v>
      </c>
      <c r="B272" s="9" t="s">
        <v>412</v>
      </c>
      <c r="C272" s="9" t="s">
        <v>413</v>
      </c>
      <c r="D272" s="94">
        <f>VLOOKUP(A272:A299,'Сварочное оборудование'!A:H,6,FALSE)</f>
        <v>3334.7619288000001</v>
      </c>
      <c r="E272" s="60">
        <f>VLOOKUP(A272:A299,'Сварочное оборудование'!A:H,7,FALSE)</f>
        <v>0</v>
      </c>
      <c r="F272" s="92">
        <f t="shared" si="7"/>
        <v>0</v>
      </c>
    </row>
    <row r="273" spans="1:6" x14ac:dyDescent="0.25">
      <c r="A273" s="9" t="s">
        <v>1019</v>
      </c>
      <c r="B273" s="9" t="s">
        <v>1007</v>
      </c>
      <c r="C273" s="9" t="s">
        <v>1005</v>
      </c>
      <c r="D273" s="94">
        <f>VLOOKUP(A273:A299,'Сварочное оборудование'!A:H,6,FALSE)</f>
        <v>3573.3465220799999</v>
      </c>
      <c r="E273" s="60">
        <f>VLOOKUP(A273:A299,'Сварочное оборудование'!A:H,7,FALSE)</f>
        <v>0</v>
      </c>
      <c r="F273" s="92">
        <f t="shared" si="7"/>
        <v>0</v>
      </c>
    </row>
    <row r="274" spans="1:6" x14ac:dyDescent="0.25">
      <c r="A274" s="9" t="s">
        <v>1020</v>
      </c>
      <c r="B274" s="9" t="s">
        <v>1008</v>
      </c>
      <c r="C274" s="9" t="s">
        <v>1006</v>
      </c>
      <c r="D274" s="94">
        <f>VLOOKUP(A274:A299,'Сварочное оборудование'!A:H,6,FALSE)</f>
        <v>2893.5159906599997</v>
      </c>
      <c r="E274" s="60">
        <f>VLOOKUP(A274:A299,'Сварочное оборудование'!A:H,7,FALSE)</f>
        <v>0</v>
      </c>
      <c r="F274" s="92">
        <f t="shared" si="7"/>
        <v>0</v>
      </c>
    </row>
    <row r="275" spans="1:6" x14ac:dyDescent="0.25">
      <c r="A275" s="9" t="s">
        <v>1021</v>
      </c>
      <c r="B275" s="9" t="s">
        <v>1009</v>
      </c>
      <c r="C275" s="9" t="s">
        <v>1012</v>
      </c>
      <c r="D275" s="94">
        <f>VLOOKUP(A275:A299,'Сварочное оборудование'!A:H,6,FALSE)</f>
        <v>5106.52365276</v>
      </c>
      <c r="E275" s="60">
        <f>VLOOKUP(A275:A299,'Сварочное оборудование'!A:H,7,FALSE)</f>
        <v>0</v>
      </c>
      <c r="F275" s="92">
        <f t="shared" si="7"/>
        <v>0</v>
      </c>
    </row>
    <row r="276" spans="1:6" x14ac:dyDescent="0.25">
      <c r="A276" s="9" t="s">
        <v>1022</v>
      </c>
      <c r="B276" s="9" t="s">
        <v>1010</v>
      </c>
      <c r="C276" s="9" t="s">
        <v>1011</v>
      </c>
      <c r="D276" s="94">
        <f>VLOOKUP(A276:A299,'Сварочное оборудование'!A:H,6,FALSE)</f>
        <v>2552.5840292399998</v>
      </c>
      <c r="E276" s="60">
        <f>VLOOKUP(A276:A299,'Сварочное оборудование'!A:H,7,FALSE)</f>
        <v>0</v>
      </c>
      <c r="F276" s="92">
        <f t="shared" si="7"/>
        <v>0</v>
      </c>
    </row>
    <row r="277" spans="1:6" x14ac:dyDescent="0.25">
      <c r="A277" s="9" t="s">
        <v>472</v>
      </c>
      <c r="B277" s="9" t="s">
        <v>471</v>
      </c>
      <c r="C277" s="9" t="s">
        <v>470</v>
      </c>
      <c r="D277" s="94">
        <f>VLOOKUP(A277:A299,'Сварочное оборудование'!A:H,6,FALSE)</f>
        <v>237.22899899999999</v>
      </c>
      <c r="E277" s="60">
        <f>VLOOKUP(A277:A299,'Сварочное оборудование'!A:H,7,FALSE)</f>
        <v>0</v>
      </c>
      <c r="F277" s="92">
        <f t="shared" si="7"/>
        <v>0</v>
      </c>
    </row>
    <row r="278" spans="1:6" x14ac:dyDescent="0.25">
      <c r="A278" s="9" t="s">
        <v>459</v>
      </c>
      <c r="B278" s="9" t="s">
        <v>414</v>
      </c>
      <c r="C278" s="9" t="s">
        <v>415</v>
      </c>
      <c r="D278" s="94">
        <f>VLOOKUP(A278:A299,'Сварочное оборудование'!A:H,6,FALSE)</f>
        <v>237.22899899999999</v>
      </c>
      <c r="E278" s="60">
        <f>VLOOKUP(A278:A299,'Сварочное оборудование'!A:H,7,FALSE)</f>
        <v>0</v>
      </c>
      <c r="F278" s="92">
        <f t="shared" si="7"/>
        <v>0</v>
      </c>
    </row>
    <row r="279" spans="1:6" x14ac:dyDescent="0.25">
      <c r="A279" s="9" t="s">
        <v>460</v>
      </c>
      <c r="B279" s="9" t="s">
        <v>416</v>
      </c>
      <c r="C279" s="9" t="s">
        <v>417</v>
      </c>
      <c r="D279" s="94">
        <f>VLOOKUP(A279:A299,'Сварочное оборудование'!A:H,6,FALSE)</f>
        <v>271.11885599999999</v>
      </c>
      <c r="E279" s="60">
        <f>VLOOKUP(A279:A299,'Сварочное оборудование'!A:H,7,FALSE)</f>
        <v>0</v>
      </c>
      <c r="F279" s="92">
        <f t="shared" si="7"/>
        <v>0</v>
      </c>
    </row>
    <row r="280" spans="1:6" x14ac:dyDescent="0.25">
      <c r="A280" s="9" t="s">
        <v>461</v>
      </c>
      <c r="B280" s="9" t="s">
        <v>418</v>
      </c>
      <c r="C280" s="9" t="s">
        <v>419</v>
      </c>
      <c r="D280" s="94">
        <f>VLOOKUP(A280:A299,'Сварочное оборудование'!A:H,6,FALSE)</f>
        <v>338.89856999999995</v>
      </c>
      <c r="E280" s="60">
        <f>VLOOKUP(A280:A299,'Сварочное оборудование'!A:H,7,FALSE)</f>
        <v>0</v>
      </c>
      <c r="F280" s="92">
        <f t="shared" si="7"/>
        <v>0</v>
      </c>
    </row>
    <row r="281" spans="1:6" x14ac:dyDescent="0.25">
      <c r="A281" s="9" t="s">
        <v>462</v>
      </c>
      <c r="B281" s="9" t="s">
        <v>420</v>
      </c>
      <c r="C281" s="9" t="s">
        <v>421</v>
      </c>
      <c r="D281" s="94">
        <f>VLOOKUP(A281:A299,'Сварочное оборудование'!A:H,6,FALSE)</f>
        <v>372.78842700000001</v>
      </c>
      <c r="E281" s="60">
        <f>VLOOKUP(A281:A299,'Сварочное оборудование'!A:H,7,FALSE)</f>
        <v>0</v>
      </c>
      <c r="F281" s="92">
        <f t="shared" si="7"/>
        <v>0</v>
      </c>
    </row>
    <row r="282" spans="1:6" x14ac:dyDescent="0.25">
      <c r="A282" s="9" t="s">
        <v>463</v>
      </c>
      <c r="B282" s="9" t="s">
        <v>422</v>
      </c>
      <c r="C282" s="9" t="s">
        <v>423</v>
      </c>
      <c r="D282" s="94">
        <f>VLOOKUP(A282:A299,'Сварочное оборудование'!A:H,6,FALSE)</f>
        <v>515.12582639999994</v>
      </c>
      <c r="E282" s="60">
        <f>VLOOKUP(A282:A299,'Сварочное оборудование'!A:H,7,FALSE)</f>
        <v>0</v>
      </c>
      <c r="F282" s="92">
        <f t="shared" si="7"/>
        <v>0</v>
      </c>
    </row>
    <row r="283" spans="1:6" x14ac:dyDescent="0.25">
      <c r="A283" s="9" t="s">
        <v>464</v>
      </c>
      <c r="B283" s="9" t="s">
        <v>424</v>
      </c>
      <c r="C283" s="9" t="s">
        <v>425</v>
      </c>
      <c r="D283" s="94">
        <f>VLOOKUP(A283:A299,'Сварочное оборудование'!A:H,6,FALSE)</f>
        <v>854.0243964</v>
      </c>
      <c r="E283" s="60">
        <f>VLOOKUP(A283:A299,'Сварочное оборудование'!A:H,7,FALSE)</f>
        <v>0</v>
      </c>
      <c r="F283" s="92">
        <f t="shared" si="7"/>
        <v>0</v>
      </c>
    </row>
    <row r="284" spans="1:6" x14ac:dyDescent="0.25">
      <c r="A284" s="9" t="s">
        <v>465</v>
      </c>
      <c r="B284" s="9" t="s">
        <v>426</v>
      </c>
      <c r="C284" s="9" t="s">
        <v>427</v>
      </c>
      <c r="D284" s="94">
        <f>VLOOKUP(A284:A299,'Сварочное оборудование'!A:H,6,FALSE)</f>
        <v>1118.3652809999999</v>
      </c>
      <c r="E284" s="60">
        <f>VLOOKUP(A284:A299,'Сварочное оборудование'!A:H,7,FALSE)</f>
        <v>0</v>
      </c>
      <c r="F284" s="92">
        <f t="shared" si="7"/>
        <v>0</v>
      </c>
    </row>
    <row r="285" spans="1:6" x14ac:dyDescent="0.25">
      <c r="A285" s="9" t="s">
        <v>466</v>
      </c>
      <c r="B285" s="9" t="s">
        <v>428</v>
      </c>
      <c r="C285" s="9" t="s">
        <v>429</v>
      </c>
      <c r="D285" s="94">
        <f>VLOOKUP(A285:A299,'Сварочное оборудование'!A:H,6,FALSE)</f>
        <v>1735.1606784000001</v>
      </c>
      <c r="E285" s="60">
        <f>VLOOKUP(A285:A299,'Сварочное оборудование'!A:H,7,FALSE)</f>
        <v>0</v>
      </c>
      <c r="F285" s="92">
        <f t="shared" si="7"/>
        <v>0</v>
      </c>
    </row>
    <row r="286" spans="1:6" x14ac:dyDescent="0.25">
      <c r="A286" s="9" t="s">
        <v>467</v>
      </c>
      <c r="B286" s="9" t="s">
        <v>430</v>
      </c>
      <c r="C286" s="9" t="s">
        <v>431</v>
      </c>
      <c r="D286" s="94">
        <f>VLOOKUP(A286:A299,'Сварочное оборудование'!A:H,6,FALSE)</f>
        <v>2202.8407049999996</v>
      </c>
      <c r="E286" s="60">
        <f>VLOOKUP(A286:A299,'Сварочное оборудование'!A:H,7,FALSE)</f>
        <v>0</v>
      </c>
      <c r="F286" s="92">
        <f t="shared" si="7"/>
        <v>0</v>
      </c>
    </row>
    <row r="287" spans="1:6" x14ac:dyDescent="0.25">
      <c r="A287" s="9" t="s">
        <v>468</v>
      </c>
      <c r="B287" s="9" t="s">
        <v>451</v>
      </c>
      <c r="C287" s="9" t="s">
        <v>432</v>
      </c>
      <c r="D287" s="94">
        <f>VLOOKUP(A287:A299,'Сварочное оборудование'!A:H,6,FALSE)</f>
        <v>2626.4639174999998</v>
      </c>
      <c r="E287" s="60">
        <f>VLOOKUP(A287:A299,'Сварочное оборудование'!A:H,7,FALSE)</f>
        <v>0</v>
      </c>
      <c r="F287" s="92">
        <f t="shared" si="7"/>
        <v>0</v>
      </c>
    </row>
    <row r="288" spans="1:6" x14ac:dyDescent="0.25">
      <c r="A288" s="9" t="s">
        <v>469</v>
      </c>
      <c r="B288" s="9" t="s">
        <v>452</v>
      </c>
      <c r="C288" s="9" t="s">
        <v>433</v>
      </c>
      <c r="D288" s="94">
        <f>VLOOKUP(A288:A299,'Сварочное оборудование'!A:H,6,FALSE)</f>
        <v>4943.1745420200004</v>
      </c>
      <c r="E288" s="60">
        <f>VLOOKUP(A288:A299,'Сварочное оборудование'!A:H,7,FALSE)</f>
        <v>0</v>
      </c>
      <c r="F288" s="92">
        <f t="shared" si="7"/>
        <v>0</v>
      </c>
    </row>
    <row r="289" spans="1:6" x14ac:dyDescent="0.25">
      <c r="A289" s="9" t="s">
        <v>473</v>
      </c>
      <c r="B289" s="9" t="s">
        <v>434</v>
      </c>
      <c r="C289" s="9" t="s">
        <v>435</v>
      </c>
      <c r="D289" s="94">
        <f>VLOOKUP(A289:A299,'Сварочное оборудование'!A:H,6,FALSE)</f>
        <v>1118.3652809999999</v>
      </c>
      <c r="E289" s="60">
        <f>VLOOKUP(A289:A299,'Сварочное оборудование'!A:H,7,FALSE)</f>
        <v>0</v>
      </c>
      <c r="F289" s="92">
        <f t="shared" si="7"/>
        <v>0</v>
      </c>
    </row>
    <row r="290" spans="1:6" x14ac:dyDescent="0.25">
      <c r="A290" s="9" t="s">
        <v>474</v>
      </c>
      <c r="B290" s="9" t="s">
        <v>436</v>
      </c>
      <c r="C290" s="9" t="s">
        <v>437</v>
      </c>
      <c r="D290" s="94">
        <f>VLOOKUP(A290:A299,'Сварочное оборудование'!A:H,6,FALSE)</f>
        <v>1220.034852</v>
      </c>
      <c r="E290" s="60">
        <f>VLOOKUP(A290:A299,'Сварочное оборудование'!A:H,7,FALSE)</f>
        <v>0</v>
      </c>
      <c r="F290" s="92">
        <f t="shared" si="7"/>
        <v>0</v>
      </c>
    </row>
    <row r="291" spans="1:6" x14ac:dyDescent="0.25">
      <c r="A291" s="9" t="s">
        <v>475</v>
      </c>
      <c r="B291" s="9" t="s">
        <v>438</v>
      </c>
      <c r="C291" s="9" t="s">
        <v>439</v>
      </c>
      <c r="D291" s="94">
        <f>VLOOKUP(A291:A299,'Сварочное оборудование'!A:H,6,FALSE)</f>
        <v>2033.3914199999999</v>
      </c>
      <c r="E291" s="60">
        <f>VLOOKUP(A291:A299,'Сварочное оборудование'!A:H,7,FALSE)</f>
        <v>0</v>
      </c>
      <c r="F291" s="92">
        <f t="shared" si="7"/>
        <v>0</v>
      </c>
    </row>
    <row r="292" spans="1:6" x14ac:dyDescent="0.25">
      <c r="A292" s="9" t="s">
        <v>476</v>
      </c>
      <c r="B292" s="9" t="s">
        <v>440</v>
      </c>
      <c r="C292" s="9" t="s">
        <v>441</v>
      </c>
      <c r="D292" s="94">
        <f>VLOOKUP(A292:A299,'Сварочное оборудование'!A:H,6,FALSE)</f>
        <v>2168.950848</v>
      </c>
      <c r="E292" s="60">
        <f>VLOOKUP(A292:A299,'Сварочное оборудование'!A:H,7,FALSE)</f>
        <v>0</v>
      </c>
      <c r="F292" s="92">
        <f t="shared" si="7"/>
        <v>0</v>
      </c>
    </row>
    <row r="293" spans="1:6" x14ac:dyDescent="0.25">
      <c r="A293" s="9" t="s">
        <v>477</v>
      </c>
      <c r="B293" s="9" t="s">
        <v>442</v>
      </c>
      <c r="C293" s="9" t="s">
        <v>443</v>
      </c>
      <c r="D293" s="94">
        <f>VLOOKUP(A293:A299,'Сварочное оборудование'!A:H,6,FALSE)</f>
        <v>2406.1798469999999</v>
      </c>
      <c r="E293" s="60">
        <f>VLOOKUP(A293:A299,'Сварочное оборудование'!A:H,7,FALSE)</f>
        <v>0</v>
      </c>
      <c r="F293" s="92">
        <f t="shared" si="7"/>
        <v>0</v>
      </c>
    </row>
    <row r="294" spans="1:6" x14ac:dyDescent="0.25">
      <c r="A294" s="9" t="s">
        <v>478</v>
      </c>
      <c r="B294" s="9" t="s">
        <v>444</v>
      </c>
      <c r="C294" s="9" t="s">
        <v>445</v>
      </c>
      <c r="D294" s="94">
        <f>VLOOKUP(A294:A299,'Сварочное оборудование'!A:H,6,FALSE)</f>
        <v>4249.7880678000001</v>
      </c>
      <c r="E294" s="60">
        <f>VLOOKUP(A294:A299,'Сварочное оборудование'!A:H,7,FALSE)</f>
        <v>0</v>
      </c>
      <c r="F294" s="92">
        <f t="shared" si="7"/>
        <v>0</v>
      </c>
    </row>
    <row r="295" spans="1:6" x14ac:dyDescent="0.25">
      <c r="A295" s="9" t="s">
        <v>479</v>
      </c>
      <c r="B295" s="9" t="s">
        <v>446</v>
      </c>
      <c r="C295" s="9" t="s">
        <v>447</v>
      </c>
      <c r="D295" s="94">
        <f>VLOOKUP(A295:A299,'Сварочное оборудование'!A:H,6,FALSE)</f>
        <v>881.13628199999994</v>
      </c>
      <c r="E295" s="60">
        <f>VLOOKUP(A295:A299,'Сварочное оборудование'!A:H,7,FALSE)</f>
        <v>0</v>
      </c>
      <c r="F295" s="92">
        <f t="shared" si="7"/>
        <v>0</v>
      </c>
    </row>
    <row r="296" spans="1:6" x14ac:dyDescent="0.25">
      <c r="A296" s="9" t="s">
        <v>480</v>
      </c>
      <c r="B296" s="9" t="s">
        <v>448</v>
      </c>
      <c r="C296" s="9" t="s">
        <v>449</v>
      </c>
      <c r="D296" s="94">
        <f>VLOOKUP(A296:A299,'Сварочное оборудование'!A:H,6,FALSE)</f>
        <v>3592.324842</v>
      </c>
      <c r="E296" s="60">
        <f>VLOOKUP(A296:A299,'Сварочное оборудование'!A:H,7,FALSE)</f>
        <v>0</v>
      </c>
      <c r="F296" s="92">
        <f t="shared" si="7"/>
        <v>0</v>
      </c>
    </row>
    <row r="297" spans="1:6" x14ac:dyDescent="0.25">
      <c r="A297" s="9" t="s">
        <v>481</v>
      </c>
      <c r="B297" s="9" t="s">
        <v>453</v>
      </c>
      <c r="C297" s="9" t="s">
        <v>450</v>
      </c>
      <c r="D297" s="94">
        <f>VLOOKUP(A297:A299,'Сварочное оборудование'!A:H,6,FALSE)</f>
        <v>10336.406385</v>
      </c>
      <c r="E297" s="60">
        <f>VLOOKUP(A297:A299,'Сварочное оборудование'!A:H,7,FALSE)</f>
        <v>0</v>
      </c>
      <c r="F297" s="92">
        <f t="shared" si="7"/>
        <v>0</v>
      </c>
    </row>
    <row r="298" spans="1:6" x14ac:dyDescent="0.25">
      <c r="A298" s="9" t="s">
        <v>487</v>
      </c>
      <c r="B298" s="9" t="s">
        <v>486</v>
      </c>
      <c r="C298" s="9" t="s">
        <v>483</v>
      </c>
      <c r="D298" s="94">
        <f>VLOOKUP(A298:A299,'Сварочное оборудование'!A:H,6,FALSE)</f>
        <v>867</v>
      </c>
      <c r="E298" s="60">
        <f>VLOOKUP(A298:A299,'Сварочное оборудование'!A:H,7,FALSE)</f>
        <v>0</v>
      </c>
      <c r="F298" s="92">
        <f t="shared" si="7"/>
        <v>0</v>
      </c>
    </row>
    <row r="299" spans="1:6" x14ac:dyDescent="0.25">
      <c r="A299" s="9" t="s">
        <v>488</v>
      </c>
      <c r="B299" s="9" t="s">
        <v>484</v>
      </c>
      <c r="C299" s="9" t="s">
        <v>485</v>
      </c>
      <c r="D299" s="94">
        <f>VLOOKUP(A299:A299,'Сварочное оборудование'!A:H,6,FALSE)</f>
        <v>1070.2416840599999</v>
      </c>
      <c r="E299" s="60">
        <f>VLOOKUP(A299:A299,'Сварочное оборудование'!A:H,7,FALSE)</f>
        <v>0</v>
      </c>
      <c r="F299" s="92">
        <f t="shared" si="7"/>
        <v>0</v>
      </c>
    </row>
    <row r="300" spans="1:6" x14ac:dyDescent="0.25">
      <c r="A300" s="9" t="s">
        <v>693</v>
      </c>
      <c r="B300" s="9" t="s">
        <v>490</v>
      </c>
      <c r="C300" s="9" t="s">
        <v>491</v>
      </c>
      <c r="D300" s="94">
        <f>VLOOKUP(A300:A373,'Вн. канализация Flextron'!A:G,5,FALSE)</f>
        <v>30.84</v>
      </c>
      <c r="E300" s="60">
        <f>VLOOKUP(A300:A373,'Вн. канализация Flextron'!A:G,6,FALSE)</f>
        <v>0</v>
      </c>
      <c r="F300" s="92">
        <f>D300*E300</f>
        <v>0</v>
      </c>
    </row>
    <row r="301" spans="1:6" x14ac:dyDescent="0.25">
      <c r="A301" s="9" t="s">
        <v>694</v>
      </c>
      <c r="B301" s="9" t="s">
        <v>492</v>
      </c>
      <c r="C301" s="9" t="s">
        <v>493</v>
      </c>
      <c r="D301" s="94">
        <f>VLOOKUP(A301:A373,'Вн. канализация Flextron'!A:G,5,FALSE)</f>
        <v>41.89</v>
      </c>
      <c r="E301" s="60">
        <f>VLOOKUP(A301:A373,'Вн. канализация Flextron'!A:G,6,FALSE)</f>
        <v>0</v>
      </c>
      <c r="F301" s="92">
        <f t="shared" ref="F301:F362" si="8">D301*E301</f>
        <v>0</v>
      </c>
    </row>
    <row r="302" spans="1:6" x14ac:dyDescent="0.25">
      <c r="A302" s="9" t="s">
        <v>695</v>
      </c>
      <c r="B302" s="9" t="s">
        <v>494</v>
      </c>
      <c r="C302" s="9" t="s">
        <v>495</v>
      </c>
      <c r="D302" s="94">
        <f>VLOOKUP(A302:A373,'Вн. канализация Flextron'!A:G,5,FALSE)</f>
        <v>60.67</v>
      </c>
      <c r="E302" s="60">
        <f>VLOOKUP(A302:A373,'Вн. канализация Flextron'!A:G,6,FALSE)</f>
        <v>0</v>
      </c>
      <c r="F302" s="92">
        <f t="shared" si="8"/>
        <v>0</v>
      </c>
    </row>
    <row r="303" spans="1:6" x14ac:dyDescent="0.25">
      <c r="A303" s="9" t="s">
        <v>696</v>
      </c>
      <c r="B303" s="9" t="s">
        <v>496</v>
      </c>
      <c r="C303" s="9" t="s">
        <v>497</v>
      </c>
      <c r="D303" s="94">
        <f>VLOOKUP(A303:A373,'Вн. канализация Flextron'!A:G,5,FALSE)</f>
        <v>94.08</v>
      </c>
      <c r="E303" s="60">
        <f>VLOOKUP(A303:A373,'Вн. канализация Flextron'!A:G,6,FALSE)</f>
        <v>0</v>
      </c>
      <c r="F303" s="92">
        <f t="shared" si="8"/>
        <v>0</v>
      </c>
    </row>
    <row r="304" spans="1:6" x14ac:dyDescent="0.25">
      <c r="A304" s="9" t="s">
        <v>697</v>
      </c>
      <c r="B304" s="9" t="s">
        <v>498</v>
      </c>
      <c r="C304" s="9" t="s">
        <v>499</v>
      </c>
      <c r="D304" s="94">
        <f>VLOOKUP(A304:A373,'Вн. канализация Flextron'!A:G,5,FALSE)</f>
        <v>115.73</v>
      </c>
      <c r="E304" s="60">
        <f>VLOOKUP(A304:A373,'Вн. канализация Flextron'!A:G,6,FALSE)</f>
        <v>0</v>
      </c>
      <c r="F304" s="92">
        <f t="shared" si="8"/>
        <v>0</v>
      </c>
    </row>
    <row r="305" spans="1:6" x14ac:dyDescent="0.25">
      <c r="A305" s="9" t="s">
        <v>698</v>
      </c>
      <c r="B305" s="9" t="s">
        <v>500</v>
      </c>
      <c r="C305" s="9" t="s">
        <v>501</v>
      </c>
      <c r="D305" s="94">
        <f>VLOOKUP(A305:A373,'Вн. канализация Flextron'!A:G,5,FALSE)</f>
        <v>170.24</v>
      </c>
      <c r="E305" s="60">
        <f>VLOOKUP(A305:A373,'Вн. канализация Flextron'!A:G,6,FALSE)</f>
        <v>0</v>
      </c>
      <c r="F305" s="92">
        <f t="shared" si="8"/>
        <v>0</v>
      </c>
    </row>
    <row r="306" spans="1:6" x14ac:dyDescent="0.25">
      <c r="A306" s="9" t="s">
        <v>705</v>
      </c>
      <c r="B306" s="9" t="s">
        <v>502</v>
      </c>
      <c r="C306" s="9" t="s">
        <v>503</v>
      </c>
      <c r="D306" s="94">
        <f>VLOOKUP(A306:A373,'Вн. канализация Flextron'!A:G,5,FALSE)</f>
        <v>67.739999999999995</v>
      </c>
      <c r="E306" s="60">
        <f>VLOOKUP(A306:A373,'Вн. канализация Flextron'!A:G,6,FALSE)</f>
        <v>0</v>
      </c>
      <c r="F306" s="92">
        <f t="shared" si="8"/>
        <v>0</v>
      </c>
    </row>
    <row r="307" spans="1:6" x14ac:dyDescent="0.25">
      <c r="A307" s="9" t="s">
        <v>706</v>
      </c>
      <c r="B307" s="9" t="s">
        <v>504</v>
      </c>
      <c r="C307" s="9" t="s">
        <v>505</v>
      </c>
      <c r="D307" s="94">
        <f>VLOOKUP(A307:A373,'Вн. канализация Flextron'!A:G,5,FALSE)</f>
        <v>93.43</v>
      </c>
      <c r="E307" s="60">
        <f>VLOOKUP(A307:A373,'Вн. канализация Flextron'!A:G,6,FALSE)</f>
        <v>0</v>
      </c>
      <c r="F307" s="92">
        <f t="shared" si="8"/>
        <v>0</v>
      </c>
    </row>
    <row r="308" spans="1:6" x14ac:dyDescent="0.25">
      <c r="A308" s="9" t="s">
        <v>707</v>
      </c>
      <c r="B308" s="9" t="s">
        <v>506</v>
      </c>
      <c r="C308" s="9" t="s">
        <v>507</v>
      </c>
      <c r="D308" s="94">
        <f>VLOOKUP(A308:A373,'Вн. канализация Flextron'!A:G,5,FALSE)</f>
        <v>171.92</v>
      </c>
      <c r="E308" s="60">
        <f>VLOOKUP(A308:A373,'Вн. канализация Flextron'!A:G,6,FALSE)</f>
        <v>0</v>
      </c>
      <c r="F308" s="92">
        <f t="shared" si="8"/>
        <v>0</v>
      </c>
    </row>
    <row r="309" spans="1:6" x14ac:dyDescent="0.25">
      <c r="A309" s="9" t="s">
        <v>708</v>
      </c>
      <c r="B309" s="9" t="s">
        <v>508</v>
      </c>
      <c r="C309" s="9" t="s">
        <v>509</v>
      </c>
      <c r="D309" s="94">
        <f>VLOOKUP(A309:A373,'Вн. канализация Flextron'!A:G,5,FALSE)</f>
        <v>252.72</v>
      </c>
      <c r="E309" s="60">
        <f>VLOOKUP(A309:A373,'Вн. канализация Flextron'!A:G,6,FALSE)</f>
        <v>0</v>
      </c>
      <c r="F309" s="92">
        <f t="shared" si="8"/>
        <v>0</v>
      </c>
    </row>
    <row r="310" spans="1:6" x14ac:dyDescent="0.25">
      <c r="A310" s="9" t="s">
        <v>709</v>
      </c>
      <c r="B310" s="9" t="s">
        <v>510</v>
      </c>
      <c r="C310" s="9" t="s">
        <v>511</v>
      </c>
      <c r="D310" s="94">
        <f>VLOOKUP(A310:A373,'Вн. канализация Flextron'!A:G,5,FALSE)</f>
        <v>305.01</v>
      </c>
      <c r="E310" s="60">
        <f>VLOOKUP(A310:A373,'Вн. канализация Flextron'!A:G,6,FALSE)</f>
        <v>0</v>
      </c>
      <c r="F310" s="92">
        <f t="shared" si="8"/>
        <v>0</v>
      </c>
    </row>
    <row r="311" spans="1:6" x14ac:dyDescent="0.25">
      <c r="A311" s="9" t="s">
        <v>710</v>
      </c>
      <c r="B311" s="9" t="s">
        <v>512</v>
      </c>
      <c r="C311" s="9" t="s">
        <v>513</v>
      </c>
      <c r="D311" s="94">
        <f>VLOOKUP(A311:A373,'Вн. канализация Flextron'!A:G,5,FALSE)</f>
        <v>432.72</v>
      </c>
      <c r="E311" s="60">
        <f>VLOOKUP(A311:A373,'Вн. канализация Flextron'!A:G,6,FALSE)</f>
        <v>0</v>
      </c>
      <c r="F311" s="92">
        <f t="shared" si="8"/>
        <v>0</v>
      </c>
    </row>
    <row r="312" spans="1:6" x14ac:dyDescent="0.25">
      <c r="A312" s="9" t="s">
        <v>699</v>
      </c>
      <c r="B312" s="9" t="s">
        <v>514</v>
      </c>
      <c r="C312" s="9" t="s">
        <v>515</v>
      </c>
      <c r="D312" s="94">
        <f>VLOOKUP(A312:A373,'Вн. канализация Flextron'!A:G,5,FALSE)</f>
        <v>80.900000000000006</v>
      </c>
      <c r="E312" s="60">
        <f>VLOOKUP(A312:A373,'Вн. канализация Flextron'!A:G,6,FALSE)</f>
        <v>0</v>
      </c>
      <c r="F312" s="92">
        <f t="shared" si="8"/>
        <v>0</v>
      </c>
    </row>
    <row r="313" spans="1:6" x14ac:dyDescent="0.25">
      <c r="A313" s="9" t="s">
        <v>700</v>
      </c>
      <c r="B313" s="9" t="s">
        <v>516</v>
      </c>
      <c r="C313" s="9" t="s">
        <v>517</v>
      </c>
      <c r="D313" s="94">
        <f>VLOOKUP(A313:A373,'Вн. канализация Flextron'!A:G,5,FALSE)</f>
        <v>123.57</v>
      </c>
      <c r="E313" s="60">
        <f>VLOOKUP(A313:A373,'Вн. канализация Flextron'!A:G,6,FALSE)</f>
        <v>0</v>
      </c>
      <c r="F313" s="92">
        <f t="shared" si="8"/>
        <v>0</v>
      </c>
    </row>
    <row r="314" spans="1:6" x14ac:dyDescent="0.25">
      <c r="A314" s="9" t="s">
        <v>701</v>
      </c>
      <c r="B314" s="9" t="s">
        <v>518</v>
      </c>
      <c r="C314" s="9" t="s">
        <v>519</v>
      </c>
      <c r="D314" s="94">
        <f>VLOOKUP(A314:A373,'Вн. канализация Flextron'!A:G,5,FALSE)</f>
        <v>188.16</v>
      </c>
      <c r="E314" s="60">
        <f>VLOOKUP(A314:A373,'Вн. канализация Flextron'!A:G,6,FALSE)</f>
        <v>0</v>
      </c>
      <c r="F314" s="92">
        <f t="shared" si="8"/>
        <v>0</v>
      </c>
    </row>
    <row r="315" spans="1:6" x14ac:dyDescent="0.25">
      <c r="A315" s="9" t="s">
        <v>702</v>
      </c>
      <c r="B315" s="9" t="s">
        <v>520</v>
      </c>
      <c r="C315" s="9" t="s">
        <v>521</v>
      </c>
      <c r="D315" s="94">
        <f>VLOOKUP(A315:A373,'Вн. канализация Flextron'!A:G,5,FALSE)</f>
        <v>292.25</v>
      </c>
      <c r="E315" s="60">
        <f>VLOOKUP(A315:A373,'Вн. канализация Flextron'!A:G,6,FALSE)</f>
        <v>0</v>
      </c>
      <c r="F315" s="92">
        <f t="shared" si="8"/>
        <v>0</v>
      </c>
    </row>
    <row r="316" spans="1:6" x14ac:dyDescent="0.25">
      <c r="A316" s="9" t="s">
        <v>703</v>
      </c>
      <c r="B316" s="9" t="s">
        <v>522</v>
      </c>
      <c r="C316" s="9" t="s">
        <v>523</v>
      </c>
      <c r="D316" s="94">
        <f>VLOOKUP(A316:A373,'Вн. канализация Flextron'!A:G,5,FALSE)</f>
        <v>330.29</v>
      </c>
      <c r="E316" s="60">
        <f>VLOOKUP(A316:A373,'Вн. канализация Flextron'!A:G,6,FALSE)</f>
        <v>0</v>
      </c>
      <c r="F316" s="92">
        <f t="shared" si="8"/>
        <v>0</v>
      </c>
    </row>
    <row r="317" spans="1:6" x14ac:dyDescent="0.25">
      <c r="A317" s="9" t="s">
        <v>704</v>
      </c>
      <c r="B317" s="9" t="s">
        <v>524</v>
      </c>
      <c r="C317" s="9" t="s">
        <v>525</v>
      </c>
      <c r="D317" s="94">
        <f>VLOOKUP(A317:A373,'Вн. канализация Flextron'!A:G,5,FALSE)</f>
        <v>518.92999999999995</v>
      </c>
      <c r="E317" s="60">
        <f>VLOOKUP(A317:A373,'Вн. канализация Flextron'!A:G,6,FALSE)</f>
        <v>0</v>
      </c>
      <c r="F317" s="92">
        <f t="shared" si="8"/>
        <v>0</v>
      </c>
    </row>
    <row r="318" spans="1:6" x14ac:dyDescent="0.25">
      <c r="A318" s="9" t="s">
        <v>641</v>
      </c>
      <c r="B318" s="9" t="s">
        <v>527</v>
      </c>
      <c r="C318" s="9" t="s">
        <v>528</v>
      </c>
      <c r="D318" s="94">
        <f>VLOOKUP(A318:A373,'Вн. канализация Flextron'!A:G,5,FALSE)</f>
        <v>41.4</v>
      </c>
      <c r="E318" s="60">
        <f>VLOOKUP(A318:A373,'Вн. канализация Flextron'!A:G,6,FALSE)</f>
        <v>0</v>
      </c>
      <c r="F318" s="92">
        <f t="shared" si="8"/>
        <v>0</v>
      </c>
    </row>
    <row r="319" spans="1:6" x14ac:dyDescent="0.25">
      <c r="A319" s="9" t="s">
        <v>642</v>
      </c>
      <c r="B319" s="9" t="s">
        <v>529</v>
      </c>
      <c r="C319" s="9" t="s">
        <v>530</v>
      </c>
      <c r="D319" s="94">
        <f>VLOOKUP(A319:A373,'Вн. канализация Flextron'!A:G,5,FALSE)</f>
        <v>93.53</v>
      </c>
      <c r="E319" s="60">
        <f>VLOOKUP(A319:A373,'Вн. канализация Flextron'!A:G,6,FALSE)</f>
        <v>0</v>
      </c>
      <c r="F319" s="92">
        <f t="shared" si="8"/>
        <v>0</v>
      </c>
    </row>
    <row r="320" spans="1:6" x14ac:dyDescent="0.25">
      <c r="A320" s="9" t="s">
        <v>645</v>
      </c>
      <c r="B320" s="9" t="s">
        <v>531</v>
      </c>
      <c r="C320" s="9" t="s">
        <v>532</v>
      </c>
      <c r="D320" s="94">
        <f>VLOOKUP(A320:A373,'Вн. канализация Flextron'!A:G,5,FALSE)</f>
        <v>40.25</v>
      </c>
      <c r="E320" s="60">
        <f>VLOOKUP(A320:A373,'Вн. канализация Flextron'!A:G,6,FALSE)</f>
        <v>0</v>
      </c>
      <c r="F320" s="92">
        <f t="shared" si="8"/>
        <v>0</v>
      </c>
    </row>
    <row r="321" spans="1:6" x14ac:dyDescent="0.25">
      <c r="A321" s="9" t="s">
        <v>646</v>
      </c>
      <c r="B321" s="9" t="s">
        <v>533</v>
      </c>
      <c r="C321" s="9" t="s">
        <v>534</v>
      </c>
      <c r="D321" s="94">
        <f>VLOOKUP(A321:A373,'Вн. канализация Flextron'!A:G,5,FALSE)</f>
        <v>58.65</v>
      </c>
      <c r="E321" s="60">
        <f>VLOOKUP(A321:A373,'Вн. канализация Flextron'!A:G,6,FALSE)</f>
        <v>0</v>
      </c>
      <c r="F321" s="92">
        <f t="shared" si="8"/>
        <v>0</v>
      </c>
    </row>
    <row r="322" spans="1:6" x14ac:dyDescent="0.25">
      <c r="A322" s="9" t="s">
        <v>643</v>
      </c>
      <c r="B322" s="9" t="s">
        <v>536</v>
      </c>
      <c r="C322" s="9" t="s">
        <v>537</v>
      </c>
      <c r="D322" s="94">
        <f>VLOOKUP(A322:A373,'Вн. канализация Flextron'!A:G,5,FALSE)</f>
        <v>5.85</v>
      </c>
      <c r="E322" s="60">
        <f>VLOOKUP(A322:A373,'Вн. канализация Flextron'!A:G,6,FALSE)</f>
        <v>0</v>
      </c>
      <c r="F322" s="92">
        <f t="shared" si="8"/>
        <v>0</v>
      </c>
    </row>
    <row r="323" spans="1:6" x14ac:dyDescent="0.25">
      <c r="A323" s="9" t="s">
        <v>644</v>
      </c>
      <c r="B323" s="9" t="s">
        <v>538</v>
      </c>
      <c r="C323" s="9" t="s">
        <v>539</v>
      </c>
      <c r="D323" s="94">
        <f>VLOOKUP(A323:A373,'Вн. канализация Flextron'!A:G,5,FALSE)</f>
        <v>14.62</v>
      </c>
      <c r="E323" s="60">
        <f>VLOOKUP(A323:A373,'Вн. канализация Flextron'!A:G,6,FALSE)</f>
        <v>0</v>
      </c>
      <c r="F323" s="92">
        <f t="shared" si="8"/>
        <v>0</v>
      </c>
    </row>
    <row r="324" spans="1:6" x14ac:dyDescent="0.25">
      <c r="A324" s="9" t="s">
        <v>651</v>
      </c>
      <c r="B324" s="9" t="s">
        <v>540</v>
      </c>
      <c r="C324" s="9" t="s">
        <v>541</v>
      </c>
      <c r="D324" s="94">
        <f>VLOOKUP(A324:A373,'Вн. канализация Flextron'!A:G,5,FALSE)</f>
        <v>141.6678</v>
      </c>
      <c r="E324" s="60">
        <f>VLOOKUP(A324:A373,'Вн. канализация Flextron'!A:G,6,FALSE)</f>
        <v>0</v>
      </c>
      <c r="F324" s="92">
        <f t="shared" si="8"/>
        <v>0</v>
      </c>
    </row>
    <row r="325" spans="1:6" x14ac:dyDescent="0.25">
      <c r="A325" s="9" t="s">
        <v>652</v>
      </c>
      <c r="B325" s="9" t="s">
        <v>542</v>
      </c>
      <c r="C325" s="9" t="s">
        <v>543</v>
      </c>
      <c r="D325" s="94">
        <f>VLOOKUP(A325:A373,'Вн. канализация Flextron'!A:G,5,FALSE)</f>
        <v>214.65899999999999</v>
      </c>
      <c r="E325" s="60">
        <f>VLOOKUP(A325:A373,'Вн. канализация Flextron'!A:G,6,FALSE)</f>
        <v>0</v>
      </c>
      <c r="F325" s="92">
        <f t="shared" si="8"/>
        <v>0</v>
      </c>
    </row>
    <row r="326" spans="1:6" x14ac:dyDescent="0.25">
      <c r="A326" s="9" t="s">
        <v>653</v>
      </c>
      <c r="B326" s="9" t="s">
        <v>544</v>
      </c>
      <c r="C326" s="9" t="s">
        <v>545</v>
      </c>
      <c r="D326" s="94">
        <f>VLOOKUP(A326:A373,'Вн. канализация Flextron'!A:G,5,FALSE)</f>
        <v>153.33000000000001</v>
      </c>
      <c r="E326" s="60">
        <f>VLOOKUP(A326:A373,'Вн. канализация Flextron'!A:G,6,FALSE)</f>
        <v>0</v>
      </c>
      <c r="F326" s="92">
        <f t="shared" si="8"/>
        <v>0</v>
      </c>
    </row>
    <row r="327" spans="1:6" x14ac:dyDescent="0.25">
      <c r="A327" s="9" t="s">
        <v>654</v>
      </c>
      <c r="B327" s="9" t="s">
        <v>546</v>
      </c>
      <c r="C327" s="9" t="s">
        <v>547</v>
      </c>
      <c r="D327" s="94">
        <f>VLOOKUP(A327:A373,'Вн. канализация Flextron'!A:G,5,FALSE)</f>
        <v>153.33000000000001</v>
      </c>
      <c r="E327" s="60">
        <f>VLOOKUP(A327:A373,'Вн. канализация Flextron'!A:G,6,FALSE)</f>
        <v>0</v>
      </c>
      <c r="F327" s="92">
        <f t="shared" si="8"/>
        <v>0</v>
      </c>
    </row>
    <row r="328" spans="1:6" x14ac:dyDescent="0.25">
      <c r="A328" s="9" t="s">
        <v>655</v>
      </c>
      <c r="B328" s="9" t="s">
        <v>548</v>
      </c>
      <c r="C328" s="9" t="s">
        <v>549</v>
      </c>
      <c r="D328" s="94">
        <f>VLOOKUP(A328:A373,'Вн. канализация Flextron'!A:G,5,FALSE)</f>
        <v>72.980999999999995</v>
      </c>
      <c r="E328" s="60">
        <f>VLOOKUP(A328:A373,'Вн. канализация Flextron'!A:G,6,FALSE)</f>
        <v>0</v>
      </c>
      <c r="F328" s="92">
        <f t="shared" si="8"/>
        <v>0</v>
      </c>
    </row>
    <row r="329" spans="1:6" x14ac:dyDescent="0.25">
      <c r="A329" s="9" t="s">
        <v>656</v>
      </c>
      <c r="B329" s="9" t="s">
        <v>550</v>
      </c>
      <c r="C329" s="9" t="s">
        <v>551</v>
      </c>
      <c r="D329" s="94">
        <f>VLOOKUP(A329:A373,'Вн. канализация Flextron'!A:G,5,FALSE)</f>
        <v>53.080799999999996</v>
      </c>
      <c r="E329" s="60">
        <f>VLOOKUP(A329:A373,'Вн. канализация Flextron'!A:G,6,FALSE)</f>
        <v>0</v>
      </c>
      <c r="F329" s="92">
        <f t="shared" si="8"/>
        <v>0</v>
      </c>
    </row>
    <row r="330" spans="1:6" x14ac:dyDescent="0.25">
      <c r="A330" s="9" t="s">
        <v>657</v>
      </c>
      <c r="B330" s="9" t="s">
        <v>552</v>
      </c>
      <c r="C330" s="9" t="s">
        <v>553</v>
      </c>
      <c r="D330" s="94">
        <f>VLOOKUP(A330:A373,'Вн. канализация Flextron'!A:G,5,FALSE)</f>
        <v>47.92</v>
      </c>
      <c r="E330" s="60">
        <f>VLOOKUP(A330:A373,'Вн. канализация Flextron'!A:G,6,FALSE)</f>
        <v>0</v>
      </c>
      <c r="F330" s="92">
        <f t="shared" si="8"/>
        <v>0</v>
      </c>
    </row>
    <row r="331" spans="1:6" x14ac:dyDescent="0.25">
      <c r="A331" s="9" t="s">
        <v>658</v>
      </c>
      <c r="B331" s="9" t="s">
        <v>554</v>
      </c>
      <c r="C331" s="9" t="s">
        <v>555</v>
      </c>
      <c r="D331" s="94">
        <f>VLOOKUP(A331:A373,'Вн. канализация Flextron'!A:G,5,FALSE)</f>
        <v>125.6742</v>
      </c>
      <c r="E331" s="60">
        <f>VLOOKUP(A331:A373,'Вн. канализация Flextron'!A:G,6,FALSE)</f>
        <v>0</v>
      </c>
      <c r="F331" s="92">
        <f t="shared" si="8"/>
        <v>0</v>
      </c>
    </row>
    <row r="332" spans="1:6" x14ac:dyDescent="0.25">
      <c r="A332" s="9" t="s">
        <v>659</v>
      </c>
      <c r="B332" s="9" t="s">
        <v>556</v>
      </c>
      <c r="C332" s="9" t="s">
        <v>557</v>
      </c>
      <c r="D332" s="94">
        <f>VLOOKUP(A332:A373,'Вн. канализация Flextron'!A:G,5,FALSE)</f>
        <v>125.6742</v>
      </c>
      <c r="E332" s="60">
        <f>VLOOKUP(A332:A373,'Вн. канализация Flextron'!A:G,6,FALSE)</f>
        <v>0</v>
      </c>
      <c r="F332" s="92">
        <f t="shared" si="8"/>
        <v>0</v>
      </c>
    </row>
    <row r="333" spans="1:6" x14ac:dyDescent="0.25">
      <c r="A333" s="9" t="s">
        <v>660</v>
      </c>
      <c r="B333" s="9" t="s">
        <v>558</v>
      </c>
      <c r="C333" s="9" t="s">
        <v>559</v>
      </c>
      <c r="D333" s="94">
        <f>VLOOKUP(A333:A373,'Вн. канализация Flextron'!A:G,5,FALSE)</f>
        <v>139.5258</v>
      </c>
      <c r="E333" s="60">
        <f>VLOOKUP(A333:A373,'Вн. канализация Flextron'!A:G,6,FALSE)</f>
        <v>0</v>
      </c>
      <c r="F333" s="92">
        <f t="shared" si="8"/>
        <v>0</v>
      </c>
    </row>
    <row r="334" spans="1:6" x14ac:dyDescent="0.25">
      <c r="A334" s="9" t="s">
        <v>661</v>
      </c>
      <c r="B334" s="9" t="s">
        <v>560</v>
      </c>
      <c r="C334" s="9" t="s">
        <v>561</v>
      </c>
      <c r="D334" s="94">
        <f>VLOOKUP(A334:A373,'Вн. канализация Flextron'!A:G,5,FALSE)</f>
        <v>197.48220000000001</v>
      </c>
      <c r="E334" s="60">
        <f>VLOOKUP(A334:A373,'Вн. канализация Flextron'!A:G,6,FALSE)</f>
        <v>0</v>
      </c>
      <c r="F334" s="92">
        <f t="shared" si="8"/>
        <v>0</v>
      </c>
    </row>
    <row r="335" spans="1:6" x14ac:dyDescent="0.25">
      <c r="A335" s="9" t="s">
        <v>662</v>
      </c>
      <c r="B335" s="9" t="s">
        <v>562</v>
      </c>
      <c r="C335" s="9" t="s">
        <v>563</v>
      </c>
      <c r="D335" s="94">
        <f>VLOOKUP(A335:A373,'Вн. канализация Flextron'!A:G,5,FALSE)</f>
        <v>143.75</v>
      </c>
      <c r="E335" s="60">
        <f>VLOOKUP(A335:A373,'Вн. канализация Flextron'!A:G,6,FALSE)</f>
        <v>0</v>
      </c>
      <c r="F335" s="92">
        <f t="shared" si="8"/>
        <v>0</v>
      </c>
    </row>
    <row r="336" spans="1:6" x14ac:dyDescent="0.25">
      <c r="A336" s="9" t="s">
        <v>647</v>
      </c>
      <c r="B336" s="9" t="s">
        <v>565</v>
      </c>
      <c r="C336" s="9" t="s">
        <v>566</v>
      </c>
      <c r="D336" s="94">
        <f>VLOOKUP(A336:A373,'Вн. канализация Flextron'!A:G,5,FALSE)</f>
        <v>17.63</v>
      </c>
      <c r="E336" s="60">
        <f>VLOOKUP(A336:A373,'Вн. канализация Flextron'!A:G,6,FALSE)</f>
        <v>0</v>
      </c>
      <c r="F336" s="92">
        <f t="shared" si="8"/>
        <v>0</v>
      </c>
    </row>
    <row r="337" spans="1:6" x14ac:dyDescent="0.25">
      <c r="A337" s="9" t="s">
        <v>648</v>
      </c>
      <c r="B337" s="9" t="s">
        <v>567</v>
      </c>
      <c r="C337" s="9" t="s">
        <v>568</v>
      </c>
      <c r="D337" s="94">
        <f>VLOOKUP(A337:A373,'Вн. канализация Flextron'!A:G,5,FALSE)</f>
        <v>44.83</v>
      </c>
      <c r="E337" s="60">
        <f>VLOOKUP(A337:A373,'Вн. канализация Flextron'!A:G,6,FALSE)</f>
        <v>0</v>
      </c>
      <c r="F337" s="92">
        <f t="shared" si="8"/>
        <v>0</v>
      </c>
    </row>
    <row r="338" spans="1:6" x14ac:dyDescent="0.25">
      <c r="A338" s="9" t="s">
        <v>649</v>
      </c>
      <c r="B338" s="9" t="s">
        <v>569</v>
      </c>
      <c r="C338" s="9" t="s">
        <v>570</v>
      </c>
      <c r="D338" s="94">
        <f>VLOOKUP(A338:A373,'Вн. канализация Flextron'!A:G,5,FALSE)</f>
        <v>17.63</v>
      </c>
      <c r="E338" s="60">
        <f>VLOOKUP(A338:A373,'Вн. канализация Flextron'!A:G,6,FALSE)</f>
        <v>0</v>
      </c>
      <c r="F338" s="92">
        <f t="shared" si="8"/>
        <v>0</v>
      </c>
    </row>
    <row r="339" spans="1:6" x14ac:dyDescent="0.25">
      <c r="A339" s="9" t="s">
        <v>650</v>
      </c>
      <c r="B339" s="9" t="s">
        <v>571</v>
      </c>
      <c r="C339" s="9" t="s">
        <v>572</v>
      </c>
      <c r="D339" s="94">
        <f>VLOOKUP(A339:A373,'Вн. канализация Flextron'!A:G,5,FALSE)</f>
        <v>44.83</v>
      </c>
      <c r="E339" s="60">
        <f>VLOOKUP(A339:A373,'Вн. канализация Flextron'!A:G,6,FALSE)</f>
        <v>0</v>
      </c>
      <c r="F339" s="92">
        <f t="shared" si="8"/>
        <v>0</v>
      </c>
    </row>
    <row r="340" spans="1:6" x14ac:dyDescent="0.25">
      <c r="A340" s="9" t="s">
        <v>663</v>
      </c>
      <c r="B340" s="9" t="s">
        <v>573</v>
      </c>
      <c r="C340" s="9" t="s">
        <v>574</v>
      </c>
      <c r="D340" s="94">
        <f>VLOOKUP(A340:A373,'Вн. канализация Flextron'!A:G,5,FALSE)</f>
        <v>14.68</v>
      </c>
      <c r="E340" s="60">
        <f>VLOOKUP(A340:A373,'Вн. канализация Flextron'!A:G,6,FALSE)</f>
        <v>0</v>
      </c>
      <c r="F340" s="92">
        <f t="shared" si="8"/>
        <v>0</v>
      </c>
    </row>
    <row r="341" spans="1:6" x14ac:dyDescent="0.25">
      <c r="A341" s="9" t="s">
        <v>664</v>
      </c>
      <c r="B341" s="9" t="s">
        <v>575</v>
      </c>
      <c r="C341" s="9" t="s">
        <v>576</v>
      </c>
      <c r="D341" s="94">
        <f>VLOOKUP(A341:A373,'Вн. канализация Flextron'!A:G,5,FALSE)</f>
        <v>14.68</v>
      </c>
      <c r="E341" s="60">
        <f>VLOOKUP(A341:A373,'Вн. канализация Flextron'!A:G,6,FALSE)</f>
        <v>0</v>
      </c>
      <c r="F341" s="92">
        <f t="shared" si="8"/>
        <v>0</v>
      </c>
    </row>
    <row r="342" spans="1:6" x14ac:dyDescent="0.25">
      <c r="A342" s="9" t="s">
        <v>665</v>
      </c>
      <c r="B342" s="9" t="s">
        <v>577</v>
      </c>
      <c r="C342" s="9" t="s">
        <v>578</v>
      </c>
      <c r="D342" s="94">
        <f>VLOOKUP(A342:A373,'Вн. канализация Flextron'!A:G,5,FALSE)</f>
        <v>45.23</v>
      </c>
      <c r="E342" s="60">
        <f>VLOOKUP(A342:A373,'Вн. канализация Flextron'!A:G,6,FALSE)</f>
        <v>0</v>
      </c>
      <c r="F342" s="92">
        <f t="shared" si="8"/>
        <v>0</v>
      </c>
    </row>
    <row r="343" spans="1:6" x14ac:dyDescent="0.25">
      <c r="A343" s="9" t="s">
        <v>666</v>
      </c>
      <c r="B343" s="9" t="s">
        <v>579</v>
      </c>
      <c r="C343" s="9" t="s">
        <v>580</v>
      </c>
      <c r="D343" s="94">
        <f>VLOOKUP(A343:A373,'Вн. канализация Flextron'!A:G,5,FALSE)</f>
        <v>44.85</v>
      </c>
      <c r="E343" s="60">
        <f>VLOOKUP(A343:A373,'Вн. канализация Flextron'!A:G,6,FALSE)</f>
        <v>0</v>
      </c>
      <c r="F343" s="92">
        <f t="shared" si="8"/>
        <v>0</v>
      </c>
    </row>
    <row r="344" spans="1:6" x14ac:dyDescent="0.25">
      <c r="A344" s="9" t="s">
        <v>667</v>
      </c>
      <c r="B344" s="9" t="s">
        <v>581</v>
      </c>
      <c r="C344" s="9" t="s">
        <v>582</v>
      </c>
      <c r="D344" s="94">
        <f>VLOOKUP(A344:A373,'Вн. канализация Flextron'!A:G,5,FALSE)</f>
        <v>44.85</v>
      </c>
      <c r="E344" s="60">
        <f>VLOOKUP(A344:A373,'Вн. канализация Flextron'!A:G,6,FALSE)</f>
        <v>0</v>
      </c>
      <c r="F344" s="92">
        <f t="shared" si="8"/>
        <v>0</v>
      </c>
    </row>
    <row r="345" spans="1:6" x14ac:dyDescent="0.25">
      <c r="A345" s="9" t="s">
        <v>668</v>
      </c>
      <c r="B345" s="9" t="s">
        <v>583</v>
      </c>
      <c r="C345" s="9" t="s">
        <v>584</v>
      </c>
      <c r="D345" s="94">
        <f>VLOOKUP(A345:A373,'Вн. канализация Flextron'!A:G,5,FALSE)</f>
        <v>109.5684</v>
      </c>
      <c r="E345" s="60">
        <f>VLOOKUP(A345:A373,'Вн. канализация Flextron'!A:G,6,FALSE)</f>
        <v>0</v>
      </c>
      <c r="F345" s="92">
        <f t="shared" si="8"/>
        <v>0</v>
      </c>
    </row>
    <row r="346" spans="1:6" x14ac:dyDescent="0.25">
      <c r="A346" s="9" t="s">
        <v>669</v>
      </c>
      <c r="B346" s="9" t="s">
        <v>585</v>
      </c>
      <c r="C346" s="9" t="s">
        <v>586</v>
      </c>
      <c r="D346" s="94">
        <f>VLOOKUP(A346:A373,'Вн. канализация Flextron'!A:G,5,FALSE)</f>
        <v>109.5684</v>
      </c>
      <c r="E346" s="60">
        <f>VLOOKUP(A346:A373,'Вн. канализация Flextron'!A:G,6,FALSE)</f>
        <v>0</v>
      </c>
      <c r="F346" s="92">
        <f t="shared" si="8"/>
        <v>0</v>
      </c>
    </row>
    <row r="347" spans="1:6" x14ac:dyDescent="0.25">
      <c r="A347" s="9" t="s">
        <v>670</v>
      </c>
      <c r="B347" s="9" t="s">
        <v>587</v>
      </c>
      <c r="C347" s="9" t="s">
        <v>588</v>
      </c>
      <c r="D347" s="94">
        <f>VLOOKUP(A347:A373,'Вн. канализация Flextron'!A:G,5,FALSE)</f>
        <v>126.35759999999999</v>
      </c>
      <c r="E347" s="60">
        <f>VLOOKUP(A347:A373,'Вн. канализация Flextron'!A:G,6,FALSE)</f>
        <v>0</v>
      </c>
      <c r="F347" s="92">
        <f t="shared" si="8"/>
        <v>0</v>
      </c>
    </row>
    <row r="348" spans="1:6" x14ac:dyDescent="0.25">
      <c r="A348" s="9" t="s">
        <v>671</v>
      </c>
      <c r="B348" s="9" t="s">
        <v>589</v>
      </c>
      <c r="C348" s="9" t="s">
        <v>590</v>
      </c>
      <c r="D348" s="94">
        <f>VLOOKUP(A348:A373,'Вн. канализация Flextron'!A:G,5,FALSE)</f>
        <v>105</v>
      </c>
      <c r="E348" s="60">
        <f>VLOOKUP(A348:A373,'Вн. канализация Flextron'!A:G,6,FALSE)</f>
        <v>0</v>
      </c>
      <c r="F348" s="92">
        <f t="shared" si="8"/>
        <v>0</v>
      </c>
    </row>
    <row r="349" spans="1:6" x14ac:dyDescent="0.25">
      <c r="A349" s="9" t="s">
        <v>672</v>
      </c>
      <c r="B349" s="9" t="s">
        <v>591</v>
      </c>
      <c r="C349" s="9" t="s">
        <v>592</v>
      </c>
      <c r="D349" s="94">
        <f>VLOOKUP(A349:A373,'Вн. канализация Flextron'!A:G,5,FALSE)</f>
        <v>105</v>
      </c>
      <c r="E349" s="60">
        <f>VLOOKUP(A349:A373,'Вн. канализация Flextron'!A:G,6,FALSE)</f>
        <v>0</v>
      </c>
      <c r="F349" s="92">
        <f t="shared" si="8"/>
        <v>0</v>
      </c>
    </row>
    <row r="350" spans="1:6" x14ac:dyDescent="0.25">
      <c r="A350" s="9" t="s">
        <v>673</v>
      </c>
      <c r="B350" s="9" t="s">
        <v>593</v>
      </c>
      <c r="C350" s="9" t="s">
        <v>594</v>
      </c>
      <c r="D350" s="94">
        <f>VLOOKUP(A350:A373,'Вн. канализация Flextron'!A:G,5,FALSE)</f>
        <v>105</v>
      </c>
      <c r="E350" s="60">
        <f>VLOOKUP(A350:A373,'Вн. канализация Flextron'!A:G,6,FALSE)</f>
        <v>0</v>
      </c>
      <c r="F350" s="92">
        <f t="shared" si="8"/>
        <v>0</v>
      </c>
    </row>
    <row r="351" spans="1:6" x14ac:dyDescent="0.25">
      <c r="A351" s="9" t="s">
        <v>674</v>
      </c>
      <c r="B351" s="9" t="s">
        <v>595</v>
      </c>
      <c r="C351" s="9" t="s">
        <v>596</v>
      </c>
      <c r="D351" s="94">
        <f>VLOOKUP(A351:A373,'Вн. канализация Flextron'!A:G,5,FALSE)</f>
        <v>105</v>
      </c>
      <c r="E351" s="60">
        <f>VLOOKUP(A351:A373,'Вн. канализация Flextron'!A:G,6,FALSE)</f>
        <v>0</v>
      </c>
      <c r="F351" s="92">
        <f t="shared" si="8"/>
        <v>0</v>
      </c>
    </row>
    <row r="352" spans="1:6" x14ac:dyDescent="0.25">
      <c r="A352" s="9" t="s">
        <v>675</v>
      </c>
      <c r="B352" s="9" t="s">
        <v>597</v>
      </c>
      <c r="C352" s="9" t="s">
        <v>598</v>
      </c>
      <c r="D352" s="94">
        <f>VLOOKUP(A352:A373,'Вн. канализация Flextron'!A:G,5,FALSE)</f>
        <v>105</v>
      </c>
      <c r="E352" s="60">
        <f>VLOOKUP(A352:A373,'Вн. канализация Flextron'!A:G,6,FALSE)</f>
        <v>0</v>
      </c>
      <c r="F352" s="92">
        <f t="shared" si="8"/>
        <v>0</v>
      </c>
    </row>
    <row r="353" spans="1:6" x14ac:dyDescent="0.25">
      <c r="A353" s="9" t="s">
        <v>676</v>
      </c>
      <c r="B353" s="9" t="s">
        <v>599</v>
      </c>
      <c r="C353" s="9" t="s">
        <v>600</v>
      </c>
      <c r="D353" s="94">
        <f>VLOOKUP(A353:A373,'Вн. канализация Flextron'!A:G,5,FALSE)</f>
        <v>105</v>
      </c>
      <c r="E353" s="60">
        <f>VLOOKUP(A353:A373,'Вн. канализация Flextron'!A:G,6,FALSE)</f>
        <v>0</v>
      </c>
      <c r="F353" s="92">
        <f t="shared" si="8"/>
        <v>0</v>
      </c>
    </row>
    <row r="354" spans="1:6" x14ac:dyDescent="0.25">
      <c r="A354" s="9" t="s">
        <v>677</v>
      </c>
      <c r="B354" s="9" t="s">
        <v>602</v>
      </c>
      <c r="C354" s="9" t="s">
        <v>603</v>
      </c>
      <c r="D354" s="94">
        <f>VLOOKUP(A354:A373,'Вн. канализация Flextron'!A:G,5,FALSE)</f>
        <v>30.102240000000005</v>
      </c>
      <c r="E354" s="60">
        <f>VLOOKUP(A354:A373,'Вн. канализация Flextron'!A:G,6,FALSE)</f>
        <v>0</v>
      </c>
      <c r="F354" s="92">
        <f t="shared" si="8"/>
        <v>0</v>
      </c>
    </row>
    <row r="355" spans="1:6" x14ac:dyDescent="0.25">
      <c r="A355" s="9" t="s">
        <v>678</v>
      </c>
      <c r="B355" s="9" t="s">
        <v>604</v>
      </c>
      <c r="C355" s="9" t="s">
        <v>605</v>
      </c>
      <c r="D355" s="94">
        <f>VLOOKUP(A355:A373,'Вн. канализация Flextron'!A:G,5,FALSE)</f>
        <v>79.91</v>
      </c>
      <c r="E355" s="60">
        <f>VLOOKUP(A355:A373,'Вн. канализация Flextron'!A:G,6,FALSE)</f>
        <v>0</v>
      </c>
      <c r="F355" s="92">
        <f t="shared" si="8"/>
        <v>0</v>
      </c>
    </row>
    <row r="356" spans="1:6" x14ac:dyDescent="0.25">
      <c r="A356" s="9" t="s">
        <v>679</v>
      </c>
      <c r="B356" s="9" t="s">
        <v>607</v>
      </c>
      <c r="C356" s="9" t="s">
        <v>608</v>
      </c>
      <c r="D356" s="94">
        <f>VLOOKUP(A356:A373,'Вн. канализация Flextron'!A:G,5,FALSE)</f>
        <v>13.603168800000001</v>
      </c>
      <c r="E356" s="60">
        <f>VLOOKUP(A356:A373,'Вн. канализация Flextron'!A:G,6,FALSE)</f>
        <v>0</v>
      </c>
      <c r="F356" s="92">
        <f t="shared" si="8"/>
        <v>0</v>
      </c>
    </row>
    <row r="357" spans="1:6" x14ac:dyDescent="0.25">
      <c r="A357" s="9" t="s">
        <v>680</v>
      </c>
      <c r="B357" s="9" t="s">
        <v>609</v>
      </c>
      <c r="C357" s="9" t="s">
        <v>610</v>
      </c>
      <c r="D357" s="94">
        <f>VLOOKUP(A357:A373,'Вн. канализация Flextron'!A:G,5,FALSE)</f>
        <v>29.23</v>
      </c>
      <c r="E357" s="60">
        <f>VLOOKUP(A357:A373,'Вн. канализация Flextron'!A:G,6,FALSE)</f>
        <v>0</v>
      </c>
      <c r="F357" s="92">
        <f t="shared" si="8"/>
        <v>0</v>
      </c>
    </row>
    <row r="358" spans="1:6" x14ac:dyDescent="0.25">
      <c r="A358" s="9" t="s">
        <v>681</v>
      </c>
      <c r="B358" s="9" t="s">
        <v>611</v>
      </c>
      <c r="C358" s="9" t="s">
        <v>612</v>
      </c>
      <c r="D358" s="94">
        <f>VLOOKUP(A358:A373,'Вн. канализация Flextron'!A:G,5,FALSE)</f>
        <v>21.08</v>
      </c>
      <c r="E358" s="60">
        <f>VLOOKUP(A358:A373,'Вн. канализация Flextron'!A:G,6,FALSE)</f>
        <v>0</v>
      </c>
      <c r="F358" s="92">
        <f t="shared" si="8"/>
        <v>0</v>
      </c>
    </row>
    <row r="359" spans="1:6" x14ac:dyDescent="0.25">
      <c r="A359" s="9" t="s">
        <v>682</v>
      </c>
      <c r="B359" s="9" t="s">
        <v>613</v>
      </c>
      <c r="C359" s="9" t="s">
        <v>614</v>
      </c>
      <c r="D359" s="94">
        <f>VLOOKUP(A359:A373,'Вн. канализация Flextron'!A:G,5,FALSE)</f>
        <v>55.2</v>
      </c>
      <c r="E359" s="60">
        <f>VLOOKUP(A359:A373,'Вн. канализация Flextron'!A:G,6,FALSE)</f>
        <v>0</v>
      </c>
      <c r="F359" s="92">
        <f t="shared" si="8"/>
        <v>0</v>
      </c>
    </row>
    <row r="360" spans="1:6" x14ac:dyDescent="0.25">
      <c r="A360" s="9" t="s">
        <v>683</v>
      </c>
      <c r="B360" s="9" t="s">
        <v>638</v>
      </c>
      <c r="C360" s="9" t="s">
        <v>637</v>
      </c>
      <c r="D360" s="94">
        <f>VLOOKUP(A360:A373,'Вн. канализация Flextron'!A:G,5,FALSE)</f>
        <v>21.511800000000001</v>
      </c>
      <c r="E360" s="60">
        <f>VLOOKUP(A360:A373,'Вн. канализация Flextron'!A:G,6,FALSE)</f>
        <v>0</v>
      </c>
      <c r="F360" s="92">
        <f t="shared" si="8"/>
        <v>0</v>
      </c>
    </row>
    <row r="361" spans="1:6" x14ac:dyDescent="0.25">
      <c r="A361" s="9" t="s">
        <v>684</v>
      </c>
      <c r="B361" s="9" t="s">
        <v>640</v>
      </c>
      <c r="C361" s="9" t="s">
        <v>639</v>
      </c>
      <c r="D361" s="94">
        <f>VLOOKUP(A361:A373,'Вн. канализация Flextron'!A:G,5,FALSE)</f>
        <v>30.895799999999998</v>
      </c>
      <c r="E361" s="60">
        <f>VLOOKUP(A361:A373,'Вн. канализация Flextron'!A:G,6,FALSE)</f>
        <v>0</v>
      </c>
      <c r="F361" s="92">
        <f t="shared" si="8"/>
        <v>0</v>
      </c>
    </row>
    <row r="362" spans="1:6" x14ac:dyDescent="0.25">
      <c r="A362" s="9" t="s">
        <v>685</v>
      </c>
      <c r="B362" s="9" t="s">
        <v>616</v>
      </c>
      <c r="C362" s="9" t="s">
        <v>617</v>
      </c>
      <c r="D362" s="94">
        <f>VLOOKUP(A362:A373,'Вн. канализация Flextron'!A:G,5,FALSE)</f>
        <v>38.33</v>
      </c>
      <c r="E362" s="60">
        <f>VLOOKUP(A362:A373,'Вн. канализация Flextron'!A:G,6,FALSE)</f>
        <v>0</v>
      </c>
      <c r="F362" s="92">
        <f t="shared" si="8"/>
        <v>0</v>
      </c>
    </row>
    <row r="363" spans="1:6" x14ac:dyDescent="0.25">
      <c r="A363" s="9" t="s">
        <v>686</v>
      </c>
      <c r="B363" s="9" t="s">
        <v>618</v>
      </c>
      <c r="C363" s="9" t="s">
        <v>619</v>
      </c>
      <c r="D363" s="94">
        <f>VLOOKUP(A363:A373,'Вн. канализация Flextron'!A:G,5,FALSE)</f>
        <v>97.48</v>
      </c>
      <c r="E363" s="60">
        <f>VLOOKUP(A363:A373,'Вн. канализация Flextron'!A:G,6,FALSE)</f>
        <v>0</v>
      </c>
      <c r="F363" s="92">
        <f t="shared" ref="F363:F373" si="9">D363*E363</f>
        <v>0</v>
      </c>
    </row>
    <row r="364" spans="1:6" x14ac:dyDescent="0.25">
      <c r="A364" s="9" t="s">
        <v>687</v>
      </c>
      <c r="B364" s="9" t="s">
        <v>621</v>
      </c>
      <c r="C364" s="9" t="s">
        <v>622</v>
      </c>
      <c r="D364" s="94">
        <f>VLOOKUP(A364:A373,'Вн. канализация Flextron'!A:G,5,FALSE)</f>
        <v>24.36</v>
      </c>
      <c r="E364" s="60">
        <f>VLOOKUP(A364:A373,'Вн. канализация Flextron'!A:G,6,FALSE)</f>
        <v>0</v>
      </c>
      <c r="F364" s="92">
        <f t="shared" si="9"/>
        <v>0</v>
      </c>
    </row>
    <row r="365" spans="1:6" x14ac:dyDescent="0.25">
      <c r="A365" s="9" t="s">
        <v>688</v>
      </c>
      <c r="B365" s="9" t="s">
        <v>623</v>
      </c>
      <c r="C365" s="9" t="s">
        <v>624</v>
      </c>
      <c r="D365" s="94">
        <f>VLOOKUP(A365:A373,'Вн. канализация Flextron'!A:G,5,FALSE)</f>
        <v>24.36</v>
      </c>
      <c r="E365" s="60">
        <f>VLOOKUP(A365:A373,'Вн. канализация Flextron'!A:G,6,FALSE)</f>
        <v>0</v>
      </c>
      <c r="F365" s="92">
        <f t="shared" si="9"/>
        <v>0</v>
      </c>
    </row>
    <row r="366" spans="1:6" x14ac:dyDescent="0.25">
      <c r="A366" s="9" t="s">
        <v>689</v>
      </c>
      <c r="B366" s="9" t="s">
        <v>625</v>
      </c>
      <c r="C366" s="9" t="s">
        <v>626</v>
      </c>
      <c r="D366" s="94">
        <f>VLOOKUP(A366:A373,'Вн. канализация Flextron'!A:G,5,FALSE)</f>
        <v>56.54</v>
      </c>
      <c r="E366" s="60">
        <f>VLOOKUP(A366:A373,'Вн. канализация Flextron'!A:G,6,FALSE)</f>
        <v>0</v>
      </c>
      <c r="F366" s="92">
        <f t="shared" si="9"/>
        <v>0</v>
      </c>
    </row>
    <row r="367" spans="1:6" x14ac:dyDescent="0.25">
      <c r="A367" s="9" t="s">
        <v>690</v>
      </c>
      <c r="B367" s="9" t="s">
        <v>627</v>
      </c>
      <c r="C367" s="9" t="s">
        <v>628</v>
      </c>
      <c r="D367" s="94">
        <f>VLOOKUP(A367:A373,'Вн. канализация Flextron'!A:G,5,FALSE)</f>
        <v>56.54</v>
      </c>
      <c r="E367" s="60">
        <f>VLOOKUP(A367:A373,'Вн. канализация Flextron'!A:G,6,FALSE)</f>
        <v>0</v>
      </c>
      <c r="F367" s="92">
        <f t="shared" si="9"/>
        <v>0</v>
      </c>
    </row>
    <row r="368" spans="1:6" x14ac:dyDescent="0.25">
      <c r="A368" s="9" t="s">
        <v>691</v>
      </c>
      <c r="B368" s="9" t="s">
        <v>629</v>
      </c>
      <c r="C368" s="9" t="s">
        <v>630</v>
      </c>
      <c r="D368" s="94">
        <f>VLOOKUP(A368:A373,'Вн. канализация Flextron'!A:G,5,FALSE)</f>
        <v>80.5</v>
      </c>
      <c r="E368" s="60">
        <f>VLOOKUP(A368:A373,'Вн. канализация Flextron'!A:G,6,FALSE)</f>
        <v>0</v>
      </c>
      <c r="F368" s="92">
        <f t="shared" si="9"/>
        <v>0</v>
      </c>
    </row>
    <row r="369" spans="1:6" x14ac:dyDescent="0.25">
      <c r="A369" s="9" t="s">
        <v>692</v>
      </c>
      <c r="B369" s="9" t="s">
        <v>631</v>
      </c>
      <c r="C369" s="9" t="s">
        <v>632</v>
      </c>
      <c r="D369" s="94">
        <f>VLOOKUP(A369:A373,'Вн. канализация Flextron'!A:G,5,FALSE)</f>
        <v>70.92</v>
      </c>
      <c r="E369" s="60">
        <f>VLOOKUP(A369:A373,'Вн. канализация Flextron'!A:G,6,FALSE)</f>
        <v>0</v>
      </c>
      <c r="F369" s="92">
        <f t="shared" si="9"/>
        <v>0</v>
      </c>
    </row>
    <row r="370" spans="1:6" x14ac:dyDescent="0.25">
      <c r="A370" s="9" t="s">
        <v>711</v>
      </c>
      <c r="B370" s="9" t="s">
        <v>633</v>
      </c>
      <c r="C370" s="9" t="s">
        <v>634</v>
      </c>
      <c r="D370" s="94">
        <f>VLOOKUP(A370:A373,'Вн. канализация Flextron'!A:G,5,FALSE)</f>
        <v>702.78</v>
      </c>
      <c r="E370" s="60">
        <f>VLOOKUP(A370:A373,'Вн. канализация Flextron'!A:G,6,FALSE)</f>
        <v>0</v>
      </c>
      <c r="F370" s="92">
        <f t="shared" si="9"/>
        <v>0</v>
      </c>
    </row>
    <row r="371" spans="1:6" x14ac:dyDescent="0.25">
      <c r="A371" s="9" t="s">
        <v>712</v>
      </c>
      <c r="B371" s="9" t="s">
        <v>635</v>
      </c>
      <c r="C371" s="9" t="s">
        <v>636</v>
      </c>
      <c r="D371" s="94">
        <f>VLOOKUP(A371:A373,'Вн. канализация Flextron'!A:G,5,FALSE)</f>
        <v>975.7</v>
      </c>
      <c r="E371" s="60">
        <f>VLOOKUP(A371:A373,'Вн. канализация Flextron'!A:G,6,FALSE)</f>
        <v>0</v>
      </c>
      <c r="F371" s="92">
        <f t="shared" si="9"/>
        <v>0</v>
      </c>
    </row>
    <row r="372" spans="1:6" x14ac:dyDescent="0.25">
      <c r="A372" s="9" t="s">
        <v>716</v>
      </c>
      <c r="B372" s="9" t="s">
        <v>715</v>
      </c>
      <c r="C372" s="9" t="s">
        <v>714</v>
      </c>
      <c r="D372" s="94">
        <f>VLOOKUP(A372:A373,'Вн. канализация Flextron'!A:G,5,FALSE)</f>
        <v>8.6300000000000008</v>
      </c>
      <c r="E372" s="60">
        <f>VLOOKUP(A372:A373,'Вн. канализация Flextron'!A:G,6,FALSE)</f>
        <v>0</v>
      </c>
      <c r="F372" s="92">
        <f t="shared" si="9"/>
        <v>0</v>
      </c>
    </row>
    <row r="373" spans="1:6" x14ac:dyDescent="0.25">
      <c r="A373" s="9" t="s">
        <v>719</v>
      </c>
      <c r="B373" s="9" t="s">
        <v>718</v>
      </c>
      <c r="C373" s="9" t="s">
        <v>717</v>
      </c>
      <c r="D373" s="94">
        <f>VLOOKUP(A373:A373,'Вн. канализация Flextron'!A:G,5,FALSE)</f>
        <v>17.559999999999999</v>
      </c>
      <c r="E373" s="60">
        <f>VLOOKUP(A373:A373,'Вн. канализация Flextron'!A:G,6,FALSE)</f>
        <v>0</v>
      </c>
      <c r="F373" s="92">
        <f t="shared" si="9"/>
        <v>0</v>
      </c>
    </row>
    <row r="374" spans="1:6" x14ac:dyDescent="0.25">
      <c r="A374" s="9" t="s">
        <v>820</v>
      </c>
      <c r="B374" s="9" t="s">
        <v>722</v>
      </c>
      <c r="C374" s="9" t="s">
        <v>723</v>
      </c>
      <c r="D374" s="94">
        <f>VLOOKUP(A374:A414,'Наружная канализация'!A:I,7,FALSE)</f>
        <v>18.928437500000001</v>
      </c>
      <c r="E374" s="60">
        <f>VLOOKUP(A374:A414,'Наружная канализация'!A:I,8,FALSE)</f>
        <v>0</v>
      </c>
      <c r="F374" s="92">
        <f>D374*E374</f>
        <v>0</v>
      </c>
    </row>
    <row r="375" spans="1:6" x14ac:dyDescent="0.25">
      <c r="A375" s="9" t="s">
        <v>821</v>
      </c>
      <c r="B375" s="9" t="s">
        <v>724</v>
      </c>
      <c r="C375" s="9" t="s">
        <v>725</v>
      </c>
      <c r="D375" s="94">
        <f>VLOOKUP(A375:A414,'Наружная канализация'!A:I,7,FALSE)</f>
        <v>72.292500000000004</v>
      </c>
      <c r="E375" s="60">
        <f>VLOOKUP(A375:A414,'Наружная канализация'!A:I,8,FALSE)</f>
        <v>0</v>
      </c>
      <c r="F375" s="92">
        <f t="shared" ref="F375:F405" si="10">D375*E375</f>
        <v>0</v>
      </c>
    </row>
    <row r="376" spans="1:6" x14ac:dyDescent="0.25">
      <c r="A376" s="9" t="s">
        <v>822</v>
      </c>
      <c r="B376" s="9" t="s">
        <v>727</v>
      </c>
      <c r="C376" s="9" t="s">
        <v>728</v>
      </c>
      <c r="D376" s="94">
        <f>VLOOKUP(A376:A414,'Наружная канализация'!A:I,7,FALSE)</f>
        <v>51.058437499999997</v>
      </c>
      <c r="E376" s="60">
        <f>VLOOKUP(A376:A414,'Наружная канализация'!A:I,8,FALSE)</f>
        <v>0</v>
      </c>
      <c r="F376" s="92">
        <f t="shared" si="10"/>
        <v>0</v>
      </c>
    </row>
    <row r="377" spans="1:6" x14ac:dyDescent="0.25">
      <c r="A377" s="9" t="s">
        <v>823</v>
      </c>
      <c r="B377" s="9" t="s">
        <v>729</v>
      </c>
      <c r="C377" s="9" t="s">
        <v>730</v>
      </c>
      <c r="D377" s="94">
        <f>VLOOKUP(A377:A414,'Наружная канализация'!A:I,7,FALSE)</f>
        <v>168.2734375</v>
      </c>
      <c r="E377" s="60">
        <f>VLOOKUP(A377:A414,'Наружная канализация'!A:I,8,FALSE)</f>
        <v>0</v>
      </c>
      <c r="F377" s="92">
        <f t="shared" si="10"/>
        <v>0</v>
      </c>
    </row>
    <row r="378" spans="1:6" x14ac:dyDescent="0.25">
      <c r="A378" s="9" t="s">
        <v>824</v>
      </c>
      <c r="B378" s="9" t="s">
        <v>732</v>
      </c>
      <c r="C378" s="9" t="s">
        <v>733</v>
      </c>
      <c r="D378" s="94">
        <f>VLOOKUP(A378:A414,'Наружная канализация'!A:I,7,FALSE)</f>
        <v>51.058437499999997</v>
      </c>
      <c r="E378" s="60">
        <f>VLOOKUP(A378:A414,'Наружная канализация'!A:I,8,FALSE)</f>
        <v>0</v>
      </c>
      <c r="F378" s="92">
        <f t="shared" si="10"/>
        <v>0</v>
      </c>
    </row>
    <row r="379" spans="1:6" x14ac:dyDescent="0.25">
      <c r="A379" s="9" t="s">
        <v>825</v>
      </c>
      <c r="B379" s="9" t="s">
        <v>734</v>
      </c>
      <c r="C379" s="9" t="s">
        <v>735</v>
      </c>
      <c r="D379" s="94">
        <f>VLOOKUP(A379:A414,'Наружная канализация'!A:I,7,FALSE)</f>
        <v>168.2734375</v>
      </c>
      <c r="E379" s="60">
        <f>VLOOKUP(A379:A414,'Наружная канализация'!A:I,8,FALSE)</f>
        <v>0</v>
      </c>
      <c r="F379" s="92">
        <f t="shared" si="10"/>
        <v>0</v>
      </c>
    </row>
    <row r="380" spans="1:6" x14ac:dyDescent="0.25">
      <c r="A380" s="9" t="s">
        <v>826</v>
      </c>
      <c r="B380" s="9" t="s">
        <v>737</v>
      </c>
      <c r="C380" s="9" t="s">
        <v>738</v>
      </c>
      <c r="D380" s="94">
        <f>VLOOKUP(A380:A414,'Наружная канализация'!A:I,7,FALSE)</f>
        <v>1112.0735937500001</v>
      </c>
      <c r="E380" s="60">
        <f>VLOOKUP(A380:A414,'Наружная канализация'!A:I,8,FALSE)</f>
        <v>0</v>
      </c>
      <c r="F380" s="92">
        <f t="shared" si="10"/>
        <v>0</v>
      </c>
    </row>
    <row r="381" spans="1:6" x14ac:dyDescent="0.25">
      <c r="A381" s="9" t="s">
        <v>827</v>
      </c>
      <c r="B381" s="9" t="s">
        <v>739</v>
      </c>
      <c r="C381" s="9" t="s">
        <v>740</v>
      </c>
      <c r="D381" s="94">
        <f>VLOOKUP(A381:A414,'Наружная канализация'!A:I,7,FALSE)</f>
        <v>3246.4687499999995</v>
      </c>
      <c r="E381" s="60">
        <f>VLOOKUP(A381:A414,'Наружная канализация'!A:I,8,FALSE)</f>
        <v>0</v>
      </c>
      <c r="F381" s="92">
        <f t="shared" si="10"/>
        <v>0</v>
      </c>
    </row>
    <row r="382" spans="1:6" x14ac:dyDescent="0.25">
      <c r="A382" s="9" t="s">
        <v>828</v>
      </c>
      <c r="B382" s="9" t="s">
        <v>742</v>
      </c>
      <c r="C382" s="9" t="s">
        <v>743</v>
      </c>
      <c r="D382" s="94">
        <f>VLOOKUP(A382:A414,'Наружная канализация'!A:I,7,FALSE)</f>
        <v>73.85437499999999</v>
      </c>
      <c r="E382" s="60">
        <f>VLOOKUP(A382:A414,'Наружная канализация'!A:I,8,FALSE)</f>
        <v>0</v>
      </c>
      <c r="F382" s="92">
        <f t="shared" si="10"/>
        <v>0</v>
      </c>
    </row>
    <row r="383" spans="1:6" x14ac:dyDescent="0.25">
      <c r="A383" s="9" t="s">
        <v>829</v>
      </c>
      <c r="B383" s="9" t="s">
        <v>744</v>
      </c>
      <c r="C383" s="9" t="s">
        <v>745</v>
      </c>
      <c r="D383" s="94">
        <f>VLOOKUP(A383:A414,'Наружная канализация'!A:I,7,FALSE)</f>
        <v>51.058437499999997</v>
      </c>
      <c r="E383" s="60">
        <f>VLOOKUP(A383:A414,'Наружная канализация'!A:I,8,FALSE)</f>
        <v>0</v>
      </c>
      <c r="F383" s="92">
        <f t="shared" si="10"/>
        <v>0</v>
      </c>
    </row>
    <row r="384" spans="1:6" x14ac:dyDescent="0.25">
      <c r="A384" s="9" t="s">
        <v>830</v>
      </c>
      <c r="B384" s="9" t="s">
        <v>746</v>
      </c>
      <c r="C384" s="9" t="s">
        <v>747</v>
      </c>
      <c r="D384" s="94">
        <f>VLOOKUP(A384:A414,'Наружная канализация'!A:I,7,FALSE)</f>
        <v>51.058437499999997</v>
      </c>
      <c r="E384" s="60">
        <f>VLOOKUP(A384:A414,'Наружная канализация'!A:I,8,FALSE)</f>
        <v>0</v>
      </c>
      <c r="F384" s="92">
        <f t="shared" si="10"/>
        <v>0</v>
      </c>
    </row>
    <row r="385" spans="1:6" x14ac:dyDescent="0.25">
      <c r="A385" s="9" t="s">
        <v>831</v>
      </c>
      <c r="B385" s="9" t="s">
        <v>748</v>
      </c>
      <c r="C385" s="9" t="s">
        <v>749</v>
      </c>
      <c r="D385" s="94">
        <f>VLOOKUP(A385:A414,'Наружная канализация'!A:I,7,FALSE)</f>
        <v>51.058437499999997</v>
      </c>
      <c r="E385" s="60">
        <f>VLOOKUP(A385:A414,'Наружная канализация'!A:I,8,FALSE)</f>
        <v>0</v>
      </c>
      <c r="F385" s="92">
        <f t="shared" si="10"/>
        <v>0</v>
      </c>
    </row>
    <row r="386" spans="1:6" x14ac:dyDescent="0.25">
      <c r="A386" s="9" t="s">
        <v>832</v>
      </c>
      <c r="B386" s="9" t="s">
        <v>750</v>
      </c>
      <c r="C386" s="9" t="s">
        <v>751</v>
      </c>
      <c r="D386" s="94">
        <f>VLOOKUP(A386:A414,'Наружная канализация'!A:I,7,FALSE)</f>
        <v>209.57015625</v>
      </c>
      <c r="E386" s="60">
        <f>VLOOKUP(A386:A414,'Наружная канализация'!A:I,8,FALSE)</f>
        <v>0</v>
      </c>
      <c r="F386" s="92">
        <f t="shared" si="10"/>
        <v>0</v>
      </c>
    </row>
    <row r="387" spans="1:6" x14ac:dyDescent="0.25">
      <c r="A387" s="9" t="s">
        <v>833</v>
      </c>
      <c r="B387" s="9" t="s">
        <v>752</v>
      </c>
      <c r="C387" s="9" t="s">
        <v>753</v>
      </c>
      <c r="D387" s="94">
        <f>VLOOKUP(A387:A414,'Наружная канализация'!A:I,7,FALSE)</f>
        <v>257.91390625000003</v>
      </c>
      <c r="E387" s="60">
        <f>VLOOKUP(A387:A414,'Наружная канализация'!A:I,8,FALSE)</f>
        <v>0</v>
      </c>
      <c r="F387" s="92">
        <f t="shared" si="10"/>
        <v>0</v>
      </c>
    </row>
    <row r="388" spans="1:6" x14ac:dyDescent="0.25">
      <c r="A388" s="9" t="s">
        <v>834</v>
      </c>
      <c r="B388" s="9" t="s">
        <v>754</v>
      </c>
      <c r="C388" s="9" t="s">
        <v>755</v>
      </c>
      <c r="D388" s="94">
        <f>VLOOKUP(A388:A414,'Наружная канализация'!A:I,7,FALSE)</f>
        <v>189.07984374999998</v>
      </c>
      <c r="E388" s="60">
        <f>VLOOKUP(A388:A414,'Наружная канализация'!A:I,8,FALSE)</f>
        <v>0</v>
      </c>
      <c r="F388" s="92">
        <f t="shared" si="10"/>
        <v>0</v>
      </c>
    </row>
    <row r="389" spans="1:6" x14ac:dyDescent="0.25">
      <c r="A389" s="9" t="s">
        <v>835</v>
      </c>
      <c r="B389" s="9" t="s">
        <v>756</v>
      </c>
      <c r="C389" s="9" t="s">
        <v>757</v>
      </c>
      <c r="D389" s="94">
        <f>VLOOKUP(A389:A414,'Наружная канализация'!A:I,7,FALSE)</f>
        <v>207.9896875</v>
      </c>
      <c r="E389" s="60">
        <f>VLOOKUP(A389:A414,'Наружная канализация'!A:I,8,FALSE)</f>
        <v>0</v>
      </c>
      <c r="F389" s="92">
        <f t="shared" si="10"/>
        <v>0</v>
      </c>
    </row>
    <row r="390" spans="1:6" x14ac:dyDescent="0.25">
      <c r="A390" s="9" t="s">
        <v>836</v>
      </c>
      <c r="B390" s="9" t="s">
        <v>759</v>
      </c>
      <c r="C390" s="9" t="s">
        <v>760</v>
      </c>
      <c r="D390" s="94">
        <f>VLOOKUP(A390:A414,'Наружная канализация'!A:I,7,FALSE)</f>
        <v>40.239917999999996</v>
      </c>
      <c r="E390" s="60">
        <f>VLOOKUP(A390:A414,'Наружная канализация'!A:I,8,FALSE)</f>
        <v>0</v>
      </c>
      <c r="F390" s="92">
        <f t="shared" si="10"/>
        <v>0</v>
      </c>
    </row>
    <row r="391" spans="1:6" x14ac:dyDescent="0.25">
      <c r="A391" s="9" t="s">
        <v>837</v>
      </c>
      <c r="B391" s="9" t="s">
        <v>761</v>
      </c>
      <c r="C391" s="9" t="s">
        <v>762</v>
      </c>
      <c r="D391" s="94">
        <f>VLOOKUP(A391:A414,'Наружная канализация'!A:I,7,FALSE)</f>
        <v>113.45906249999999</v>
      </c>
      <c r="E391" s="60">
        <f>VLOOKUP(A391:A414,'Наружная канализация'!A:I,8,FALSE)</f>
        <v>0</v>
      </c>
      <c r="F391" s="92">
        <f t="shared" si="10"/>
        <v>0</v>
      </c>
    </row>
    <row r="392" spans="1:6" x14ac:dyDescent="0.25">
      <c r="A392" s="9" t="s">
        <v>838</v>
      </c>
      <c r="B392" s="9" t="s">
        <v>764</v>
      </c>
      <c r="C392" s="9" t="s">
        <v>765</v>
      </c>
      <c r="D392" s="94">
        <f>VLOOKUP(A392:A414,'Наружная канализация'!A:I,7,FALSE)</f>
        <v>113.45906249999999</v>
      </c>
      <c r="E392" s="60">
        <f>VLOOKUP(A392:A414,'Наружная канализация'!A:I,8,FALSE)</f>
        <v>0</v>
      </c>
      <c r="F392" s="92">
        <f t="shared" si="10"/>
        <v>0</v>
      </c>
    </row>
    <row r="393" spans="1:6" x14ac:dyDescent="0.25">
      <c r="A393" s="9" t="s">
        <v>839</v>
      </c>
      <c r="B393" s="9" t="s">
        <v>766</v>
      </c>
      <c r="C393" s="9" t="s">
        <v>767</v>
      </c>
      <c r="D393" s="94">
        <f>VLOOKUP(A393:A414,'Наружная канализация'!A:I,7,FALSE)</f>
        <v>461.38531249999994</v>
      </c>
      <c r="E393" s="60">
        <f>VLOOKUP(A393:A414,'Наружная канализация'!A:I,8,FALSE)</f>
        <v>0</v>
      </c>
      <c r="F393" s="92">
        <f t="shared" si="10"/>
        <v>0</v>
      </c>
    </row>
    <row r="394" spans="1:6" x14ac:dyDescent="0.25">
      <c r="A394" s="9" t="s">
        <v>842</v>
      </c>
      <c r="B394" s="9" t="s">
        <v>769</v>
      </c>
      <c r="C394" s="9" t="s">
        <v>770</v>
      </c>
      <c r="D394" s="94">
        <f>VLOOKUP(A394:A414,'Наружная канализация'!A:I,7,FALSE)</f>
        <v>70.428042000000005</v>
      </c>
      <c r="E394" s="60">
        <f>VLOOKUP(A394:A414,'Наружная канализация'!A:I,8,FALSE)</f>
        <v>0</v>
      </c>
      <c r="F394" s="92">
        <f t="shared" si="10"/>
        <v>0</v>
      </c>
    </row>
    <row r="395" spans="1:6" x14ac:dyDescent="0.25">
      <c r="A395" s="9" t="s">
        <v>843</v>
      </c>
      <c r="B395" s="9" t="s">
        <v>771</v>
      </c>
      <c r="C395" s="9" t="s">
        <v>772</v>
      </c>
      <c r="D395" s="94">
        <f>VLOOKUP(A395:A414,'Наружная канализация'!A:I,7,FALSE)</f>
        <v>70.428042000000005</v>
      </c>
      <c r="E395" s="60">
        <f>VLOOKUP(A395:A414,'Наружная канализация'!A:I,8,FALSE)</f>
        <v>0</v>
      </c>
      <c r="F395" s="92">
        <f t="shared" si="10"/>
        <v>0</v>
      </c>
    </row>
    <row r="396" spans="1:6" x14ac:dyDescent="0.25">
      <c r="A396" s="9" t="s">
        <v>840</v>
      </c>
      <c r="B396" s="9" t="s">
        <v>773</v>
      </c>
      <c r="C396" s="9" t="s">
        <v>774</v>
      </c>
      <c r="D396" s="94">
        <f>VLOOKUP(A396:A414,'Наружная канализация'!A:I,7,FALSE)</f>
        <v>103.99484375</v>
      </c>
      <c r="E396" s="60">
        <f>VLOOKUP(A396:A414,'Наружная канализация'!A:I,8,FALSE)</f>
        <v>0</v>
      </c>
      <c r="F396" s="92">
        <f t="shared" si="10"/>
        <v>0</v>
      </c>
    </row>
    <row r="397" spans="1:6" x14ac:dyDescent="0.25">
      <c r="A397" s="9" t="s">
        <v>841</v>
      </c>
      <c r="B397" s="9" t="s">
        <v>775</v>
      </c>
      <c r="C397" s="9" t="s">
        <v>776</v>
      </c>
      <c r="D397" s="94">
        <f>VLOOKUP(A397:A414,'Наружная канализация'!A:I,7,FALSE)</f>
        <v>85.084999999999994</v>
      </c>
      <c r="E397" s="60">
        <f>VLOOKUP(A397:A414,'Наружная канализация'!A:I,8,FALSE)</f>
        <v>0</v>
      </c>
      <c r="F397" s="92">
        <f t="shared" si="10"/>
        <v>0</v>
      </c>
    </row>
    <row r="398" spans="1:6" x14ac:dyDescent="0.25">
      <c r="A398" s="9" t="s">
        <v>844</v>
      </c>
      <c r="B398" s="9" t="s">
        <v>777</v>
      </c>
      <c r="C398" s="9" t="s">
        <v>778</v>
      </c>
      <c r="D398" s="94">
        <f>VLOOKUP(A398:A414,'Наружная канализация'!A:I,7,FALSE)</f>
        <v>255.27359374999995</v>
      </c>
      <c r="E398" s="60">
        <f>VLOOKUP(A398:A414,'Наружная канализация'!A:I,8,FALSE)</f>
        <v>0</v>
      </c>
      <c r="F398" s="92">
        <f t="shared" si="10"/>
        <v>0</v>
      </c>
    </row>
    <row r="399" spans="1:6" x14ac:dyDescent="0.25">
      <c r="A399" s="9" t="s">
        <v>845</v>
      </c>
      <c r="B399" s="9" t="s">
        <v>779</v>
      </c>
      <c r="C399" s="9" t="s">
        <v>780</v>
      </c>
      <c r="D399" s="94">
        <f>VLOOKUP(A399:A414,'Наружная канализация'!A:I,7,FALSE)</f>
        <v>246.68328124999999</v>
      </c>
      <c r="E399" s="60">
        <f>VLOOKUP(A399:A414,'Наружная канализация'!A:I,8,FALSE)</f>
        <v>0</v>
      </c>
      <c r="F399" s="92">
        <f t="shared" si="10"/>
        <v>0</v>
      </c>
    </row>
    <row r="400" spans="1:6" x14ac:dyDescent="0.25">
      <c r="A400" s="9" t="s">
        <v>846</v>
      </c>
      <c r="B400" s="9" t="s">
        <v>781</v>
      </c>
      <c r="C400" s="9" t="s">
        <v>782</v>
      </c>
      <c r="D400" s="94">
        <f>VLOOKUP(A400:A414,'Наружная канализация'!A:I,7,FALSE)</f>
        <v>351.421875</v>
      </c>
      <c r="E400" s="60">
        <f>VLOOKUP(A400:A414,'Наружная канализация'!A:I,8,FALSE)</f>
        <v>0</v>
      </c>
      <c r="F400" s="92">
        <f t="shared" si="10"/>
        <v>0</v>
      </c>
    </row>
    <row r="401" spans="1:6" x14ac:dyDescent="0.25">
      <c r="A401" s="9" t="s">
        <v>847</v>
      </c>
      <c r="B401" s="9" t="s">
        <v>783</v>
      </c>
      <c r="C401" s="9" t="s">
        <v>784</v>
      </c>
      <c r="D401" s="94">
        <f>VLOOKUP(A401:A414,'Наружная канализация'!A:I,7,FALSE)</f>
        <v>379.3125</v>
      </c>
      <c r="E401" s="60">
        <f>VLOOKUP(A401:A414,'Наружная канализация'!A:I,8,FALSE)</f>
        <v>0</v>
      </c>
      <c r="F401" s="92">
        <f t="shared" si="10"/>
        <v>0</v>
      </c>
    </row>
    <row r="402" spans="1:6" x14ac:dyDescent="0.25">
      <c r="A402" s="9" t="s">
        <v>812</v>
      </c>
      <c r="B402" s="9" t="s">
        <v>785</v>
      </c>
      <c r="C402" s="9" t="s">
        <v>800</v>
      </c>
      <c r="D402" s="94">
        <f>VLOOKUP(A402:A427,'Наружная канализация'!A:I,7,FALSE)</f>
        <v>138.72</v>
      </c>
      <c r="E402" s="60">
        <f>VLOOKUP(A402:A427,'Наружная канализация'!A:I,8,FALSE)</f>
        <v>0</v>
      </c>
      <c r="F402" s="92">
        <f t="shared" si="10"/>
        <v>0</v>
      </c>
    </row>
    <row r="403" spans="1:6" x14ac:dyDescent="0.25">
      <c r="A403" s="9" t="s">
        <v>813</v>
      </c>
      <c r="B403" s="9" t="s">
        <v>786</v>
      </c>
      <c r="C403" s="9" t="s">
        <v>787</v>
      </c>
      <c r="D403" s="94">
        <f>VLOOKUP(A403:A428,'Наружная канализация'!A:I,7,FALSE)</f>
        <v>247.18</v>
      </c>
      <c r="E403" s="60">
        <f>VLOOKUP(A403:A428,'Наружная канализация'!A:I,8,FALSE)</f>
        <v>0</v>
      </c>
      <c r="F403" s="92">
        <f t="shared" si="10"/>
        <v>0</v>
      </c>
    </row>
    <row r="404" spans="1:6" x14ac:dyDescent="0.25">
      <c r="A404" s="9" t="s">
        <v>814</v>
      </c>
      <c r="B404" s="9" t="s">
        <v>788</v>
      </c>
      <c r="C404" s="9" t="s">
        <v>789</v>
      </c>
      <c r="D404" s="94">
        <f>VLOOKUP(A404:A429,'Наружная канализация'!A:I,7,FALSE)</f>
        <v>448.96</v>
      </c>
      <c r="E404" s="60">
        <f>VLOOKUP(A404:A429,'Наружная канализация'!A:I,8,FALSE)</f>
        <v>0</v>
      </c>
      <c r="F404" s="92">
        <f t="shared" si="10"/>
        <v>0</v>
      </c>
    </row>
    <row r="405" spans="1:6" x14ac:dyDescent="0.25">
      <c r="A405" s="9" t="s">
        <v>815</v>
      </c>
      <c r="B405" s="9" t="s">
        <v>790</v>
      </c>
      <c r="C405" s="9" t="s">
        <v>791</v>
      </c>
      <c r="D405" s="94">
        <f>VLOOKUP(A405:A430,'Наружная канализация'!A:I,7,FALSE)</f>
        <v>653.25</v>
      </c>
      <c r="E405" s="60">
        <f>VLOOKUP(A405:A430,'Наружная канализация'!A:I,8,FALSE)</f>
        <v>0</v>
      </c>
      <c r="F405" s="92">
        <f t="shared" si="10"/>
        <v>0</v>
      </c>
    </row>
    <row r="406" spans="1:6" x14ac:dyDescent="0.25">
      <c r="A406" s="9" t="s">
        <v>816</v>
      </c>
      <c r="B406" s="9" t="s">
        <v>792</v>
      </c>
      <c r="C406" s="9" t="s">
        <v>799</v>
      </c>
      <c r="D406" s="94">
        <f>VLOOKUP(A406:A432,'Наружная канализация'!A:I,7,FALSE)</f>
        <v>259.77999999999997</v>
      </c>
      <c r="E406" s="60">
        <f>VLOOKUP(A406:A432,'Наружная канализация'!A:I,8,FALSE)</f>
        <v>0</v>
      </c>
      <c r="F406" s="92">
        <f t="shared" ref="F406:F414" si="11">D406*E406</f>
        <v>0</v>
      </c>
    </row>
    <row r="407" spans="1:6" x14ac:dyDescent="0.25">
      <c r="A407" s="9" t="s">
        <v>817</v>
      </c>
      <c r="B407" s="9" t="s">
        <v>793</v>
      </c>
      <c r="C407" s="9" t="s">
        <v>794</v>
      </c>
      <c r="D407" s="94">
        <f>VLOOKUP(A407:A433,'Наружная канализация'!A:I,7,FALSE)</f>
        <v>397.75</v>
      </c>
      <c r="E407" s="60">
        <f>VLOOKUP(A407:A433,'Наружная канализация'!A:I,8,FALSE)</f>
        <v>0</v>
      </c>
      <c r="F407" s="92">
        <f t="shared" si="11"/>
        <v>0</v>
      </c>
    </row>
    <row r="408" spans="1:6" x14ac:dyDescent="0.25">
      <c r="A408" s="9" t="s">
        <v>818</v>
      </c>
      <c r="B408" s="9" t="s">
        <v>795</v>
      </c>
      <c r="C408" s="9" t="s">
        <v>796</v>
      </c>
      <c r="D408" s="94">
        <f>VLOOKUP(A408:A434,'Наружная канализация'!A:I,7,FALSE)</f>
        <v>777.28</v>
      </c>
      <c r="E408" s="60">
        <f>VLOOKUP(A408:A434,'Наружная канализация'!A:I,8,FALSE)</f>
        <v>0</v>
      </c>
      <c r="F408" s="92">
        <f t="shared" si="11"/>
        <v>0</v>
      </c>
    </row>
    <row r="409" spans="1:6" x14ac:dyDescent="0.25">
      <c r="A409" s="9" t="s">
        <v>819</v>
      </c>
      <c r="B409" s="9" t="s">
        <v>797</v>
      </c>
      <c r="C409" s="9" t="s">
        <v>798</v>
      </c>
      <c r="D409" s="94">
        <f>VLOOKUP(A409:A435,'Наружная канализация'!A:I,7,FALSE)</f>
        <v>1109.79</v>
      </c>
      <c r="E409" s="60">
        <f>VLOOKUP(A409:A435,'Наружная канализация'!A:I,8,FALSE)</f>
        <v>0</v>
      </c>
      <c r="F409" s="92">
        <f t="shared" si="11"/>
        <v>0</v>
      </c>
    </row>
    <row r="410" spans="1:6" x14ac:dyDescent="0.25">
      <c r="A410" s="9" t="s">
        <v>807</v>
      </c>
      <c r="B410" s="9"/>
      <c r="C410" s="9" t="s">
        <v>801</v>
      </c>
      <c r="D410" s="94">
        <f>VLOOKUP(A410:A442,'Наружная канализация'!A:I,7,FALSE)</f>
        <v>2744.0914285714289</v>
      </c>
      <c r="E410" s="60">
        <f>VLOOKUP(A410:A442,'Наружная канализация'!A:I,8,FALSE)</f>
        <v>0</v>
      </c>
      <c r="F410" s="92">
        <f t="shared" si="11"/>
        <v>0</v>
      </c>
    </row>
    <row r="411" spans="1:6" x14ac:dyDescent="0.25">
      <c r="A411" s="9" t="s">
        <v>808</v>
      </c>
      <c r="B411" s="9"/>
      <c r="C411" s="9" t="s">
        <v>802</v>
      </c>
      <c r="D411" s="94">
        <f>VLOOKUP(A411:A443,'Наружная канализация'!A:I,7,FALSE)</f>
        <v>360.64285714285717</v>
      </c>
      <c r="E411" s="60">
        <f>VLOOKUP(A411:A443,'Наружная канализация'!A:I,8,FALSE)</f>
        <v>0</v>
      </c>
      <c r="F411" s="92">
        <f t="shared" si="11"/>
        <v>0</v>
      </c>
    </row>
    <row r="412" spans="1:6" x14ac:dyDescent="0.25">
      <c r="A412" s="9" t="s">
        <v>809</v>
      </c>
      <c r="B412" s="9"/>
      <c r="C412" s="9" t="s">
        <v>803</v>
      </c>
      <c r="D412" s="94">
        <f>VLOOKUP(A412:A443,'Наружная канализация'!A:I,7,FALSE)</f>
        <v>30.133714285714287</v>
      </c>
      <c r="E412" s="60">
        <f>VLOOKUP(A412:A443,'Наружная канализация'!A:I,8,FALSE)</f>
        <v>0</v>
      </c>
      <c r="F412" s="92">
        <f t="shared" si="11"/>
        <v>0</v>
      </c>
    </row>
    <row r="413" spans="1:6" x14ac:dyDescent="0.25">
      <c r="A413" s="9" t="s">
        <v>810</v>
      </c>
      <c r="B413" s="9"/>
      <c r="C413" s="9" t="s">
        <v>804</v>
      </c>
      <c r="D413" s="94">
        <f>VLOOKUP(A413:A443,'Наружная канализация'!A:I,7,FALSE)</f>
        <v>400.71428571428572</v>
      </c>
      <c r="E413" s="60">
        <f>VLOOKUP(A413:A443,'Наружная канализация'!A:I,8,FALSE)</f>
        <v>0</v>
      </c>
      <c r="F413" s="92">
        <f t="shared" si="11"/>
        <v>0</v>
      </c>
    </row>
    <row r="414" spans="1:6" x14ac:dyDescent="0.25">
      <c r="A414" s="9" t="s">
        <v>811</v>
      </c>
      <c r="B414" s="9"/>
      <c r="C414" s="9" t="s">
        <v>805</v>
      </c>
      <c r="D414" s="94">
        <f>VLOOKUP(A414:A444,'Наружная канализация'!A:I,7,FALSE)</f>
        <v>625.11428571428576</v>
      </c>
      <c r="E414" s="60">
        <f>VLOOKUP(A414:A444,'Наружная канализация'!A:I,8,FALSE)</f>
        <v>0</v>
      </c>
      <c r="F414" s="92">
        <f t="shared" si="11"/>
        <v>0</v>
      </c>
    </row>
    <row r="415" spans="1:6" x14ac:dyDescent="0.25">
      <c r="A415" s="9" t="s">
        <v>853</v>
      </c>
      <c r="B415" s="9" t="s">
        <v>854</v>
      </c>
      <c r="C415" s="9" t="s">
        <v>855</v>
      </c>
      <c r="D415" s="94">
        <f>VLOOKUP(A415:A467,Герметики!A:I,7,FALSE)</f>
        <v>89.273645999999999</v>
      </c>
      <c r="E415" s="60">
        <f>VLOOKUP(A415:A467,Герметики!A:I,8,FALSE)</f>
        <v>0</v>
      </c>
      <c r="F415" s="92">
        <f>D415*E415</f>
        <v>0</v>
      </c>
    </row>
    <row r="416" spans="1:6" x14ac:dyDescent="0.25">
      <c r="A416" s="9" t="s">
        <v>856</v>
      </c>
      <c r="B416" s="9" t="s">
        <v>857</v>
      </c>
      <c r="C416" s="9" t="s">
        <v>858</v>
      </c>
      <c r="D416" s="94">
        <f>VLOOKUP(A416:A467,Герметики!A:I,7,FALSE)</f>
        <v>176.36988600000004</v>
      </c>
      <c r="E416" s="60">
        <f>VLOOKUP(A416:A467,Герметики!A:I,8,FALSE)</f>
        <v>0</v>
      </c>
      <c r="F416" s="92">
        <f t="shared" ref="F416:F467" si="12">D416*E416</f>
        <v>0</v>
      </c>
    </row>
    <row r="417" spans="1:6" x14ac:dyDescent="0.25">
      <c r="A417" s="9" t="s">
        <v>859</v>
      </c>
      <c r="B417" s="9" t="s">
        <v>860</v>
      </c>
      <c r="C417" s="9" t="s">
        <v>861</v>
      </c>
      <c r="D417" s="94">
        <f>VLOOKUP(A417:A467,Герметики!A:I,7,FALSE)</f>
        <v>97.257468000000017</v>
      </c>
      <c r="E417" s="60">
        <f>VLOOKUP(A417:A467,Герметики!A:I,8,FALSE)</f>
        <v>0</v>
      </c>
      <c r="F417" s="92">
        <f t="shared" si="12"/>
        <v>0</v>
      </c>
    </row>
    <row r="418" spans="1:6" x14ac:dyDescent="0.25">
      <c r="A418" s="9" t="s">
        <v>862</v>
      </c>
      <c r="B418" s="9" t="s">
        <v>863</v>
      </c>
      <c r="C418" s="9" t="s">
        <v>864</v>
      </c>
      <c r="D418" s="94">
        <f>VLOOKUP(A418:A467,Герметики!A:I,7,FALSE)</f>
        <v>103.789686</v>
      </c>
      <c r="E418" s="60">
        <f>VLOOKUP(A418:A467,Герметики!A:I,8,FALSE)</f>
        <v>0</v>
      </c>
      <c r="F418" s="92">
        <f t="shared" si="12"/>
        <v>0</v>
      </c>
    </row>
    <row r="419" spans="1:6" x14ac:dyDescent="0.25">
      <c r="A419" s="9" t="s">
        <v>865</v>
      </c>
      <c r="B419" s="9" t="s">
        <v>866</v>
      </c>
      <c r="C419" s="9" t="s">
        <v>867</v>
      </c>
      <c r="D419" s="94">
        <f>VLOOKUP(A419:A467,Герметики!A:I,7,FALSE)</f>
        <v>200.32135199999999</v>
      </c>
      <c r="E419" s="60">
        <f>VLOOKUP(A419:A467,Герметики!A:I,8,FALSE)</f>
        <v>0</v>
      </c>
      <c r="F419" s="92">
        <f t="shared" si="12"/>
        <v>0</v>
      </c>
    </row>
    <row r="420" spans="1:6" x14ac:dyDescent="0.25">
      <c r="A420" s="9" t="s">
        <v>868</v>
      </c>
      <c r="B420" s="9" t="s">
        <v>869</v>
      </c>
      <c r="C420" s="9" t="s">
        <v>870</v>
      </c>
      <c r="D420" s="94">
        <f>VLOOKUP(A420:A467,Герметики!A:I,7,FALSE)</f>
        <v>330.23991000000001</v>
      </c>
      <c r="E420" s="60">
        <f>VLOOKUP(A420:A467,Герметики!A:I,8,FALSE)</f>
        <v>0</v>
      </c>
      <c r="F420" s="92">
        <f t="shared" si="12"/>
        <v>0</v>
      </c>
    </row>
    <row r="421" spans="1:6" x14ac:dyDescent="0.25">
      <c r="A421" s="9" t="s">
        <v>871</v>
      </c>
      <c r="B421" s="9" t="s">
        <v>872</v>
      </c>
      <c r="C421" s="9" t="s">
        <v>944</v>
      </c>
      <c r="D421" s="94">
        <f>VLOOKUP(A421:A467,Герметики!A:I,7,FALSE)</f>
        <v>33.386892000000003</v>
      </c>
      <c r="E421" s="60">
        <f>VLOOKUP(A421:A467,Герметики!A:I,8,FALSE)</f>
        <v>0</v>
      </c>
      <c r="F421" s="92">
        <f t="shared" si="12"/>
        <v>0</v>
      </c>
    </row>
    <row r="422" spans="1:6" x14ac:dyDescent="0.25">
      <c r="A422" s="9" t="s">
        <v>873</v>
      </c>
      <c r="B422" s="9" t="s">
        <v>874</v>
      </c>
      <c r="C422" s="9" t="s">
        <v>875</v>
      </c>
      <c r="D422" s="94">
        <f>VLOOKUP(A422:A467,Герметики!A:I,7,FALSE)</f>
        <v>264.19192800000002</v>
      </c>
      <c r="E422" s="60">
        <f>VLOOKUP(A422:A467,Герметики!A:I,8,FALSE)</f>
        <v>0</v>
      </c>
      <c r="F422" s="92">
        <f t="shared" si="12"/>
        <v>0</v>
      </c>
    </row>
    <row r="423" spans="1:6" x14ac:dyDescent="0.25">
      <c r="A423" s="9" t="s">
        <v>876</v>
      </c>
      <c r="B423" s="9" t="s">
        <v>877</v>
      </c>
      <c r="C423" s="9" t="s">
        <v>945</v>
      </c>
      <c r="D423" s="94">
        <f>VLOOKUP(A423:A467,Герметики!A:I,7,FALSE)</f>
        <v>161.853846</v>
      </c>
      <c r="E423" s="60">
        <f>VLOOKUP(A423:A467,Герметики!A:I,8,FALSE)</f>
        <v>0</v>
      </c>
      <c r="F423" s="92">
        <f t="shared" si="12"/>
        <v>0</v>
      </c>
    </row>
    <row r="424" spans="1:6" x14ac:dyDescent="0.25">
      <c r="A424" s="9" t="s">
        <v>878</v>
      </c>
      <c r="B424" s="9" t="s">
        <v>879</v>
      </c>
      <c r="C424" s="9" t="s">
        <v>946</v>
      </c>
      <c r="D424" s="94">
        <f>VLOOKUP(A424:A467,Герметики!A:I,7,FALSE)</f>
        <v>280.88537400000001</v>
      </c>
      <c r="E424" s="60">
        <f>VLOOKUP(A424:A467,Герметики!A:I,8,FALSE)</f>
        <v>0</v>
      </c>
      <c r="F424" s="92">
        <f t="shared" si="12"/>
        <v>0</v>
      </c>
    </row>
    <row r="425" spans="1:6" x14ac:dyDescent="0.25">
      <c r="A425" s="9" t="s">
        <v>880</v>
      </c>
      <c r="B425" s="9" t="s">
        <v>881</v>
      </c>
      <c r="C425" s="9" t="s">
        <v>882</v>
      </c>
      <c r="D425" s="94">
        <f>VLOOKUP(A425:A467,Герметики!A:I,7,FALSE)</f>
        <v>49.35453600000001</v>
      </c>
      <c r="E425" s="60">
        <f>VLOOKUP(A425:A467,Герметики!A:I,8,FALSE)</f>
        <v>0</v>
      </c>
      <c r="F425" s="92">
        <f t="shared" si="12"/>
        <v>0</v>
      </c>
    </row>
    <row r="426" spans="1:6" x14ac:dyDescent="0.25">
      <c r="A426" s="9" t="s">
        <v>883</v>
      </c>
      <c r="B426" s="9" t="s">
        <v>884</v>
      </c>
      <c r="C426" s="9" t="s">
        <v>885</v>
      </c>
      <c r="D426" s="94">
        <f>VLOOKUP(A426:A467,Герметики!A:I,7,FALSE)</f>
        <v>128.46695400000002</v>
      </c>
      <c r="E426" s="60">
        <f>VLOOKUP(A426:A467,Герметики!A:I,8,FALSE)</f>
        <v>0</v>
      </c>
      <c r="F426" s="92">
        <f t="shared" si="12"/>
        <v>0</v>
      </c>
    </row>
    <row r="427" spans="1:6" x14ac:dyDescent="0.25">
      <c r="A427" s="9" t="s">
        <v>886</v>
      </c>
      <c r="B427" s="9" t="s">
        <v>887</v>
      </c>
      <c r="C427" s="9" t="s">
        <v>888</v>
      </c>
      <c r="D427" s="94">
        <f>VLOOKUP(A427:A467,Герметики!A:I,7,FALSE)</f>
        <v>256.93390800000003</v>
      </c>
      <c r="E427" s="60">
        <f>VLOOKUP(A427:A467,Герметики!A:I,8,FALSE)</f>
        <v>0</v>
      </c>
      <c r="F427" s="92">
        <f t="shared" si="12"/>
        <v>0</v>
      </c>
    </row>
    <row r="428" spans="1:6" x14ac:dyDescent="0.25">
      <c r="A428" s="9" t="s">
        <v>889</v>
      </c>
      <c r="B428" s="9" t="s">
        <v>890</v>
      </c>
      <c r="C428" s="9" t="s">
        <v>891</v>
      </c>
      <c r="D428" s="94">
        <f>VLOOKUP(A428:A467,Герметики!A:I,7,FALSE)</f>
        <v>264.19192800000002</v>
      </c>
      <c r="E428" s="60">
        <f>VLOOKUP(A428:A467,Герметики!A:I,8,FALSE)</f>
        <v>0</v>
      </c>
      <c r="F428" s="92">
        <f t="shared" si="12"/>
        <v>0</v>
      </c>
    </row>
    <row r="429" spans="1:6" x14ac:dyDescent="0.25">
      <c r="A429" s="9" t="s">
        <v>892</v>
      </c>
      <c r="B429" s="9" t="s">
        <v>893</v>
      </c>
      <c r="C429" s="9" t="s">
        <v>894</v>
      </c>
      <c r="D429" s="94">
        <f>VLOOKUP(A429:A467,Герметики!A:I,7,FALSE)</f>
        <v>60.241565999999999</v>
      </c>
      <c r="E429" s="60">
        <f>VLOOKUP(A429:A467,Герметики!A:I,8,FALSE)</f>
        <v>0</v>
      </c>
      <c r="F429" s="92">
        <f t="shared" si="12"/>
        <v>0</v>
      </c>
    </row>
    <row r="430" spans="1:6" x14ac:dyDescent="0.25">
      <c r="A430" s="9" t="s">
        <v>895</v>
      </c>
      <c r="B430" s="9" t="s">
        <v>896</v>
      </c>
      <c r="C430" s="9" t="s">
        <v>897</v>
      </c>
      <c r="D430" s="94">
        <f>VLOOKUP(A430:A467,Герметики!A:I,7,FALSE)</f>
        <v>147.337806</v>
      </c>
      <c r="E430" s="60">
        <f>VLOOKUP(A430:A467,Герметики!A:I,8,FALSE)</f>
        <v>0</v>
      </c>
      <c r="F430" s="92">
        <f t="shared" si="12"/>
        <v>0</v>
      </c>
    </row>
    <row r="431" spans="1:6" x14ac:dyDescent="0.25">
      <c r="A431" s="9" t="s">
        <v>898</v>
      </c>
      <c r="B431" s="9" t="s">
        <v>899</v>
      </c>
      <c r="C431" s="9" t="s">
        <v>900</v>
      </c>
      <c r="D431" s="94">
        <f>VLOOKUP(A431:A467,Герметики!A:I,7,FALSE)</f>
        <v>288.86919600000004</v>
      </c>
      <c r="E431" s="60">
        <f>VLOOKUP(A431:A467,Герметики!A:I,8,FALSE)</f>
        <v>0</v>
      </c>
      <c r="F431" s="92">
        <f t="shared" si="12"/>
        <v>0</v>
      </c>
    </row>
    <row r="432" spans="1:6" x14ac:dyDescent="0.25">
      <c r="A432" s="9" t="s">
        <v>901</v>
      </c>
      <c r="B432" s="9" t="s">
        <v>902</v>
      </c>
      <c r="C432" s="9" t="s">
        <v>903</v>
      </c>
      <c r="D432" s="94">
        <f>VLOOKUP(A432:A467,Герметики!A:I,7,FALSE)</f>
        <v>315.72386999999998</v>
      </c>
      <c r="E432" s="60">
        <f>VLOOKUP(A432:A467,Герметики!A:I,8,FALSE)</f>
        <v>0</v>
      </c>
      <c r="F432" s="92">
        <f t="shared" si="12"/>
        <v>0</v>
      </c>
    </row>
    <row r="433" spans="1:6" x14ac:dyDescent="0.25">
      <c r="A433" s="9" t="s">
        <v>904</v>
      </c>
      <c r="B433" s="9" t="s">
        <v>905</v>
      </c>
      <c r="C433" s="9" t="s">
        <v>906</v>
      </c>
      <c r="D433" s="94">
        <f>VLOOKUP(A433:A467,Герметики!A:I,7,FALSE)</f>
        <v>137.90237999999999</v>
      </c>
      <c r="E433" s="60">
        <f>VLOOKUP(A433:A467,Герметики!A:I,8,FALSE)</f>
        <v>0</v>
      </c>
      <c r="F433" s="92">
        <f t="shared" si="12"/>
        <v>0</v>
      </c>
    </row>
    <row r="434" spans="1:6" x14ac:dyDescent="0.25">
      <c r="A434" s="9" t="s">
        <v>907</v>
      </c>
      <c r="B434" s="9" t="s">
        <v>908</v>
      </c>
      <c r="C434" s="9" t="s">
        <v>909</v>
      </c>
      <c r="D434" s="94">
        <f>VLOOKUP(A434:A467,Герметики!A:I,7,FALSE)</f>
        <v>234.43404600000002</v>
      </c>
      <c r="E434" s="60">
        <f>VLOOKUP(A434:A467,Герметики!A:I,8,FALSE)</f>
        <v>0</v>
      </c>
      <c r="F434" s="92">
        <f t="shared" si="12"/>
        <v>0</v>
      </c>
    </row>
    <row r="435" spans="1:6" x14ac:dyDescent="0.25">
      <c r="A435" s="9" t="s">
        <v>911</v>
      </c>
      <c r="B435" s="9" t="s">
        <v>910</v>
      </c>
      <c r="C435" s="9" t="s">
        <v>912</v>
      </c>
      <c r="D435" s="94">
        <f>VLOOKUP(A435:A467,Герметики!A:I,7,FALSE)</f>
        <v>52.983546000000004</v>
      </c>
      <c r="E435" s="60">
        <f>VLOOKUP(A435:A467,Герметики!A:I,8,FALSE)</f>
        <v>0</v>
      </c>
      <c r="F435" s="92">
        <f t="shared" si="12"/>
        <v>0</v>
      </c>
    </row>
    <row r="436" spans="1:6" x14ac:dyDescent="0.25">
      <c r="A436" s="9" t="s">
        <v>913</v>
      </c>
      <c r="B436" s="9" t="s">
        <v>914</v>
      </c>
      <c r="C436" s="9" t="s">
        <v>948</v>
      </c>
      <c r="D436" s="94">
        <f>VLOOKUP(A436:A467,Герметики!A:I,7,FALSE)</f>
        <v>72.580200000000005</v>
      </c>
      <c r="E436" s="60">
        <f>VLOOKUP(A436:A467,Герметики!A:I,8,FALSE)</f>
        <v>0</v>
      </c>
      <c r="F436" s="92">
        <f t="shared" si="12"/>
        <v>0</v>
      </c>
    </row>
    <row r="437" spans="1:6" x14ac:dyDescent="0.25">
      <c r="A437" s="9" t="s">
        <v>915</v>
      </c>
      <c r="B437" s="9" t="s">
        <v>916</v>
      </c>
      <c r="C437" s="9" t="s">
        <v>947</v>
      </c>
      <c r="D437" s="94">
        <f>VLOOKUP(A437:A467,Герметики!A:I,7,FALSE)</f>
        <v>13.790238</v>
      </c>
      <c r="E437" s="60">
        <f>VLOOKUP(A437:A467,Герметики!A:I,8,FALSE)</f>
        <v>0</v>
      </c>
      <c r="F437" s="92">
        <f t="shared" si="12"/>
        <v>0</v>
      </c>
    </row>
    <row r="438" spans="1:6" x14ac:dyDescent="0.25">
      <c r="A438" s="9" t="s">
        <v>917</v>
      </c>
      <c r="B438" s="9" t="s">
        <v>918</v>
      </c>
      <c r="C438" s="9" t="s">
        <v>949</v>
      </c>
      <c r="D438" s="94">
        <f>VLOOKUP(A438:A467,Герметики!A:I,7,FALSE)</f>
        <v>22.499862</v>
      </c>
      <c r="E438" s="60">
        <f>VLOOKUP(A438:A467,Герметики!A:I,8,FALSE)</f>
        <v>0</v>
      </c>
      <c r="F438" s="92">
        <f t="shared" si="12"/>
        <v>0</v>
      </c>
    </row>
    <row r="439" spans="1:6" x14ac:dyDescent="0.25">
      <c r="A439" s="9" t="s">
        <v>919</v>
      </c>
      <c r="B439" s="9" t="s">
        <v>920</v>
      </c>
      <c r="C439" s="9" t="s">
        <v>950</v>
      </c>
      <c r="D439" s="94">
        <f>VLOOKUP(A439:A467,Герметики!A:I,7,FALSE)</f>
        <v>1032.8162460000001</v>
      </c>
      <c r="E439" s="60">
        <f>VLOOKUP(A439:A467,Герметики!A:I,8,FALSE)</f>
        <v>0</v>
      </c>
      <c r="F439" s="92">
        <f t="shared" si="12"/>
        <v>0</v>
      </c>
    </row>
    <row r="440" spans="1:6" x14ac:dyDescent="0.25">
      <c r="A440" s="9" t="s">
        <v>921</v>
      </c>
      <c r="B440" s="9">
        <v>4092075</v>
      </c>
      <c r="C440" s="9" t="s">
        <v>951</v>
      </c>
      <c r="D440" s="94">
        <f>VLOOKUP(A440:A467,Герметики!A:I,7,FALSE)</f>
        <v>680.80227600000012</v>
      </c>
      <c r="E440" s="60">
        <f>VLOOKUP(A440:A467,Герметики!A:I,8,FALSE)</f>
        <v>0</v>
      </c>
      <c r="F440" s="92">
        <f t="shared" si="12"/>
        <v>0</v>
      </c>
    </row>
    <row r="441" spans="1:6" x14ac:dyDescent="0.25">
      <c r="A441" s="9" t="s">
        <v>922</v>
      </c>
      <c r="B441" s="9">
        <v>4092075</v>
      </c>
      <c r="C441" s="9" t="s">
        <v>952</v>
      </c>
      <c r="D441" s="94">
        <f>VLOOKUP(A441:A467,Герметики!A:I,7,FALSE)</f>
        <v>886.93004400000007</v>
      </c>
      <c r="E441" s="60">
        <f>VLOOKUP(A441:A467,Герметики!A:I,8,FALSE)</f>
        <v>0</v>
      </c>
      <c r="F441" s="92">
        <f t="shared" si="12"/>
        <v>0</v>
      </c>
    </row>
    <row r="442" spans="1:6" x14ac:dyDescent="0.25">
      <c r="A442" s="9" t="s">
        <v>923</v>
      </c>
      <c r="B442" s="9">
        <v>6700242</v>
      </c>
      <c r="C442" s="9" t="s">
        <v>953</v>
      </c>
      <c r="D442" s="94">
        <f>VLOOKUP(A442:A467,Герметики!A:I,7,FALSE)</f>
        <v>291.04660200000001</v>
      </c>
      <c r="E442" s="60">
        <f>VLOOKUP(A442:A467,Герметики!A:I,8,FALSE)</f>
        <v>0</v>
      </c>
      <c r="F442" s="92">
        <f t="shared" si="12"/>
        <v>0</v>
      </c>
    </row>
    <row r="443" spans="1:6" x14ac:dyDescent="0.25">
      <c r="A443" s="9" t="s">
        <v>924</v>
      </c>
      <c r="B443" s="9">
        <v>6700244</v>
      </c>
      <c r="C443" s="9" t="s">
        <v>954</v>
      </c>
      <c r="D443" s="94">
        <f>VLOOKUP(A443:A467,Герметики!A:I,7,FALSE)</f>
        <v>291.04660200000001</v>
      </c>
      <c r="E443" s="60">
        <f>VLOOKUP(A443:A467,Герметики!A:I,8,FALSE)</f>
        <v>0</v>
      </c>
      <c r="F443" s="92">
        <f t="shared" si="12"/>
        <v>0</v>
      </c>
    </row>
    <row r="444" spans="1:6" x14ac:dyDescent="0.25">
      <c r="A444" s="9" t="s">
        <v>925</v>
      </c>
      <c r="B444" s="9" t="s">
        <v>926</v>
      </c>
      <c r="C444" s="9" t="s">
        <v>955</v>
      </c>
      <c r="D444" s="94">
        <f>VLOOKUP(A444:A467,Герметики!A:I,7,FALSE)</f>
        <v>217.74060000000003</v>
      </c>
      <c r="E444" s="60">
        <f>VLOOKUP(A444:A467,Герметики!A:I,8,FALSE)</f>
        <v>0</v>
      </c>
      <c r="F444" s="92">
        <f t="shared" si="12"/>
        <v>0</v>
      </c>
    </row>
    <row r="445" spans="1:6" x14ac:dyDescent="0.25">
      <c r="A445" s="9" t="s">
        <v>927</v>
      </c>
      <c r="B445" s="9" t="s">
        <v>928</v>
      </c>
      <c r="C445" s="9" t="s">
        <v>956</v>
      </c>
      <c r="D445" s="94">
        <f>VLOOKUP(A445:A467,Герметики!A:I,7,FALSE)</f>
        <v>412.98133800000005</v>
      </c>
      <c r="E445" s="60">
        <f>VLOOKUP(A445:A467,Герметики!A:I,8,FALSE)</f>
        <v>0</v>
      </c>
      <c r="F445" s="92">
        <f t="shared" si="12"/>
        <v>0</v>
      </c>
    </row>
    <row r="446" spans="1:6" x14ac:dyDescent="0.25">
      <c r="A446" s="9" t="s">
        <v>929</v>
      </c>
      <c r="B446" s="9" t="s">
        <v>930</v>
      </c>
      <c r="C446" s="9" t="s">
        <v>957</v>
      </c>
      <c r="D446" s="94">
        <f>VLOOKUP(A446:A467,Герметики!A:I,7,FALSE)</f>
        <v>283.06278000000003</v>
      </c>
      <c r="E446" s="60">
        <f>VLOOKUP(A446:A467,Герметики!A:I,8,FALSE)</f>
        <v>0</v>
      </c>
      <c r="F446" s="92">
        <f t="shared" si="12"/>
        <v>0</v>
      </c>
    </row>
    <row r="447" spans="1:6" x14ac:dyDescent="0.25">
      <c r="A447" s="9" t="s">
        <v>931</v>
      </c>
      <c r="B447" s="9" t="s">
        <v>932</v>
      </c>
      <c r="C447" s="9" t="s">
        <v>933</v>
      </c>
      <c r="D447" s="94">
        <f>VLOOKUP(A447:A467,Герметики!A:I,7,FALSE)</f>
        <v>251.12749200000002</v>
      </c>
      <c r="E447" s="60">
        <f>VLOOKUP(A447:A467,Герметики!A:I,8,FALSE)</f>
        <v>0</v>
      </c>
      <c r="F447" s="92">
        <f t="shared" si="12"/>
        <v>0</v>
      </c>
    </row>
    <row r="448" spans="1:6" x14ac:dyDescent="0.25">
      <c r="A448" s="9" t="s">
        <v>934</v>
      </c>
      <c r="B448" s="9" t="s">
        <v>935</v>
      </c>
      <c r="C448" s="9" t="s">
        <v>936</v>
      </c>
      <c r="D448" s="94">
        <f>VLOOKUP(A448:A467,Герметики!A:I,7,FALSE)</f>
        <v>254.03070000000002</v>
      </c>
      <c r="E448" s="60">
        <f>VLOOKUP(A448:A467,Герметики!A:I,8,FALSE)</f>
        <v>0</v>
      </c>
      <c r="F448" s="92">
        <f t="shared" si="12"/>
        <v>0</v>
      </c>
    </row>
    <row r="449" spans="1:6" x14ac:dyDescent="0.25">
      <c r="A449" s="9" t="s">
        <v>937</v>
      </c>
      <c r="B449" s="9" t="s">
        <v>938</v>
      </c>
      <c r="C449" s="9" t="s">
        <v>958</v>
      </c>
      <c r="D449" s="94">
        <f>VLOOKUP(A449:A467,Герметики!A:I,7,FALSE)</f>
        <v>256.93390800000003</v>
      </c>
      <c r="E449" s="60">
        <f>VLOOKUP(A449:A467,Герметики!A:I,8,FALSE)</f>
        <v>0</v>
      </c>
      <c r="F449" s="92">
        <f t="shared" si="12"/>
        <v>0</v>
      </c>
    </row>
    <row r="450" spans="1:6" x14ac:dyDescent="0.25">
      <c r="A450" s="9" t="s">
        <v>939</v>
      </c>
      <c r="B450" s="9" t="s">
        <v>940</v>
      </c>
      <c r="C450" s="9" t="s">
        <v>959</v>
      </c>
      <c r="D450" s="94">
        <f>VLOOKUP(A450:A467,Герметики!A:I,7,FALSE)</f>
        <v>341.85274200000003</v>
      </c>
      <c r="E450" s="60">
        <f>VLOOKUP(A450:A467,Герметики!A:I,8,FALSE)</f>
        <v>0</v>
      </c>
      <c r="F450" s="92">
        <f t="shared" si="12"/>
        <v>0</v>
      </c>
    </row>
    <row r="451" spans="1:6" x14ac:dyDescent="0.25">
      <c r="A451" s="9" t="s">
        <v>941</v>
      </c>
      <c r="B451" s="9" t="s">
        <v>942</v>
      </c>
      <c r="C451" s="9" t="s">
        <v>960</v>
      </c>
      <c r="D451" s="94">
        <f>VLOOKUP(A451:A467,Герметики!A:I,7,FALSE)</f>
        <v>479.02931999999998</v>
      </c>
      <c r="E451" s="60">
        <f>VLOOKUP(A451:A467,Герметики!A:I,8,FALSE)</f>
        <v>0</v>
      </c>
      <c r="F451" s="92">
        <f t="shared" si="12"/>
        <v>0</v>
      </c>
    </row>
    <row r="452" spans="1:6" x14ac:dyDescent="0.25">
      <c r="A452" s="9" t="s">
        <v>962</v>
      </c>
      <c r="B452" s="9">
        <v>6140401</v>
      </c>
      <c r="C452" s="9" t="s">
        <v>963</v>
      </c>
      <c r="D452" s="94">
        <f>VLOOKUP(A452:A467,Герметики!A:I,7,FALSE)</f>
        <v>61.76</v>
      </c>
      <c r="E452" s="60">
        <f>VLOOKUP(A452:A467,Герметики!A:I,8,FALSE)</f>
        <v>0</v>
      </c>
      <c r="F452" s="92">
        <f t="shared" si="12"/>
        <v>0</v>
      </c>
    </row>
    <row r="453" spans="1:6" x14ac:dyDescent="0.25">
      <c r="A453" s="9" t="s">
        <v>964</v>
      </c>
      <c r="B453" s="9">
        <v>6140402</v>
      </c>
      <c r="C453" s="9" t="s">
        <v>965</v>
      </c>
      <c r="D453" s="94">
        <f>VLOOKUP(A453:A467,Герметики!A:I,7,FALSE)</f>
        <v>117.03</v>
      </c>
      <c r="E453" s="60">
        <f>VLOOKUP(A453:A467,Герметики!A:I,8,FALSE)</f>
        <v>0</v>
      </c>
      <c r="F453" s="92">
        <f t="shared" si="12"/>
        <v>0</v>
      </c>
    </row>
    <row r="454" spans="1:6" x14ac:dyDescent="0.25">
      <c r="A454" s="9" t="s">
        <v>966</v>
      </c>
      <c r="B454" s="9">
        <v>6140501</v>
      </c>
      <c r="C454" s="9" t="s">
        <v>967</v>
      </c>
      <c r="D454" s="94">
        <f>VLOOKUP(A454:A467,Герметики!A:I,7,FALSE)</f>
        <v>72.42</v>
      </c>
      <c r="E454" s="60">
        <f>VLOOKUP(A454:A467,Герметики!A:I,8,FALSE)</f>
        <v>0</v>
      </c>
      <c r="F454" s="92">
        <f t="shared" si="12"/>
        <v>0</v>
      </c>
    </row>
    <row r="455" spans="1:6" x14ac:dyDescent="0.25">
      <c r="A455" s="9" t="s">
        <v>968</v>
      </c>
      <c r="B455" s="9">
        <v>6140502</v>
      </c>
      <c r="C455" s="9" t="s">
        <v>969</v>
      </c>
      <c r="D455" s="94">
        <f>VLOOKUP(A455:A467,Герметики!A:I,7,FALSE)</f>
        <v>91.8</v>
      </c>
      <c r="E455" s="60">
        <f>VLOOKUP(A455:A467,Герметики!A:I,8,FALSE)</f>
        <v>0</v>
      </c>
      <c r="F455" s="92">
        <f t="shared" si="12"/>
        <v>0</v>
      </c>
    </row>
    <row r="456" spans="1:6" x14ac:dyDescent="0.25">
      <c r="A456" s="9" t="s">
        <v>970</v>
      </c>
      <c r="B456" s="9">
        <v>6140211</v>
      </c>
      <c r="C456" s="9" t="s">
        <v>971</v>
      </c>
      <c r="D456" s="94">
        <f>VLOOKUP(A456:A467,Герметики!A:I,7,FALSE)</f>
        <v>107.1</v>
      </c>
      <c r="E456" s="60">
        <f>VLOOKUP(A456:A467,Герметики!A:I,8,FALSE)</f>
        <v>0</v>
      </c>
      <c r="F456" s="92">
        <f t="shared" si="12"/>
        <v>0</v>
      </c>
    </row>
    <row r="457" spans="1:6" x14ac:dyDescent="0.25">
      <c r="A457" s="9" t="s">
        <v>972</v>
      </c>
      <c r="B457" s="9">
        <v>6140212</v>
      </c>
      <c r="C457" s="9" t="s">
        <v>973</v>
      </c>
      <c r="D457" s="94">
        <f>VLOOKUP(A457:A467,Герметики!A:I,7,FALSE)</f>
        <v>158.1</v>
      </c>
      <c r="E457" s="60">
        <f>VLOOKUP(A457:A467,Герметики!A:I,8,FALSE)</f>
        <v>0</v>
      </c>
      <c r="F457" s="92">
        <f t="shared" si="12"/>
        <v>0</v>
      </c>
    </row>
    <row r="458" spans="1:6" x14ac:dyDescent="0.25">
      <c r="A458" s="9" t="s">
        <v>974</v>
      </c>
      <c r="B458" s="9">
        <v>6140301</v>
      </c>
      <c r="C458" s="9" t="s">
        <v>975</v>
      </c>
      <c r="D458" s="94">
        <f>VLOOKUP(A458:A467,Герметики!A:I,7,FALSE)</f>
        <v>82.926000000000002</v>
      </c>
      <c r="E458" s="60">
        <f>VLOOKUP(A458:A467,Герметики!A:I,8,FALSE)</f>
        <v>0</v>
      </c>
      <c r="F458" s="92">
        <f t="shared" si="12"/>
        <v>0</v>
      </c>
    </row>
    <row r="459" spans="1:6" x14ac:dyDescent="0.25">
      <c r="A459" s="9" t="s">
        <v>976</v>
      </c>
      <c r="B459" s="9">
        <v>6140302</v>
      </c>
      <c r="C459" s="9" t="s">
        <v>977</v>
      </c>
      <c r="D459" s="94">
        <f>VLOOKUP(A459:A467,Герметики!A:I,7,FALSE)</f>
        <v>144.84</v>
      </c>
      <c r="E459" s="60">
        <f>VLOOKUP(A459:A467,Герметики!A:I,8,FALSE)</f>
        <v>0</v>
      </c>
      <c r="F459" s="92">
        <f t="shared" si="12"/>
        <v>0</v>
      </c>
    </row>
    <row r="460" spans="1:6" x14ac:dyDescent="0.25">
      <c r="A460" s="9" t="s">
        <v>978</v>
      </c>
      <c r="B460" s="9">
        <v>6140703</v>
      </c>
      <c r="C460" s="9" t="s">
        <v>979</v>
      </c>
      <c r="D460" s="94">
        <f>VLOOKUP(A460:A467,Герметики!A:I,7,FALSE)</f>
        <v>112.2</v>
      </c>
      <c r="E460" s="60">
        <f>VLOOKUP(A460:A467,Герметики!A:I,8,FALSE)</f>
        <v>0</v>
      </c>
      <c r="F460" s="92">
        <f t="shared" si="12"/>
        <v>0</v>
      </c>
    </row>
    <row r="461" spans="1:6" x14ac:dyDescent="0.25">
      <c r="A461" s="9" t="s">
        <v>980</v>
      </c>
      <c r="B461" s="9">
        <v>6140701</v>
      </c>
      <c r="C461" s="9" t="s">
        <v>981</v>
      </c>
      <c r="D461" s="94">
        <f>VLOOKUP(A461:A467,Герметики!A:I,7,FALSE)</f>
        <v>46.5426</v>
      </c>
      <c r="E461" s="60">
        <f>VLOOKUP(A461:A467,Герметики!A:I,8,FALSE)</f>
        <v>0</v>
      </c>
      <c r="F461" s="92">
        <f t="shared" si="12"/>
        <v>0</v>
      </c>
    </row>
    <row r="462" spans="1:6" x14ac:dyDescent="0.25">
      <c r="A462" s="9" t="s">
        <v>982</v>
      </c>
      <c r="B462" s="9">
        <v>6140702</v>
      </c>
      <c r="C462" s="9" t="s">
        <v>983</v>
      </c>
      <c r="D462" s="94">
        <f>VLOOKUP(A462:A467,Герметики!A:I,7,FALSE)</f>
        <v>61.2</v>
      </c>
      <c r="E462" s="60">
        <f>VLOOKUP(A462:A467,Герметики!A:I,8,FALSE)</f>
        <v>0</v>
      </c>
      <c r="F462" s="92">
        <f t="shared" si="12"/>
        <v>0</v>
      </c>
    </row>
    <row r="463" spans="1:6" x14ac:dyDescent="0.25">
      <c r="A463" s="9" t="s">
        <v>984</v>
      </c>
      <c r="B463" s="9">
        <v>6140601</v>
      </c>
      <c r="C463" s="9" t="s">
        <v>985</v>
      </c>
      <c r="D463" s="94">
        <f>VLOOKUP(A463:A467,Герметики!A:I,7,FALSE)</f>
        <v>110.16</v>
      </c>
      <c r="E463" s="60">
        <f>VLOOKUP(A463:A467,Герметики!A:I,8,FALSE)</f>
        <v>0</v>
      </c>
      <c r="F463" s="92">
        <f t="shared" si="12"/>
        <v>0</v>
      </c>
    </row>
    <row r="464" spans="1:6" x14ac:dyDescent="0.25">
      <c r="A464" s="9" t="s">
        <v>986</v>
      </c>
      <c r="B464" s="9">
        <v>6140101</v>
      </c>
      <c r="C464" s="9" t="s">
        <v>987</v>
      </c>
      <c r="D464" s="94">
        <f>VLOOKUP(A464:A467,Герметики!A:I,7,FALSE)</f>
        <v>16.26713136</v>
      </c>
      <c r="E464" s="60">
        <f>VLOOKUP(A464:A467,Герметики!A:I,8,FALSE)</f>
        <v>0</v>
      </c>
      <c r="F464" s="92">
        <f t="shared" si="12"/>
        <v>0</v>
      </c>
    </row>
    <row r="465" spans="1:6" x14ac:dyDescent="0.25">
      <c r="A465" s="9" t="s">
        <v>988</v>
      </c>
      <c r="B465" s="9">
        <v>6140103</v>
      </c>
      <c r="C465" s="9" t="s">
        <v>989</v>
      </c>
      <c r="D465" s="94">
        <f>VLOOKUP(A465:A467,Герметики!A:I,7,FALSE)</f>
        <v>27.111885600000001</v>
      </c>
      <c r="E465" s="60">
        <f>VLOOKUP(A465:A467,Герметики!A:I,8,FALSE)</f>
        <v>0</v>
      </c>
      <c r="F465" s="92">
        <f t="shared" si="12"/>
        <v>0</v>
      </c>
    </row>
    <row r="466" spans="1:6" x14ac:dyDescent="0.25">
      <c r="A466" s="9" t="s">
        <v>990</v>
      </c>
      <c r="B466" s="9">
        <v>6140102</v>
      </c>
      <c r="C466" s="9" t="s">
        <v>991</v>
      </c>
      <c r="D466" s="94">
        <f>VLOOKUP(A466:A467,Герметики!A:I,7,FALSE)</f>
        <v>48.123596939999999</v>
      </c>
      <c r="E466" s="60">
        <f>VLOOKUP(A466:A467,Герметики!A:I,8,FALSE)</f>
        <v>0</v>
      </c>
      <c r="F466" s="92">
        <f t="shared" si="12"/>
        <v>0</v>
      </c>
    </row>
    <row r="467" spans="1:6" x14ac:dyDescent="0.25">
      <c r="A467" s="9" t="s">
        <v>992</v>
      </c>
      <c r="B467" s="9">
        <v>6140104</v>
      </c>
      <c r="C467" s="9" t="s">
        <v>993</v>
      </c>
      <c r="D467" s="94">
        <f>VLOOKUP(A467:A467,Герметики!A:I,7,FALSE)</f>
        <v>71.168699699999991</v>
      </c>
      <c r="E467" s="60">
        <f>VLOOKUP(A467:A467,Герметики!A:I,8,FALSE)</f>
        <v>0</v>
      </c>
      <c r="F467" s="92">
        <f t="shared" si="12"/>
        <v>0</v>
      </c>
    </row>
  </sheetData>
  <autoFilter ref="A6:F467"/>
  <mergeCells count="1">
    <mergeCell ref="C1:F3"/>
  </mergeCells>
  <hyperlinks>
    <hyperlink ref="B5" location="Главная!R1C1" display="На главную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J37"/>
  <sheetViews>
    <sheetView topLeftCell="B1" workbookViewId="0">
      <selection activeCell="B5" sqref="B5"/>
    </sheetView>
  </sheetViews>
  <sheetFormatPr defaultRowHeight="15" x14ac:dyDescent="0.25"/>
  <cols>
    <col min="1" max="1" width="13" hidden="1" customWidth="1"/>
    <col min="2" max="2" width="16.5703125" bestFit="1" customWidth="1"/>
    <col min="3" max="3" width="40" customWidth="1"/>
    <col min="4" max="4" width="10.42578125" customWidth="1"/>
    <col min="5" max="5" width="9.140625" hidden="1" customWidth="1"/>
    <col min="6" max="6" width="10.28515625" customWidth="1"/>
    <col min="7" max="7" width="9.85546875" customWidth="1"/>
    <col min="8" max="8" width="12" bestFit="1" customWidth="1"/>
  </cols>
  <sheetData>
    <row r="1" spans="1:10" ht="15" customHeight="1" x14ac:dyDescent="0.25">
      <c r="B1" s="122" t="s">
        <v>0</v>
      </c>
      <c r="C1" s="123"/>
      <c r="D1" s="123"/>
      <c r="E1" s="123"/>
      <c r="F1" s="123"/>
      <c r="G1" s="123"/>
      <c r="H1" s="128" t="s">
        <v>999</v>
      </c>
      <c r="I1" s="121"/>
      <c r="J1" s="121"/>
    </row>
    <row r="2" spans="1:10" ht="15" customHeight="1" x14ac:dyDescent="0.25">
      <c r="B2" s="124"/>
      <c r="C2" s="125"/>
      <c r="D2" s="125"/>
      <c r="E2" s="125"/>
      <c r="F2" s="125"/>
      <c r="G2" s="125"/>
      <c r="H2" s="129"/>
      <c r="I2" s="121"/>
      <c r="J2" s="121"/>
    </row>
    <row r="3" spans="1:10" ht="15" customHeight="1" x14ac:dyDescent="0.25">
      <c r="B3" s="124"/>
      <c r="C3" s="125"/>
      <c r="D3" s="125"/>
      <c r="E3" s="125"/>
      <c r="F3" s="125"/>
      <c r="G3" s="125"/>
      <c r="H3" s="96"/>
    </row>
    <row r="4" spans="1:10" ht="15" customHeight="1" thickBot="1" x14ac:dyDescent="0.3">
      <c r="B4" s="126"/>
      <c r="C4" s="127"/>
      <c r="D4" s="127"/>
      <c r="E4" s="127"/>
      <c r="F4" s="127"/>
      <c r="G4" s="127"/>
      <c r="H4" s="41"/>
    </row>
    <row r="5" spans="1:10" ht="25.5" customHeight="1" thickBot="1" x14ac:dyDescent="0.3">
      <c r="B5" s="27" t="s">
        <v>98</v>
      </c>
      <c r="C5" s="14"/>
      <c r="D5" s="14" t="s">
        <v>1</v>
      </c>
      <c r="E5" s="20"/>
      <c r="F5" s="73">
        <v>0</v>
      </c>
      <c r="G5" s="14" t="s">
        <v>99</v>
      </c>
      <c r="H5" s="18">
        <f>SUM(H8:H37)</f>
        <v>0</v>
      </c>
    </row>
    <row r="6" spans="1:10" x14ac:dyDescent="0.25">
      <c r="A6" s="5" t="s">
        <v>25</v>
      </c>
      <c r="B6" s="13" t="s">
        <v>2</v>
      </c>
      <c r="C6" s="13" t="s">
        <v>26</v>
      </c>
      <c r="D6" s="13" t="s">
        <v>100</v>
      </c>
      <c r="E6" s="10" t="s">
        <v>27</v>
      </c>
      <c r="F6" s="13" t="s">
        <v>28</v>
      </c>
      <c r="G6" s="13" t="s">
        <v>96</v>
      </c>
      <c r="H6" s="13" t="s">
        <v>97</v>
      </c>
    </row>
    <row r="7" spans="1:10" x14ac:dyDescent="0.25">
      <c r="A7" s="6"/>
      <c r="B7" s="11"/>
      <c r="C7" s="10" t="s">
        <v>29</v>
      </c>
      <c r="D7" s="10"/>
      <c r="E7" s="11"/>
      <c r="F7" s="11"/>
      <c r="G7" s="11"/>
      <c r="H7" s="11"/>
    </row>
    <row r="8" spans="1:10" x14ac:dyDescent="0.25">
      <c r="A8" s="7" t="s">
        <v>89</v>
      </c>
      <c r="B8" s="7" t="s">
        <v>3</v>
      </c>
      <c r="C8" s="7" t="s">
        <v>90</v>
      </c>
      <c r="D8" s="21">
        <v>150</v>
      </c>
      <c r="E8" s="8">
        <v>26.26</v>
      </c>
      <c r="F8" s="74">
        <f>E8-E8*$F$5</f>
        <v>26.26</v>
      </c>
      <c r="G8" s="71"/>
      <c r="H8" s="16">
        <f>G8*F8</f>
        <v>0</v>
      </c>
      <c r="J8" s="108"/>
    </row>
    <row r="9" spans="1:10" x14ac:dyDescent="0.25">
      <c r="A9" s="9" t="s">
        <v>43</v>
      </c>
      <c r="B9" s="9" t="s">
        <v>4</v>
      </c>
      <c r="C9" s="9" t="s">
        <v>30</v>
      </c>
      <c r="D9" s="22">
        <v>130</v>
      </c>
      <c r="E9" s="8">
        <v>28.02</v>
      </c>
      <c r="F9" s="74">
        <f t="shared" ref="F9:F37" si="0">E9-E9*$F$5</f>
        <v>28.02</v>
      </c>
      <c r="G9" s="71"/>
      <c r="H9" s="16">
        <f t="shared" ref="H9:H37" si="1">G9*F9</f>
        <v>0</v>
      </c>
      <c r="J9" s="108"/>
    </row>
    <row r="10" spans="1:10" x14ac:dyDescent="0.25">
      <c r="A10" s="9" t="s">
        <v>44</v>
      </c>
      <c r="B10" s="9" t="s">
        <v>5</v>
      </c>
      <c r="C10" s="9" t="s">
        <v>31</v>
      </c>
      <c r="D10" s="22">
        <v>120</v>
      </c>
      <c r="E10" s="8">
        <v>29.15</v>
      </c>
      <c r="F10" s="74">
        <f t="shared" si="0"/>
        <v>29.15</v>
      </c>
      <c r="G10" s="71"/>
      <c r="H10" s="16">
        <f t="shared" si="1"/>
        <v>0</v>
      </c>
      <c r="J10" s="108"/>
    </row>
    <row r="11" spans="1:10" x14ac:dyDescent="0.25">
      <c r="A11" s="9" t="s">
        <v>45</v>
      </c>
      <c r="B11" s="9" t="s">
        <v>6</v>
      </c>
      <c r="C11" s="9" t="s">
        <v>32</v>
      </c>
      <c r="D11" s="22">
        <v>100</v>
      </c>
      <c r="E11" s="8">
        <v>31.42</v>
      </c>
      <c r="F11" s="74">
        <f t="shared" si="0"/>
        <v>31.42</v>
      </c>
      <c r="G11" s="71"/>
      <c r="H11" s="16">
        <f t="shared" si="1"/>
        <v>0</v>
      </c>
      <c r="J11" s="108"/>
    </row>
    <row r="12" spans="1:10" x14ac:dyDescent="0.25">
      <c r="A12" s="9" t="s">
        <v>46</v>
      </c>
      <c r="B12" s="9" t="s">
        <v>7</v>
      </c>
      <c r="C12" s="9" t="s">
        <v>33</v>
      </c>
      <c r="D12" s="22">
        <v>90</v>
      </c>
      <c r="E12" s="8">
        <v>34.79</v>
      </c>
      <c r="F12" s="74">
        <f t="shared" si="0"/>
        <v>34.79</v>
      </c>
      <c r="G12" s="71"/>
      <c r="H12" s="16">
        <f t="shared" si="1"/>
        <v>0</v>
      </c>
      <c r="J12" s="108"/>
    </row>
    <row r="13" spans="1:10" x14ac:dyDescent="0.25">
      <c r="A13" s="9" t="s">
        <v>47</v>
      </c>
      <c r="B13" s="9" t="s">
        <v>8</v>
      </c>
      <c r="C13" s="9" t="s">
        <v>34</v>
      </c>
      <c r="D13" s="22">
        <v>85</v>
      </c>
      <c r="E13" s="8">
        <v>38.24</v>
      </c>
      <c r="F13" s="74">
        <f t="shared" si="0"/>
        <v>38.24</v>
      </c>
      <c r="G13" s="71"/>
      <c r="H13" s="16">
        <f t="shared" si="1"/>
        <v>0</v>
      </c>
      <c r="J13" s="108"/>
    </row>
    <row r="14" spans="1:10" x14ac:dyDescent="0.25">
      <c r="A14" s="9" t="s">
        <v>48</v>
      </c>
      <c r="B14" s="9" t="s">
        <v>9</v>
      </c>
      <c r="C14" s="9" t="s">
        <v>35</v>
      </c>
      <c r="D14" s="22">
        <v>70</v>
      </c>
      <c r="E14" s="8">
        <v>47.7</v>
      </c>
      <c r="F14" s="74">
        <f t="shared" si="0"/>
        <v>47.7</v>
      </c>
      <c r="G14" s="71"/>
      <c r="H14" s="16">
        <f t="shared" si="1"/>
        <v>0</v>
      </c>
      <c r="J14" s="108"/>
    </row>
    <row r="15" spans="1:10" x14ac:dyDescent="0.25">
      <c r="A15" s="9" t="s">
        <v>49</v>
      </c>
      <c r="B15" s="9" t="s">
        <v>10</v>
      </c>
      <c r="C15" s="9" t="s">
        <v>36</v>
      </c>
      <c r="D15" s="22">
        <v>70</v>
      </c>
      <c r="E15" s="8">
        <v>61.18</v>
      </c>
      <c r="F15" s="74">
        <f t="shared" si="0"/>
        <v>61.18</v>
      </c>
      <c r="G15" s="71"/>
      <c r="H15" s="16">
        <f t="shared" si="1"/>
        <v>0</v>
      </c>
      <c r="J15" s="108"/>
    </row>
    <row r="16" spans="1:10" x14ac:dyDescent="0.25">
      <c r="A16" s="9" t="s">
        <v>50</v>
      </c>
      <c r="B16" s="9" t="s">
        <v>11</v>
      </c>
      <c r="C16" s="9" t="s">
        <v>37</v>
      </c>
      <c r="D16" s="22">
        <v>60</v>
      </c>
      <c r="E16" s="8">
        <v>67.849999999999994</v>
      </c>
      <c r="F16" s="74">
        <f t="shared" si="0"/>
        <v>67.849999999999994</v>
      </c>
      <c r="G16" s="71"/>
      <c r="H16" s="16">
        <f t="shared" si="1"/>
        <v>0</v>
      </c>
      <c r="J16" s="108"/>
    </row>
    <row r="17" spans="1:10" x14ac:dyDescent="0.25">
      <c r="A17" s="9" t="s">
        <v>51</v>
      </c>
      <c r="B17" s="9" t="s">
        <v>42</v>
      </c>
      <c r="C17" s="9" t="s">
        <v>38</v>
      </c>
      <c r="D17" s="22">
        <v>60</v>
      </c>
      <c r="E17" s="8">
        <v>68.83</v>
      </c>
      <c r="F17" s="74">
        <f t="shared" si="0"/>
        <v>68.83</v>
      </c>
      <c r="G17" s="71"/>
      <c r="H17" s="16">
        <f t="shared" si="1"/>
        <v>0</v>
      </c>
      <c r="J17" s="108"/>
    </row>
    <row r="18" spans="1:10" x14ac:dyDescent="0.25">
      <c r="A18" s="9" t="s">
        <v>52</v>
      </c>
      <c r="B18" s="9" t="s">
        <v>12</v>
      </c>
      <c r="C18" s="9" t="s">
        <v>13</v>
      </c>
      <c r="D18" s="22">
        <v>50</v>
      </c>
      <c r="E18" s="8">
        <v>72.069999999999993</v>
      </c>
      <c r="F18" s="74">
        <f t="shared" si="0"/>
        <v>72.069999999999993</v>
      </c>
      <c r="G18" s="71"/>
      <c r="H18" s="16">
        <f t="shared" si="1"/>
        <v>0</v>
      </c>
      <c r="J18" s="108"/>
    </row>
    <row r="19" spans="1:10" x14ac:dyDescent="0.25">
      <c r="A19" s="9" t="s">
        <v>53</v>
      </c>
      <c r="B19" s="9" t="s">
        <v>14</v>
      </c>
      <c r="C19" s="9" t="s">
        <v>39</v>
      </c>
      <c r="D19" s="22">
        <v>50</v>
      </c>
      <c r="E19" s="8">
        <v>75.34</v>
      </c>
      <c r="F19" s="74">
        <f t="shared" si="0"/>
        <v>75.34</v>
      </c>
      <c r="G19" s="71"/>
      <c r="H19" s="16">
        <f t="shared" si="1"/>
        <v>0</v>
      </c>
      <c r="J19" s="108"/>
    </row>
    <row r="20" spans="1:10" x14ac:dyDescent="0.25">
      <c r="A20" s="9" t="s">
        <v>91</v>
      </c>
      <c r="B20" s="9" t="s">
        <v>15</v>
      </c>
      <c r="C20" s="9" t="s">
        <v>92</v>
      </c>
      <c r="D20" s="22">
        <v>35</v>
      </c>
      <c r="E20" s="8">
        <v>91.45</v>
      </c>
      <c r="F20" s="74">
        <f t="shared" si="0"/>
        <v>91.45</v>
      </c>
      <c r="G20" s="71"/>
      <c r="H20" s="16">
        <f t="shared" si="1"/>
        <v>0</v>
      </c>
      <c r="J20" s="108"/>
    </row>
    <row r="21" spans="1:10" x14ac:dyDescent="0.25">
      <c r="A21" s="9" t="s">
        <v>54</v>
      </c>
      <c r="B21" s="9" t="s">
        <v>16</v>
      </c>
      <c r="C21" s="9" t="s">
        <v>40</v>
      </c>
      <c r="D21" s="22">
        <v>30</v>
      </c>
      <c r="E21" s="8">
        <v>110.78</v>
      </c>
      <c r="F21" s="74">
        <f t="shared" si="0"/>
        <v>110.78</v>
      </c>
      <c r="G21" s="71"/>
      <c r="H21" s="16">
        <f t="shared" si="1"/>
        <v>0</v>
      </c>
      <c r="J21" s="108"/>
    </row>
    <row r="22" spans="1:10" x14ac:dyDescent="0.25">
      <c r="A22" s="9" t="s">
        <v>55</v>
      </c>
      <c r="B22" s="9" t="s">
        <v>17</v>
      </c>
      <c r="C22" s="9" t="s">
        <v>41</v>
      </c>
      <c r="D22" s="22">
        <v>20</v>
      </c>
      <c r="E22" s="8">
        <v>153.18</v>
      </c>
      <c r="F22" s="74">
        <f t="shared" si="0"/>
        <v>153.18</v>
      </c>
      <c r="G22" s="71"/>
      <c r="H22" s="16">
        <f t="shared" si="1"/>
        <v>0</v>
      </c>
      <c r="J22" s="108"/>
    </row>
    <row r="23" spans="1:10" x14ac:dyDescent="0.25">
      <c r="A23" s="6"/>
      <c r="B23" s="11"/>
      <c r="C23" s="10" t="s">
        <v>56</v>
      </c>
      <c r="D23" s="10"/>
      <c r="E23" s="12"/>
      <c r="F23" s="75"/>
      <c r="G23" s="72"/>
      <c r="H23" s="17"/>
      <c r="J23" s="108"/>
    </row>
    <row r="24" spans="1:10" x14ac:dyDescent="0.25">
      <c r="A24" s="9" t="s">
        <v>57</v>
      </c>
      <c r="B24" s="9" t="s">
        <v>58</v>
      </c>
      <c r="C24" s="9" t="s">
        <v>93</v>
      </c>
      <c r="D24" s="22">
        <v>300</v>
      </c>
      <c r="E24" s="8">
        <v>17.350666666666665</v>
      </c>
      <c r="F24" s="74">
        <f t="shared" si="0"/>
        <v>17.350666666666665</v>
      </c>
      <c r="G24" s="71"/>
      <c r="H24" s="16">
        <f t="shared" si="1"/>
        <v>0</v>
      </c>
      <c r="J24" s="108"/>
    </row>
    <row r="25" spans="1:10" x14ac:dyDescent="0.25">
      <c r="A25" s="9" t="s">
        <v>59</v>
      </c>
      <c r="B25" s="9" t="s">
        <v>60</v>
      </c>
      <c r="C25" s="9" t="s">
        <v>94</v>
      </c>
      <c r="D25" s="22">
        <v>200</v>
      </c>
      <c r="E25" s="8">
        <v>18.685333333333332</v>
      </c>
      <c r="F25" s="74">
        <f t="shared" si="0"/>
        <v>18.685333333333332</v>
      </c>
      <c r="G25" s="71"/>
      <c r="H25" s="16">
        <f t="shared" si="1"/>
        <v>0</v>
      </c>
      <c r="J25" s="108"/>
    </row>
    <row r="26" spans="1:10" x14ac:dyDescent="0.25">
      <c r="A26" s="9" t="s">
        <v>61</v>
      </c>
      <c r="B26" s="9" t="s">
        <v>62</v>
      </c>
      <c r="C26" s="9" t="s">
        <v>63</v>
      </c>
      <c r="D26" s="22">
        <v>200</v>
      </c>
      <c r="E26" s="8">
        <v>19.352666666666668</v>
      </c>
      <c r="F26" s="74">
        <f t="shared" si="0"/>
        <v>19.352666666666668</v>
      </c>
      <c r="G26" s="71"/>
      <c r="H26" s="16">
        <f t="shared" si="1"/>
        <v>0</v>
      </c>
      <c r="J26" s="108"/>
    </row>
    <row r="27" spans="1:10" x14ac:dyDescent="0.25">
      <c r="A27" s="9" t="s">
        <v>64</v>
      </c>
      <c r="B27" s="9" t="s">
        <v>65</v>
      </c>
      <c r="C27" s="9" t="s">
        <v>66</v>
      </c>
      <c r="D27" s="22">
        <v>200</v>
      </c>
      <c r="E27" s="8">
        <v>20.687333333333331</v>
      </c>
      <c r="F27" s="74">
        <f t="shared" si="0"/>
        <v>20.687333333333331</v>
      </c>
      <c r="G27" s="71"/>
      <c r="H27" s="16">
        <f t="shared" si="1"/>
        <v>0</v>
      </c>
      <c r="J27" s="108"/>
    </row>
    <row r="28" spans="1:10" x14ac:dyDescent="0.25">
      <c r="A28" s="9" t="s">
        <v>67</v>
      </c>
      <c r="B28" s="9" t="s">
        <v>68</v>
      </c>
      <c r="C28" s="9" t="s">
        <v>69</v>
      </c>
      <c r="D28" s="22">
        <v>150</v>
      </c>
      <c r="E28" s="8">
        <v>23.356666666666666</v>
      </c>
      <c r="F28" s="74">
        <f t="shared" si="0"/>
        <v>23.356666666666666</v>
      </c>
      <c r="G28" s="71"/>
      <c r="H28" s="16">
        <f t="shared" si="1"/>
        <v>0</v>
      </c>
      <c r="J28" s="108"/>
    </row>
    <row r="29" spans="1:10" x14ac:dyDescent="0.25">
      <c r="A29" s="9" t="s">
        <v>70</v>
      </c>
      <c r="B29" s="9" t="s">
        <v>18</v>
      </c>
      <c r="C29" s="9" t="s">
        <v>71</v>
      </c>
      <c r="D29" s="22">
        <v>150</v>
      </c>
      <c r="E29" s="8">
        <v>24.691333333333333</v>
      </c>
      <c r="F29" s="74">
        <f t="shared" si="0"/>
        <v>24.691333333333333</v>
      </c>
      <c r="G29" s="71"/>
      <c r="H29" s="16">
        <f t="shared" si="1"/>
        <v>0</v>
      </c>
      <c r="J29" s="108"/>
    </row>
    <row r="30" spans="1:10" x14ac:dyDescent="0.25">
      <c r="A30" s="9" t="s">
        <v>72</v>
      </c>
      <c r="B30" s="9" t="s">
        <v>19</v>
      </c>
      <c r="C30" s="9" t="s">
        <v>73</v>
      </c>
      <c r="D30" s="22">
        <v>150</v>
      </c>
      <c r="E30" s="8">
        <v>33.366666666666667</v>
      </c>
      <c r="F30" s="74">
        <f t="shared" si="0"/>
        <v>33.366666666666667</v>
      </c>
      <c r="G30" s="71"/>
      <c r="H30" s="16">
        <f t="shared" si="1"/>
        <v>0</v>
      </c>
      <c r="J30" s="108"/>
    </row>
    <row r="31" spans="1:10" x14ac:dyDescent="0.25">
      <c r="A31" s="9" t="s">
        <v>74</v>
      </c>
      <c r="B31" s="9" t="s">
        <v>20</v>
      </c>
      <c r="C31" s="9" t="s">
        <v>75</v>
      </c>
      <c r="D31" s="22">
        <v>100</v>
      </c>
      <c r="E31" s="8">
        <v>45.378666666666668</v>
      </c>
      <c r="F31" s="74">
        <f t="shared" si="0"/>
        <v>45.378666666666668</v>
      </c>
      <c r="G31" s="71"/>
      <c r="H31" s="16">
        <f t="shared" si="1"/>
        <v>0</v>
      </c>
      <c r="J31" s="108"/>
    </row>
    <row r="32" spans="1:10" x14ac:dyDescent="0.25">
      <c r="A32" s="9" t="s">
        <v>76</v>
      </c>
      <c r="B32" s="9" t="s">
        <v>77</v>
      </c>
      <c r="C32" s="9" t="s">
        <v>78</v>
      </c>
      <c r="D32" s="22">
        <v>80</v>
      </c>
      <c r="E32" s="8">
        <v>48.047999999999995</v>
      </c>
      <c r="F32" s="74">
        <f t="shared" si="0"/>
        <v>48.047999999999995</v>
      </c>
      <c r="G32" s="71"/>
      <c r="H32" s="16">
        <f t="shared" si="1"/>
        <v>0</v>
      </c>
      <c r="J32" s="108"/>
    </row>
    <row r="33" spans="1:10" x14ac:dyDescent="0.25">
      <c r="A33" s="9" t="s">
        <v>79</v>
      </c>
      <c r="B33" s="9" t="s">
        <v>80</v>
      </c>
      <c r="C33" s="9" t="s">
        <v>81</v>
      </c>
      <c r="D33" s="22">
        <v>60</v>
      </c>
      <c r="E33" s="8">
        <v>57.493333333333325</v>
      </c>
      <c r="F33" s="74">
        <f t="shared" si="0"/>
        <v>57.493333333333325</v>
      </c>
      <c r="G33" s="71"/>
      <c r="H33" s="16">
        <f t="shared" si="1"/>
        <v>0</v>
      </c>
      <c r="J33" s="108"/>
    </row>
    <row r="34" spans="1:10" x14ac:dyDescent="0.25">
      <c r="A34" s="9" t="s">
        <v>82</v>
      </c>
      <c r="B34" s="9" t="s">
        <v>21</v>
      </c>
      <c r="C34" s="9" t="s">
        <v>83</v>
      </c>
      <c r="D34" s="22">
        <v>60</v>
      </c>
      <c r="E34" s="8">
        <v>58.006666666666668</v>
      </c>
      <c r="F34" s="74">
        <f t="shared" si="0"/>
        <v>58.006666666666668</v>
      </c>
      <c r="G34" s="71"/>
      <c r="H34" s="16">
        <f t="shared" si="1"/>
        <v>0</v>
      </c>
      <c r="J34" s="108"/>
    </row>
    <row r="35" spans="1:10" x14ac:dyDescent="0.25">
      <c r="A35" s="9" t="s">
        <v>84</v>
      </c>
      <c r="B35" s="9" t="s">
        <v>22</v>
      </c>
      <c r="C35" s="9" t="s">
        <v>85</v>
      </c>
      <c r="D35" s="22">
        <v>50</v>
      </c>
      <c r="E35" s="8">
        <v>78.745333333333335</v>
      </c>
      <c r="F35" s="74">
        <f t="shared" si="0"/>
        <v>78.745333333333335</v>
      </c>
      <c r="G35" s="71"/>
      <c r="H35" s="16">
        <f t="shared" si="1"/>
        <v>0</v>
      </c>
      <c r="J35" s="108"/>
    </row>
    <row r="36" spans="1:10" x14ac:dyDescent="0.25">
      <c r="A36" s="9" t="s">
        <v>86</v>
      </c>
      <c r="B36" s="9" t="s">
        <v>23</v>
      </c>
      <c r="C36" s="9" t="s">
        <v>95</v>
      </c>
      <c r="D36" s="22">
        <v>50</v>
      </c>
      <c r="E36" s="8">
        <v>90.757333333333335</v>
      </c>
      <c r="F36" s="74">
        <f t="shared" si="0"/>
        <v>90.757333333333335</v>
      </c>
      <c r="G36" s="71"/>
      <c r="H36" s="16">
        <f t="shared" si="1"/>
        <v>0</v>
      </c>
      <c r="J36" s="108"/>
    </row>
    <row r="37" spans="1:10" x14ac:dyDescent="0.25">
      <c r="A37" s="9" t="s">
        <v>87</v>
      </c>
      <c r="B37" s="9" t="s">
        <v>24</v>
      </c>
      <c r="C37" s="9" t="s">
        <v>88</v>
      </c>
      <c r="D37" s="22">
        <v>20</v>
      </c>
      <c r="E37" s="8">
        <v>120.11999999999999</v>
      </c>
      <c r="F37" s="74">
        <f t="shared" si="0"/>
        <v>120.11999999999999</v>
      </c>
      <c r="G37" s="71"/>
      <c r="H37" s="16">
        <f t="shared" si="1"/>
        <v>0</v>
      </c>
      <c r="J37" s="108"/>
    </row>
  </sheetData>
  <mergeCells count="3">
    <mergeCell ref="I1:J2"/>
    <mergeCell ref="B1:G4"/>
    <mergeCell ref="H1:H2"/>
  </mergeCells>
  <hyperlinks>
    <hyperlink ref="B5" location="Главная!R1C1" display="На главную"/>
    <hyperlink ref="H1" location="Главная!R1C1" display="На главную"/>
    <hyperlink ref="H1:H2" location="'Сводный заказ'!R1C1" display="Заказ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J30"/>
  <sheetViews>
    <sheetView topLeftCell="B1" workbookViewId="0">
      <selection activeCell="B5" sqref="B5"/>
    </sheetView>
  </sheetViews>
  <sheetFormatPr defaultRowHeight="15" x14ac:dyDescent="0.25"/>
  <cols>
    <col min="1" max="1" width="10.28515625" hidden="1" customWidth="1"/>
    <col min="2" max="2" width="15.7109375" customWidth="1"/>
    <col min="3" max="3" width="44.85546875" customWidth="1"/>
    <col min="4" max="4" width="10.42578125" customWidth="1"/>
    <col min="5" max="5" width="8.28515625" hidden="1" customWidth="1"/>
    <col min="6" max="7" width="9.28515625" customWidth="1"/>
    <col min="8" max="8" width="9.85546875" customWidth="1"/>
  </cols>
  <sheetData>
    <row r="1" spans="1:10" ht="15" customHeight="1" x14ac:dyDescent="0.25">
      <c r="B1" s="122" t="s">
        <v>1000</v>
      </c>
      <c r="C1" s="123"/>
      <c r="D1" s="123"/>
      <c r="E1" s="123"/>
      <c r="F1" s="123"/>
      <c r="G1" s="123"/>
      <c r="H1" s="128" t="s">
        <v>999</v>
      </c>
    </row>
    <row r="2" spans="1:10" ht="15" customHeight="1" x14ac:dyDescent="0.25">
      <c r="B2" s="124"/>
      <c r="C2" s="125"/>
      <c r="D2" s="125"/>
      <c r="E2" s="125"/>
      <c r="F2" s="125"/>
      <c r="G2" s="125"/>
      <c r="H2" s="129"/>
    </row>
    <row r="3" spans="1:10" ht="15" customHeight="1" x14ac:dyDescent="0.25">
      <c r="B3" s="124"/>
      <c r="C3" s="125"/>
      <c r="D3" s="125"/>
      <c r="E3" s="125"/>
      <c r="F3" s="125"/>
      <c r="G3" s="125"/>
      <c r="H3" s="96"/>
    </row>
    <row r="4" spans="1:10" ht="15" customHeight="1" thickBot="1" x14ac:dyDescent="0.3">
      <c r="B4" s="126"/>
      <c r="C4" s="127"/>
      <c r="D4" s="127"/>
      <c r="E4" s="127"/>
      <c r="F4" s="127"/>
      <c r="G4" s="127"/>
      <c r="H4" s="41"/>
    </row>
    <row r="5" spans="1:10" ht="25.5" customHeight="1" thickBot="1" x14ac:dyDescent="0.3">
      <c r="B5" s="27" t="s">
        <v>98</v>
      </c>
      <c r="C5" s="14"/>
      <c r="D5" s="14" t="s">
        <v>1</v>
      </c>
      <c r="E5" s="20"/>
      <c r="F5" s="73">
        <v>0</v>
      </c>
      <c r="G5" s="14" t="s">
        <v>99</v>
      </c>
      <c r="H5" s="18">
        <f>SUM(H8:H23)</f>
        <v>0</v>
      </c>
    </row>
    <row r="6" spans="1:10" x14ac:dyDescent="0.25">
      <c r="A6" s="5" t="s">
        <v>25</v>
      </c>
      <c r="B6" s="13" t="s">
        <v>2</v>
      </c>
      <c r="C6" s="13" t="s">
        <v>26</v>
      </c>
      <c r="D6" s="13" t="s">
        <v>100</v>
      </c>
      <c r="E6" s="10" t="s">
        <v>27</v>
      </c>
      <c r="F6" s="13" t="s">
        <v>28</v>
      </c>
      <c r="G6" s="13" t="s">
        <v>96</v>
      </c>
      <c r="H6" s="13" t="s">
        <v>97</v>
      </c>
    </row>
    <row r="7" spans="1:10" x14ac:dyDescent="0.25">
      <c r="A7" s="6"/>
      <c r="B7" s="11"/>
      <c r="C7" s="10" t="s">
        <v>114</v>
      </c>
      <c r="D7" s="10"/>
      <c r="E7" s="11"/>
      <c r="F7" s="11"/>
      <c r="G7" s="11"/>
      <c r="H7" s="11"/>
    </row>
    <row r="8" spans="1:10" x14ac:dyDescent="0.25">
      <c r="A8" s="7" t="s">
        <v>116</v>
      </c>
      <c r="B8" s="7" t="s">
        <v>117</v>
      </c>
      <c r="C8" s="7" t="s">
        <v>101</v>
      </c>
      <c r="D8" s="21">
        <v>50</v>
      </c>
      <c r="E8" s="24">
        <v>209.1</v>
      </c>
      <c r="F8" s="78">
        <f>E8-E8*$F$5</f>
        <v>209.1</v>
      </c>
      <c r="G8" s="76"/>
      <c r="H8" s="24">
        <f>G8*F8</f>
        <v>0</v>
      </c>
      <c r="J8" s="108"/>
    </row>
    <row r="9" spans="1:10" x14ac:dyDescent="0.25">
      <c r="A9" s="9" t="s">
        <v>118</v>
      </c>
      <c r="B9" s="9" t="s">
        <v>119</v>
      </c>
      <c r="C9" s="9" t="s">
        <v>102</v>
      </c>
      <c r="D9" s="22">
        <v>50</v>
      </c>
      <c r="E9" s="24">
        <v>255</v>
      </c>
      <c r="F9" s="78">
        <f t="shared" ref="F9:F30" si="0">E9-E9*$F$5</f>
        <v>255</v>
      </c>
      <c r="G9" s="76"/>
      <c r="H9" s="24">
        <f t="shared" ref="H9:H30" si="1">G9*F9</f>
        <v>0</v>
      </c>
      <c r="J9" s="108"/>
    </row>
    <row r="10" spans="1:10" x14ac:dyDescent="0.25">
      <c r="A10" s="9" t="s">
        <v>120</v>
      </c>
      <c r="B10" s="9" t="s">
        <v>121</v>
      </c>
      <c r="C10" s="9" t="s">
        <v>103</v>
      </c>
      <c r="D10" s="22">
        <v>40</v>
      </c>
      <c r="E10" s="24">
        <v>280.5</v>
      </c>
      <c r="F10" s="78">
        <f t="shared" si="0"/>
        <v>280.5</v>
      </c>
      <c r="G10" s="76"/>
      <c r="H10" s="24">
        <f t="shared" si="1"/>
        <v>0</v>
      </c>
      <c r="J10" s="108"/>
    </row>
    <row r="11" spans="1:10" x14ac:dyDescent="0.25">
      <c r="A11" s="9" t="s">
        <v>122</v>
      </c>
      <c r="B11" s="9" t="s">
        <v>123</v>
      </c>
      <c r="C11" s="9" t="s">
        <v>104</v>
      </c>
      <c r="D11" s="22">
        <v>50</v>
      </c>
      <c r="E11" s="24">
        <v>231.54</v>
      </c>
      <c r="F11" s="78">
        <f t="shared" si="0"/>
        <v>231.54</v>
      </c>
      <c r="G11" s="76"/>
      <c r="H11" s="24">
        <f t="shared" si="1"/>
        <v>0</v>
      </c>
      <c r="J11" s="108"/>
    </row>
    <row r="12" spans="1:10" x14ac:dyDescent="0.25">
      <c r="A12" s="9" t="s">
        <v>124</v>
      </c>
      <c r="B12" s="9" t="s">
        <v>125</v>
      </c>
      <c r="C12" s="9" t="s">
        <v>105</v>
      </c>
      <c r="D12" s="22">
        <v>40</v>
      </c>
      <c r="E12" s="24">
        <v>280.5</v>
      </c>
      <c r="F12" s="78">
        <f t="shared" si="0"/>
        <v>280.5</v>
      </c>
      <c r="G12" s="76"/>
      <c r="H12" s="24">
        <f t="shared" si="1"/>
        <v>0</v>
      </c>
      <c r="J12" s="108"/>
    </row>
    <row r="13" spans="1:10" x14ac:dyDescent="0.25">
      <c r="A13" s="9" t="s">
        <v>126</v>
      </c>
      <c r="B13" s="9" t="s">
        <v>127</v>
      </c>
      <c r="C13" s="9" t="s">
        <v>106</v>
      </c>
      <c r="D13" s="22">
        <v>40</v>
      </c>
      <c r="E13" s="24">
        <v>300.89999999999998</v>
      </c>
      <c r="F13" s="78">
        <f t="shared" si="0"/>
        <v>300.89999999999998</v>
      </c>
      <c r="G13" s="76"/>
      <c r="H13" s="24">
        <f t="shared" si="1"/>
        <v>0</v>
      </c>
      <c r="J13" s="108"/>
    </row>
    <row r="14" spans="1:10" x14ac:dyDescent="0.25">
      <c r="A14" s="6"/>
      <c r="B14" s="11"/>
      <c r="C14" s="10" t="s">
        <v>115</v>
      </c>
      <c r="D14" s="10"/>
      <c r="E14" s="26"/>
      <c r="F14" s="79"/>
      <c r="G14" s="77"/>
      <c r="H14" s="26"/>
      <c r="J14" s="108"/>
    </row>
    <row r="15" spans="1:10" x14ac:dyDescent="0.25">
      <c r="A15" s="9" t="s">
        <v>128</v>
      </c>
      <c r="B15" s="9" t="s">
        <v>129</v>
      </c>
      <c r="C15" s="9" t="s">
        <v>107</v>
      </c>
      <c r="D15" s="22">
        <v>1</v>
      </c>
      <c r="E15" s="24">
        <v>35.700000000000003</v>
      </c>
      <c r="F15" s="78">
        <f t="shared" si="0"/>
        <v>35.700000000000003</v>
      </c>
      <c r="G15" s="76"/>
      <c r="H15" s="24">
        <f t="shared" si="1"/>
        <v>0</v>
      </c>
      <c r="J15" s="108"/>
    </row>
    <row r="16" spans="1:10" x14ac:dyDescent="0.25">
      <c r="A16" s="9" t="s">
        <v>130</v>
      </c>
      <c r="B16" s="9" t="s">
        <v>131</v>
      </c>
      <c r="C16" s="9" t="s">
        <v>108</v>
      </c>
      <c r="D16" s="22">
        <v>1</v>
      </c>
      <c r="E16" s="24">
        <v>40.799999999999997</v>
      </c>
      <c r="F16" s="78">
        <f t="shared" si="0"/>
        <v>40.799999999999997</v>
      </c>
      <c r="G16" s="76"/>
      <c r="H16" s="24">
        <f t="shared" si="1"/>
        <v>0</v>
      </c>
      <c r="J16" s="108"/>
    </row>
    <row r="17" spans="1:10" x14ac:dyDescent="0.25">
      <c r="A17" s="9" t="s">
        <v>132</v>
      </c>
      <c r="B17" s="9" t="s">
        <v>133</v>
      </c>
      <c r="C17" s="9" t="s">
        <v>109</v>
      </c>
      <c r="D17" s="22">
        <v>1</v>
      </c>
      <c r="E17" s="24">
        <v>49.98</v>
      </c>
      <c r="F17" s="78">
        <f t="shared" si="0"/>
        <v>49.98</v>
      </c>
      <c r="G17" s="76"/>
      <c r="H17" s="24">
        <f t="shared" si="1"/>
        <v>0</v>
      </c>
      <c r="J17" s="108"/>
    </row>
    <row r="18" spans="1:10" x14ac:dyDescent="0.25">
      <c r="A18" s="9" t="s">
        <v>134</v>
      </c>
      <c r="B18" s="9" t="s">
        <v>135</v>
      </c>
      <c r="C18" s="9" t="s">
        <v>110</v>
      </c>
      <c r="D18" s="22">
        <v>1</v>
      </c>
      <c r="E18" s="24">
        <v>61.2</v>
      </c>
      <c r="F18" s="78">
        <f t="shared" si="0"/>
        <v>61.2</v>
      </c>
      <c r="G18" s="76"/>
      <c r="H18" s="24">
        <f t="shared" si="1"/>
        <v>0</v>
      </c>
      <c r="J18" s="108"/>
    </row>
    <row r="19" spans="1:10" x14ac:dyDescent="0.25">
      <c r="A19" s="9" t="s">
        <v>1042</v>
      </c>
      <c r="B19" s="9" t="s">
        <v>1027</v>
      </c>
      <c r="C19" s="9" t="s">
        <v>1026</v>
      </c>
      <c r="D19" s="103">
        <v>1</v>
      </c>
      <c r="E19" s="24">
        <v>326.39999999999998</v>
      </c>
      <c r="F19" s="78">
        <f t="shared" si="0"/>
        <v>326.39999999999998</v>
      </c>
      <c r="G19" s="76"/>
      <c r="H19" s="24">
        <f t="shared" si="1"/>
        <v>0</v>
      </c>
      <c r="J19" s="108"/>
    </row>
    <row r="20" spans="1:10" x14ac:dyDescent="0.25">
      <c r="A20" s="9" t="s">
        <v>1043</v>
      </c>
      <c r="B20" s="9" t="s">
        <v>1029</v>
      </c>
      <c r="C20" s="9" t="s">
        <v>1028</v>
      </c>
      <c r="D20" s="103">
        <v>1</v>
      </c>
      <c r="E20" s="24">
        <v>326.39999999999998</v>
      </c>
      <c r="F20" s="78">
        <f t="shared" si="0"/>
        <v>326.39999999999998</v>
      </c>
      <c r="G20" s="76"/>
      <c r="H20" s="24">
        <f t="shared" si="1"/>
        <v>0</v>
      </c>
      <c r="J20" s="108"/>
    </row>
    <row r="21" spans="1:10" x14ac:dyDescent="0.25">
      <c r="A21" s="9" t="s">
        <v>136</v>
      </c>
      <c r="B21" s="9" t="s">
        <v>137</v>
      </c>
      <c r="C21" s="9" t="s">
        <v>111</v>
      </c>
      <c r="D21" s="22">
        <v>1</v>
      </c>
      <c r="E21" s="24">
        <v>20.399999999999999</v>
      </c>
      <c r="F21" s="78">
        <f t="shared" si="0"/>
        <v>20.399999999999999</v>
      </c>
      <c r="G21" s="76"/>
      <c r="H21" s="24">
        <f t="shared" si="1"/>
        <v>0</v>
      </c>
      <c r="J21" s="108"/>
    </row>
    <row r="22" spans="1:10" x14ac:dyDescent="0.25">
      <c r="A22" s="9" t="s">
        <v>138</v>
      </c>
      <c r="B22" s="9" t="s">
        <v>139</v>
      </c>
      <c r="C22" s="9" t="s">
        <v>112</v>
      </c>
      <c r="D22" s="22">
        <v>1</v>
      </c>
      <c r="E22" s="24">
        <v>19.2882</v>
      </c>
      <c r="F22" s="78">
        <f t="shared" si="0"/>
        <v>19.2882</v>
      </c>
      <c r="G22" s="76"/>
      <c r="H22" s="24">
        <f t="shared" si="1"/>
        <v>0</v>
      </c>
      <c r="J22" s="108"/>
    </row>
    <row r="23" spans="1:10" x14ac:dyDescent="0.25">
      <c r="A23" s="9" t="s">
        <v>140</v>
      </c>
      <c r="B23" s="9" t="s">
        <v>141</v>
      </c>
      <c r="C23" s="9" t="s">
        <v>113</v>
      </c>
      <c r="D23" s="22">
        <v>1</v>
      </c>
      <c r="E23" s="24">
        <v>22.95</v>
      </c>
      <c r="F23" s="78">
        <f t="shared" si="0"/>
        <v>22.95</v>
      </c>
      <c r="G23" s="76"/>
      <c r="H23" s="24">
        <f t="shared" si="1"/>
        <v>0</v>
      </c>
      <c r="J23" s="108"/>
    </row>
    <row r="24" spans="1:10" x14ac:dyDescent="0.25">
      <c r="A24" s="4" t="s">
        <v>1023</v>
      </c>
      <c r="B24" s="9" t="s">
        <v>1016</v>
      </c>
      <c r="C24" s="9" t="s">
        <v>1013</v>
      </c>
      <c r="D24" s="102">
        <v>1</v>
      </c>
      <c r="E24" s="25">
        <v>32.64</v>
      </c>
      <c r="F24" s="24">
        <f t="shared" si="0"/>
        <v>32.64</v>
      </c>
      <c r="G24" s="9"/>
      <c r="H24" s="25">
        <f t="shared" si="1"/>
        <v>0</v>
      </c>
      <c r="J24" s="108"/>
    </row>
    <row r="25" spans="1:10" x14ac:dyDescent="0.25">
      <c r="A25" s="4" t="s">
        <v>1024</v>
      </c>
      <c r="B25" s="9" t="s">
        <v>1017</v>
      </c>
      <c r="C25" s="9" t="s">
        <v>1014</v>
      </c>
      <c r="D25" s="102">
        <v>1</v>
      </c>
      <c r="E25" s="25">
        <v>35.088000000000001</v>
      </c>
      <c r="F25" s="24">
        <f t="shared" si="0"/>
        <v>35.088000000000001</v>
      </c>
      <c r="G25" s="9"/>
      <c r="H25" s="25">
        <f t="shared" si="1"/>
        <v>0</v>
      </c>
      <c r="J25" s="108"/>
    </row>
    <row r="26" spans="1:10" x14ac:dyDescent="0.25">
      <c r="A26" s="4" t="s">
        <v>1025</v>
      </c>
      <c r="B26" s="9" t="s">
        <v>1018</v>
      </c>
      <c r="C26" s="9" t="s">
        <v>1015</v>
      </c>
      <c r="D26" s="102">
        <v>1</v>
      </c>
      <c r="E26" s="25">
        <v>316.2</v>
      </c>
      <c r="F26" s="24">
        <f t="shared" si="0"/>
        <v>316.2</v>
      </c>
      <c r="G26" s="9"/>
      <c r="H26" s="25">
        <f t="shared" si="1"/>
        <v>0</v>
      </c>
      <c r="J26" s="108"/>
    </row>
    <row r="27" spans="1:10" x14ac:dyDescent="0.25">
      <c r="A27" s="4" t="s">
        <v>1035</v>
      </c>
      <c r="B27" s="9" t="s">
        <v>1031</v>
      </c>
      <c r="C27" s="9" t="s">
        <v>1030</v>
      </c>
      <c r="D27" s="103">
        <v>1</v>
      </c>
      <c r="E27" s="25">
        <v>42.942</v>
      </c>
      <c r="F27" s="24">
        <f t="shared" si="0"/>
        <v>42.942</v>
      </c>
      <c r="G27" s="9"/>
      <c r="H27" s="25">
        <f t="shared" si="1"/>
        <v>0</v>
      </c>
      <c r="J27" s="108"/>
    </row>
    <row r="28" spans="1:10" x14ac:dyDescent="0.25">
      <c r="A28" s="4" t="s">
        <v>1034</v>
      </c>
      <c r="B28" s="9" t="s">
        <v>1033</v>
      </c>
      <c r="C28" s="9" t="s">
        <v>1032</v>
      </c>
      <c r="D28" s="103">
        <v>1</v>
      </c>
      <c r="E28" s="25">
        <v>42.942</v>
      </c>
      <c r="F28" s="24">
        <f t="shared" si="0"/>
        <v>42.942</v>
      </c>
      <c r="G28" s="9"/>
      <c r="H28" s="25">
        <f t="shared" si="1"/>
        <v>0</v>
      </c>
      <c r="J28" s="108"/>
    </row>
    <row r="29" spans="1:10" x14ac:dyDescent="0.25">
      <c r="A29" s="4" t="s">
        <v>1038</v>
      </c>
      <c r="B29" s="9" t="s">
        <v>1037</v>
      </c>
      <c r="C29" s="9" t="s">
        <v>1036</v>
      </c>
      <c r="D29" s="103">
        <v>1</v>
      </c>
      <c r="E29" s="25">
        <v>43.35</v>
      </c>
      <c r="F29" s="24">
        <f t="shared" si="0"/>
        <v>43.35</v>
      </c>
      <c r="G29" s="9"/>
      <c r="H29" s="25">
        <f t="shared" si="1"/>
        <v>0</v>
      </c>
      <c r="J29" s="108"/>
    </row>
    <row r="30" spans="1:10" x14ac:dyDescent="0.25">
      <c r="A30" t="s">
        <v>1040</v>
      </c>
      <c r="B30" s="9" t="s">
        <v>1041</v>
      </c>
      <c r="C30" s="9" t="s">
        <v>1039</v>
      </c>
      <c r="D30" s="103">
        <v>1</v>
      </c>
      <c r="E30" s="9">
        <v>43.35</v>
      </c>
      <c r="F30" s="24">
        <f t="shared" si="0"/>
        <v>43.35</v>
      </c>
      <c r="G30" s="9"/>
      <c r="H30" s="9">
        <f t="shared" si="1"/>
        <v>0</v>
      </c>
      <c r="J30" s="108"/>
    </row>
  </sheetData>
  <mergeCells count="2">
    <mergeCell ref="B1:G4"/>
    <mergeCell ref="H1:H2"/>
  </mergeCells>
  <hyperlinks>
    <hyperlink ref="B5" location="Главная!R1C1" display="На главную"/>
    <hyperlink ref="H1" location="Главная!R1C1" display="На главную"/>
    <hyperlink ref="H1:H2" location="'Сводный заказ'!R1C1" display="Заказ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H218"/>
  <sheetViews>
    <sheetView topLeftCell="B1" workbookViewId="0">
      <selection activeCell="B5" sqref="B5"/>
    </sheetView>
  </sheetViews>
  <sheetFormatPr defaultRowHeight="15" x14ac:dyDescent="0.25"/>
  <cols>
    <col min="1" max="1" width="16.42578125" hidden="1" customWidth="1"/>
    <col min="2" max="2" width="15.7109375" customWidth="1"/>
    <col min="3" max="3" width="44.85546875" customWidth="1"/>
    <col min="4" max="4" width="10.42578125" customWidth="1"/>
    <col min="5" max="5" width="9.28515625" hidden="1" customWidth="1"/>
    <col min="6" max="7" width="9.28515625" customWidth="1"/>
    <col min="8" max="8" width="9.85546875" customWidth="1"/>
  </cols>
  <sheetData>
    <row r="1" spans="1:8" ht="15" customHeight="1" x14ac:dyDescent="0.25">
      <c r="B1" s="122" t="s">
        <v>1001</v>
      </c>
      <c r="C1" s="123"/>
      <c r="D1" s="123"/>
      <c r="E1" s="123"/>
      <c r="F1" s="123"/>
      <c r="G1" s="123"/>
      <c r="H1" s="128" t="s">
        <v>999</v>
      </c>
    </row>
    <row r="2" spans="1:8" ht="15" customHeight="1" x14ac:dyDescent="0.25">
      <c r="B2" s="124"/>
      <c r="C2" s="125"/>
      <c r="D2" s="125"/>
      <c r="E2" s="125"/>
      <c r="F2" s="125"/>
      <c r="G2" s="125"/>
      <c r="H2" s="129"/>
    </row>
    <row r="3" spans="1:8" ht="15" customHeight="1" x14ac:dyDescent="0.25">
      <c r="B3" s="124"/>
      <c r="C3" s="125"/>
      <c r="D3" s="125"/>
      <c r="E3" s="125"/>
      <c r="F3" s="125"/>
      <c r="G3" s="125"/>
      <c r="H3" s="96"/>
    </row>
    <row r="4" spans="1:8" ht="15" customHeight="1" thickBot="1" x14ac:dyDescent="0.3">
      <c r="B4" s="126"/>
      <c r="C4" s="127"/>
      <c r="D4" s="127"/>
      <c r="E4" s="127"/>
      <c r="F4" s="127"/>
      <c r="G4" s="127"/>
      <c r="H4" s="41"/>
    </row>
    <row r="5" spans="1:8" ht="25.5" customHeight="1" thickBot="1" x14ac:dyDescent="0.3">
      <c r="B5" s="27" t="s">
        <v>98</v>
      </c>
      <c r="C5" s="14"/>
      <c r="D5" s="14" t="s">
        <v>1</v>
      </c>
      <c r="E5" s="20"/>
      <c r="F5" s="73">
        <v>0</v>
      </c>
      <c r="G5" s="14" t="s">
        <v>99</v>
      </c>
      <c r="H5" s="18">
        <f>SUM(H8:H218)</f>
        <v>0</v>
      </c>
    </row>
    <row r="6" spans="1:8" x14ac:dyDescent="0.25">
      <c r="A6" s="5" t="s">
        <v>25</v>
      </c>
      <c r="B6" s="13" t="s">
        <v>2</v>
      </c>
      <c r="C6" s="13" t="s">
        <v>26</v>
      </c>
      <c r="D6" s="13" t="s">
        <v>100</v>
      </c>
      <c r="E6" s="10" t="s">
        <v>27</v>
      </c>
      <c r="F6" s="13" t="s">
        <v>28</v>
      </c>
      <c r="G6" s="13" t="s">
        <v>96</v>
      </c>
      <c r="H6" s="13" t="s">
        <v>97</v>
      </c>
    </row>
    <row r="7" spans="1:8" x14ac:dyDescent="0.25">
      <c r="A7" s="6"/>
      <c r="B7" s="11"/>
      <c r="C7" s="10" t="s">
        <v>144</v>
      </c>
      <c r="D7" s="10"/>
      <c r="E7" s="11"/>
      <c r="F7" s="11"/>
      <c r="G7" s="11"/>
      <c r="H7" s="11"/>
    </row>
    <row r="8" spans="1:8" x14ac:dyDescent="0.25">
      <c r="A8" s="7" t="s">
        <v>145</v>
      </c>
      <c r="B8" s="7" t="s">
        <v>146</v>
      </c>
      <c r="C8" s="7" t="s">
        <v>1063</v>
      </c>
      <c r="D8" s="21">
        <v>640</v>
      </c>
      <c r="E8" s="24">
        <v>26.093023255813954</v>
      </c>
      <c r="F8" s="87">
        <f>E8-E8*$F$5</f>
        <v>26.093023255813954</v>
      </c>
      <c r="G8" s="76"/>
      <c r="H8" s="24">
        <f>G8*F8</f>
        <v>0</v>
      </c>
    </row>
    <row r="9" spans="1:8" x14ac:dyDescent="0.25">
      <c r="A9" s="9" t="s">
        <v>147</v>
      </c>
      <c r="B9" s="9" t="s">
        <v>148</v>
      </c>
      <c r="C9" s="9" t="s">
        <v>1064</v>
      </c>
      <c r="D9" s="21">
        <v>390</v>
      </c>
      <c r="E9" s="24">
        <v>34.632558139534886</v>
      </c>
      <c r="F9" s="87">
        <f t="shared" ref="F9:F15" si="0">E9-E9*$F$5</f>
        <v>34.632558139534886</v>
      </c>
      <c r="G9" s="76"/>
      <c r="H9" s="24">
        <f t="shared" ref="H9:H15" si="1">G9*F9</f>
        <v>0</v>
      </c>
    </row>
    <row r="10" spans="1:8" x14ac:dyDescent="0.25">
      <c r="A10" s="9" t="s">
        <v>149</v>
      </c>
      <c r="B10" s="9" t="s">
        <v>150</v>
      </c>
      <c r="C10" s="9" t="s">
        <v>1065</v>
      </c>
      <c r="D10" s="21">
        <v>240</v>
      </c>
      <c r="E10" s="89">
        <v>51.474418604651163</v>
      </c>
      <c r="F10" s="87">
        <f t="shared" si="0"/>
        <v>51.474418604651163</v>
      </c>
      <c r="G10" s="76"/>
      <c r="H10" s="24">
        <f t="shared" si="1"/>
        <v>0</v>
      </c>
    </row>
    <row r="11" spans="1:8" x14ac:dyDescent="0.25">
      <c r="A11" s="9" t="s">
        <v>1048</v>
      </c>
      <c r="B11" s="9" t="s">
        <v>1049</v>
      </c>
      <c r="C11" s="9" t="s">
        <v>1050</v>
      </c>
      <c r="D11" s="21">
        <v>150</v>
      </c>
      <c r="E11" s="89">
        <v>85.158139534883716</v>
      </c>
      <c r="F11" s="87">
        <f t="shared" si="0"/>
        <v>85.158139534883716</v>
      </c>
      <c r="G11" s="76"/>
      <c r="H11" s="24">
        <f t="shared" si="1"/>
        <v>0</v>
      </c>
    </row>
    <row r="12" spans="1:8" x14ac:dyDescent="0.25">
      <c r="A12" s="9" t="s">
        <v>1051</v>
      </c>
      <c r="B12" s="9" t="s">
        <v>1052</v>
      </c>
      <c r="C12" s="9" t="s">
        <v>1053</v>
      </c>
      <c r="D12" s="21">
        <v>84</v>
      </c>
      <c r="E12" s="89">
        <v>142.32558139534885</v>
      </c>
      <c r="F12" s="87">
        <f t="shared" si="0"/>
        <v>142.32558139534885</v>
      </c>
      <c r="G12" s="76"/>
      <c r="H12" s="24">
        <f t="shared" si="1"/>
        <v>0</v>
      </c>
    </row>
    <row r="13" spans="1:8" x14ac:dyDescent="0.25">
      <c r="A13" s="9" t="s">
        <v>1054</v>
      </c>
      <c r="B13" s="9" t="s">
        <v>1055</v>
      </c>
      <c r="C13" s="9" t="s">
        <v>1056</v>
      </c>
      <c r="D13" s="21">
        <v>56</v>
      </c>
      <c r="E13" s="89">
        <v>230.09302325581396</v>
      </c>
      <c r="F13" s="87">
        <f t="shared" si="0"/>
        <v>230.09302325581396</v>
      </c>
      <c r="G13" s="76"/>
      <c r="H13" s="24">
        <f t="shared" si="1"/>
        <v>0</v>
      </c>
    </row>
    <row r="14" spans="1:8" x14ac:dyDescent="0.25">
      <c r="A14" s="9" t="s">
        <v>1057</v>
      </c>
      <c r="B14" s="9" t="s">
        <v>1058</v>
      </c>
      <c r="C14" s="9" t="s">
        <v>1059</v>
      </c>
      <c r="D14" s="21">
        <v>28</v>
      </c>
      <c r="E14" s="89">
        <v>403.25581395348837</v>
      </c>
      <c r="F14" s="87">
        <f t="shared" si="0"/>
        <v>403.25581395348837</v>
      </c>
      <c r="G14" s="76"/>
      <c r="H14" s="24">
        <f t="shared" si="1"/>
        <v>0</v>
      </c>
    </row>
    <row r="15" spans="1:8" x14ac:dyDescent="0.25">
      <c r="A15" s="9" t="s">
        <v>1060</v>
      </c>
      <c r="B15" s="9" t="s">
        <v>1061</v>
      </c>
      <c r="C15" s="9" t="s">
        <v>1062</v>
      </c>
      <c r="D15" s="21">
        <v>10</v>
      </c>
      <c r="E15" s="89">
        <v>877.67441860465112</v>
      </c>
      <c r="F15" s="87">
        <f t="shared" si="0"/>
        <v>877.67441860465112</v>
      </c>
      <c r="G15" s="76"/>
      <c r="H15" s="24">
        <f t="shared" si="1"/>
        <v>0</v>
      </c>
    </row>
    <row r="16" spans="1:8" x14ac:dyDescent="0.25">
      <c r="A16" s="6"/>
      <c r="B16" s="11"/>
      <c r="C16" s="10" t="s">
        <v>151</v>
      </c>
      <c r="D16" s="10"/>
      <c r="E16" s="90"/>
      <c r="F16" s="111"/>
      <c r="G16" s="72"/>
      <c r="H16" s="11"/>
    </row>
    <row r="17" spans="1:8" x14ac:dyDescent="0.25">
      <c r="A17" s="9" t="s">
        <v>152</v>
      </c>
      <c r="B17" s="9" t="s">
        <v>153</v>
      </c>
      <c r="C17" s="9" t="s">
        <v>161</v>
      </c>
      <c r="D17" s="22">
        <v>600</v>
      </c>
      <c r="E17" s="89">
        <v>27.279069767441861</v>
      </c>
      <c r="F17" s="87">
        <f t="shared" ref="F17:F33" si="2">E17-E17*$F$5</f>
        <v>27.279069767441861</v>
      </c>
      <c r="G17" s="76"/>
      <c r="H17" s="24">
        <f t="shared" ref="H17:H33" si="3">G17*F17</f>
        <v>0</v>
      </c>
    </row>
    <row r="18" spans="1:8" x14ac:dyDescent="0.25">
      <c r="A18" s="9" t="s">
        <v>154</v>
      </c>
      <c r="B18" s="9" t="s">
        <v>155</v>
      </c>
      <c r="C18" s="9" t="s">
        <v>162</v>
      </c>
      <c r="D18" s="110">
        <v>560</v>
      </c>
      <c r="E18" s="89">
        <v>27.279069767441861</v>
      </c>
      <c r="F18" s="87">
        <f t="shared" si="2"/>
        <v>27.279069767441861</v>
      </c>
      <c r="G18" s="76"/>
      <c r="H18" s="24">
        <f t="shared" si="3"/>
        <v>0</v>
      </c>
    </row>
    <row r="19" spans="1:8" x14ac:dyDescent="0.25">
      <c r="A19" s="9" t="s">
        <v>156</v>
      </c>
      <c r="B19" s="9" t="s">
        <v>157</v>
      </c>
      <c r="C19" s="9" t="s">
        <v>163</v>
      </c>
      <c r="D19" s="110">
        <v>360</v>
      </c>
      <c r="E19" s="89">
        <v>34.395348837209298</v>
      </c>
      <c r="F19" s="87">
        <f t="shared" si="2"/>
        <v>34.395348837209298</v>
      </c>
      <c r="G19" s="76"/>
      <c r="H19" s="24">
        <f t="shared" si="3"/>
        <v>0</v>
      </c>
    </row>
    <row r="20" spans="1:8" x14ac:dyDescent="0.25">
      <c r="A20" s="9" t="s">
        <v>158</v>
      </c>
      <c r="B20" s="9" t="s">
        <v>159</v>
      </c>
      <c r="C20" s="9" t="s">
        <v>164</v>
      </c>
      <c r="D20" s="110">
        <v>360</v>
      </c>
      <c r="E20" s="89">
        <v>34.395348837209298</v>
      </c>
      <c r="F20" s="87">
        <f t="shared" si="2"/>
        <v>34.395348837209298</v>
      </c>
      <c r="G20" s="76"/>
      <c r="H20" s="24">
        <f t="shared" si="3"/>
        <v>0</v>
      </c>
    </row>
    <row r="21" spans="1:8" x14ac:dyDescent="0.25">
      <c r="A21" s="9" t="s">
        <v>160</v>
      </c>
      <c r="B21" s="9" t="s">
        <v>1066</v>
      </c>
      <c r="C21" s="9" t="s">
        <v>165</v>
      </c>
      <c r="D21" s="110">
        <v>325</v>
      </c>
      <c r="E21" s="89">
        <v>35.581395348837212</v>
      </c>
      <c r="F21" s="87">
        <f t="shared" si="2"/>
        <v>35.581395348837212</v>
      </c>
      <c r="G21" s="76"/>
      <c r="H21" s="24">
        <f t="shared" si="3"/>
        <v>0</v>
      </c>
    </row>
    <row r="22" spans="1:8" x14ac:dyDescent="0.25">
      <c r="A22" s="9" t="s">
        <v>1067</v>
      </c>
      <c r="B22" s="9" t="s">
        <v>1068</v>
      </c>
      <c r="C22" s="9" t="s">
        <v>1069</v>
      </c>
      <c r="D22" s="110">
        <v>240</v>
      </c>
      <c r="E22" s="89">
        <v>54.558139534883722</v>
      </c>
      <c r="F22" s="87">
        <f t="shared" si="2"/>
        <v>54.558139534883722</v>
      </c>
      <c r="G22" s="76"/>
      <c r="H22" s="24">
        <f t="shared" si="3"/>
        <v>0</v>
      </c>
    </row>
    <row r="23" spans="1:8" x14ac:dyDescent="0.25">
      <c r="A23" s="9" t="s">
        <v>166</v>
      </c>
      <c r="B23" s="9" t="s">
        <v>167</v>
      </c>
      <c r="C23" s="9" t="s">
        <v>170</v>
      </c>
      <c r="D23" s="110">
        <v>210</v>
      </c>
      <c r="E23" s="89">
        <v>54.558139534883722</v>
      </c>
      <c r="F23" s="87">
        <f t="shared" si="2"/>
        <v>54.558139534883722</v>
      </c>
      <c r="G23" s="76"/>
      <c r="H23" s="24">
        <f t="shared" si="3"/>
        <v>0</v>
      </c>
    </row>
    <row r="24" spans="1:8" x14ac:dyDescent="0.25">
      <c r="A24" s="9" t="s">
        <v>168</v>
      </c>
      <c r="B24" s="9" t="s">
        <v>169</v>
      </c>
      <c r="C24" s="9" t="s">
        <v>171</v>
      </c>
      <c r="D24" s="110">
        <v>210</v>
      </c>
      <c r="E24" s="89">
        <v>54.558139534883722</v>
      </c>
      <c r="F24" s="87">
        <f t="shared" si="2"/>
        <v>54.558139534883722</v>
      </c>
      <c r="G24" s="76"/>
      <c r="H24" s="24">
        <f t="shared" si="3"/>
        <v>0</v>
      </c>
    </row>
    <row r="25" spans="1:8" x14ac:dyDescent="0.25">
      <c r="A25" s="9" t="s">
        <v>1070</v>
      </c>
      <c r="B25" s="9" t="s">
        <v>1071</v>
      </c>
      <c r="C25" s="9" t="s">
        <v>1072</v>
      </c>
      <c r="D25" s="110">
        <v>210</v>
      </c>
      <c r="E25" s="89">
        <v>66.418604651162795</v>
      </c>
      <c r="F25" s="87">
        <f t="shared" si="2"/>
        <v>66.418604651162795</v>
      </c>
      <c r="G25" s="76"/>
      <c r="H25" s="24">
        <f t="shared" si="3"/>
        <v>0</v>
      </c>
    </row>
    <row r="26" spans="1:8" x14ac:dyDescent="0.25">
      <c r="A26" s="9" t="s">
        <v>1073</v>
      </c>
      <c r="B26" s="9" t="s">
        <v>1074</v>
      </c>
      <c r="C26" s="9" t="s">
        <v>1075</v>
      </c>
      <c r="D26" s="110">
        <v>140</v>
      </c>
      <c r="E26" s="89">
        <v>75.906976744186053</v>
      </c>
      <c r="F26" s="87">
        <f t="shared" si="2"/>
        <v>75.906976744186053</v>
      </c>
      <c r="G26" s="76"/>
      <c r="H26" s="24">
        <f t="shared" si="3"/>
        <v>0</v>
      </c>
    </row>
    <row r="27" spans="1:8" x14ac:dyDescent="0.25">
      <c r="A27" s="9" t="s">
        <v>1076</v>
      </c>
      <c r="B27" s="9" t="s">
        <v>1077</v>
      </c>
      <c r="C27" s="9" t="s">
        <v>1078</v>
      </c>
      <c r="D27" s="110">
        <v>130</v>
      </c>
      <c r="E27" s="89">
        <v>75.906976744186053</v>
      </c>
      <c r="F27" s="87">
        <f t="shared" si="2"/>
        <v>75.906976744186053</v>
      </c>
      <c r="G27" s="76"/>
      <c r="H27" s="24">
        <f t="shared" si="3"/>
        <v>0</v>
      </c>
    </row>
    <row r="28" spans="1:8" x14ac:dyDescent="0.25">
      <c r="A28" s="9" t="s">
        <v>1079</v>
      </c>
      <c r="B28" s="9" t="s">
        <v>1080</v>
      </c>
      <c r="C28" s="9" t="s">
        <v>1081</v>
      </c>
      <c r="D28" s="110">
        <v>120</v>
      </c>
      <c r="E28" s="89">
        <v>83.023255813953497</v>
      </c>
      <c r="F28" s="87">
        <f t="shared" si="2"/>
        <v>83.023255813953497</v>
      </c>
      <c r="G28" s="76"/>
      <c r="H28" s="24">
        <f t="shared" si="3"/>
        <v>0</v>
      </c>
    </row>
    <row r="29" spans="1:8" x14ac:dyDescent="0.25">
      <c r="A29" s="9" t="s">
        <v>1082</v>
      </c>
      <c r="B29" s="9" t="s">
        <v>1083</v>
      </c>
      <c r="C29" s="9" t="s">
        <v>1084</v>
      </c>
      <c r="D29" s="110">
        <v>80</v>
      </c>
      <c r="E29" s="89">
        <v>128.09302325581396</v>
      </c>
      <c r="F29" s="87">
        <f t="shared" si="2"/>
        <v>128.09302325581396</v>
      </c>
      <c r="G29" s="76"/>
      <c r="H29" s="24">
        <f t="shared" si="3"/>
        <v>0</v>
      </c>
    </row>
    <row r="30" spans="1:8" x14ac:dyDescent="0.25">
      <c r="A30" s="9" t="s">
        <v>1085</v>
      </c>
      <c r="B30" s="9" t="s">
        <v>1086</v>
      </c>
      <c r="C30" s="9" t="s">
        <v>1087</v>
      </c>
      <c r="D30" s="110">
        <v>80</v>
      </c>
      <c r="E30" s="89">
        <v>128.09302325581396</v>
      </c>
      <c r="F30" s="87">
        <f t="shared" si="2"/>
        <v>128.09302325581396</v>
      </c>
      <c r="G30" s="76"/>
      <c r="H30" s="24">
        <f t="shared" si="3"/>
        <v>0</v>
      </c>
    </row>
    <row r="31" spans="1:8" x14ac:dyDescent="0.25">
      <c r="A31" s="9" t="s">
        <v>1088</v>
      </c>
      <c r="B31" s="9" t="s">
        <v>1089</v>
      </c>
      <c r="C31" s="9" t="s">
        <v>1090</v>
      </c>
      <c r="D31" s="110">
        <v>80</v>
      </c>
      <c r="E31" s="89">
        <v>142.32558139534885</v>
      </c>
      <c r="F31" s="87">
        <f t="shared" si="2"/>
        <v>142.32558139534885</v>
      </c>
      <c r="G31" s="76"/>
      <c r="H31" s="24">
        <f t="shared" si="3"/>
        <v>0</v>
      </c>
    </row>
    <row r="32" spans="1:8" x14ac:dyDescent="0.25">
      <c r="A32" s="9" t="s">
        <v>1091</v>
      </c>
      <c r="B32" s="9" t="s">
        <v>1092</v>
      </c>
      <c r="C32" s="9" t="s">
        <v>1093</v>
      </c>
      <c r="D32" s="110">
        <v>46</v>
      </c>
      <c r="E32" s="89">
        <v>218.23255813953489</v>
      </c>
      <c r="F32" s="87">
        <f t="shared" si="2"/>
        <v>218.23255813953489</v>
      </c>
      <c r="G32" s="76"/>
      <c r="H32" s="24">
        <f t="shared" si="3"/>
        <v>0</v>
      </c>
    </row>
    <row r="33" spans="1:8" x14ac:dyDescent="0.25">
      <c r="A33" s="9" t="s">
        <v>1094</v>
      </c>
      <c r="B33" s="9" t="s">
        <v>1095</v>
      </c>
      <c r="C33" s="9" t="s">
        <v>1096</v>
      </c>
      <c r="D33" s="110">
        <v>8</v>
      </c>
      <c r="E33" s="89">
        <v>880.6</v>
      </c>
      <c r="F33" s="87">
        <f t="shared" si="2"/>
        <v>880.6</v>
      </c>
      <c r="G33" s="76"/>
      <c r="H33" s="24">
        <f t="shared" si="3"/>
        <v>0</v>
      </c>
    </row>
    <row r="34" spans="1:8" x14ac:dyDescent="0.25">
      <c r="A34" s="6"/>
      <c r="B34" s="11"/>
      <c r="C34" s="10" t="s">
        <v>172</v>
      </c>
      <c r="D34" s="10"/>
      <c r="E34" s="90"/>
      <c r="F34" s="111"/>
      <c r="G34" s="72"/>
      <c r="H34" s="11"/>
    </row>
    <row r="35" spans="1:8" x14ac:dyDescent="0.25">
      <c r="A35" s="9" t="s">
        <v>173</v>
      </c>
      <c r="B35" s="9" t="s">
        <v>174</v>
      </c>
      <c r="C35" s="9" t="s">
        <v>186</v>
      </c>
      <c r="D35" s="22">
        <v>600</v>
      </c>
      <c r="E35" s="89">
        <v>23.720930232558139</v>
      </c>
      <c r="F35" s="87">
        <f t="shared" ref="F35:F50" si="4">E35-E35*$F$5</f>
        <v>23.720930232558139</v>
      </c>
      <c r="G35" s="76"/>
      <c r="H35" s="24">
        <f t="shared" ref="H35:H50" si="5">G35*F35</f>
        <v>0</v>
      </c>
    </row>
    <row r="36" spans="1:8" x14ac:dyDescent="0.25">
      <c r="A36" s="9" t="s">
        <v>175</v>
      </c>
      <c r="B36" s="9" t="s">
        <v>176</v>
      </c>
      <c r="C36" s="9" t="s">
        <v>187</v>
      </c>
      <c r="D36" s="110">
        <v>600</v>
      </c>
      <c r="E36" s="89">
        <v>23.720930232558139</v>
      </c>
      <c r="F36" s="87">
        <f t="shared" si="4"/>
        <v>23.720930232558139</v>
      </c>
      <c r="G36" s="76"/>
      <c r="H36" s="24">
        <f t="shared" si="5"/>
        <v>0</v>
      </c>
    </row>
    <row r="37" spans="1:8" x14ac:dyDescent="0.25">
      <c r="A37" s="9" t="s">
        <v>177</v>
      </c>
      <c r="B37" s="9" t="s">
        <v>178</v>
      </c>
      <c r="C37" s="9" t="s">
        <v>188</v>
      </c>
      <c r="D37" s="110">
        <v>360</v>
      </c>
      <c r="E37" s="89">
        <v>33.209302325581397</v>
      </c>
      <c r="F37" s="87">
        <f t="shared" si="4"/>
        <v>33.209302325581397</v>
      </c>
      <c r="G37" s="76"/>
      <c r="H37" s="24">
        <f t="shared" si="5"/>
        <v>0</v>
      </c>
    </row>
    <row r="38" spans="1:8" x14ac:dyDescent="0.25">
      <c r="A38" s="9" t="s">
        <v>179</v>
      </c>
      <c r="B38" s="9" t="s">
        <v>180</v>
      </c>
      <c r="C38" s="9" t="s">
        <v>189</v>
      </c>
      <c r="D38" s="110">
        <v>360</v>
      </c>
      <c r="E38" s="89">
        <v>33.209302325581397</v>
      </c>
      <c r="F38" s="87">
        <f t="shared" si="4"/>
        <v>33.209302325581397</v>
      </c>
      <c r="G38" s="76"/>
      <c r="H38" s="24">
        <f t="shared" si="5"/>
        <v>0</v>
      </c>
    </row>
    <row r="39" spans="1:8" x14ac:dyDescent="0.25">
      <c r="A39" s="9" t="s">
        <v>181</v>
      </c>
      <c r="B39" s="9" t="s">
        <v>1097</v>
      </c>
      <c r="C39" s="9" t="s">
        <v>190</v>
      </c>
      <c r="D39" s="110">
        <v>330</v>
      </c>
      <c r="E39" s="89">
        <v>33.209302325581397</v>
      </c>
      <c r="F39" s="87">
        <f t="shared" si="4"/>
        <v>33.209302325581397</v>
      </c>
      <c r="G39" s="76"/>
      <c r="H39" s="24">
        <f t="shared" si="5"/>
        <v>0</v>
      </c>
    </row>
    <row r="40" spans="1:8" x14ac:dyDescent="0.25">
      <c r="A40" s="9" t="s">
        <v>1098</v>
      </c>
      <c r="B40" s="9" t="s">
        <v>1099</v>
      </c>
      <c r="C40" s="9" t="s">
        <v>1100</v>
      </c>
      <c r="D40" s="110">
        <v>240</v>
      </c>
      <c r="E40" s="89">
        <v>49.8139534883721</v>
      </c>
      <c r="F40" s="87">
        <f t="shared" si="4"/>
        <v>49.8139534883721</v>
      </c>
      <c r="G40" s="76"/>
      <c r="H40" s="24">
        <f t="shared" si="5"/>
        <v>0</v>
      </c>
    </row>
    <row r="41" spans="1:8" x14ac:dyDescent="0.25">
      <c r="A41" s="9" t="s">
        <v>182</v>
      </c>
      <c r="B41" s="9" t="s">
        <v>183</v>
      </c>
      <c r="C41" s="9" t="s">
        <v>191</v>
      </c>
      <c r="D41" s="110">
        <v>240</v>
      </c>
      <c r="E41" s="89">
        <v>51</v>
      </c>
      <c r="F41" s="87">
        <f t="shared" si="4"/>
        <v>51</v>
      </c>
      <c r="G41" s="76"/>
      <c r="H41" s="24">
        <f t="shared" si="5"/>
        <v>0</v>
      </c>
    </row>
    <row r="42" spans="1:8" x14ac:dyDescent="0.25">
      <c r="A42" s="9" t="s">
        <v>184</v>
      </c>
      <c r="B42" s="9" t="s">
        <v>185</v>
      </c>
      <c r="C42" s="9" t="s">
        <v>192</v>
      </c>
      <c r="D42" s="110">
        <v>210</v>
      </c>
      <c r="E42" s="89">
        <v>52.186046511627907</v>
      </c>
      <c r="F42" s="87">
        <f t="shared" si="4"/>
        <v>52.186046511627907</v>
      </c>
      <c r="G42" s="76"/>
      <c r="H42" s="24">
        <f t="shared" si="5"/>
        <v>0</v>
      </c>
    </row>
    <row r="43" spans="1:8" x14ac:dyDescent="0.25">
      <c r="A43" s="9" t="s">
        <v>1101</v>
      </c>
      <c r="B43" s="9" t="s">
        <v>1102</v>
      </c>
      <c r="C43" s="9" t="s">
        <v>1103</v>
      </c>
      <c r="D43" s="110">
        <v>210</v>
      </c>
      <c r="E43" s="89">
        <v>64.04651162790698</v>
      </c>
      <c r="F43" s="87">
        <f t="shared" si="4"/>
        <v>64.04651162790698</v>
      </c>
      <c r="G43" s="76"/>
      <c r="H43" s="24">
        <f t="shared" si="5"/>
        <v>0</v>
      </c>
    </row>
    <row r="44" spans="1:8" x14ac:dyDescent="0.25">
      <c r="A44" s="9" t="s">
        <v>1104</v>
      </c>
      <c r="B44" s="9" t="s">
        <v>1105</v>
      </c>
      <c r="C44" s="9" t="s">
        <v>1106</v>
      </c>
      <c r="D44" s="110">
        <v>130</v>
      </c>
      <c r="E44" s="89">
        <v>71.162790697674424</v>
      </c>
      <c r="F44" s="87">
        <f t="shared" si="4"/>
        <v>71.162790697674424</v>
      </c>
      <c r="G44" s="76"/>
      <c r="H44" s="24">
        <f t="shared" si="5"/>
        <v>0</v>
      </c>
    </row>
    <row r="45" spans="1:8" x14ac:dyDescent="0.25">
      <c r="A45" s="9" t="s">
        <v>1107</v>
      </c>
      <c r="B45" s="9" t="s">
        <v>1108</v>
      </c>
      <c r="C45" s="9" t="s">
        <v>1109</v>
      </c>
      <c r="D45" s="110">
        <v>130</v>
      </c>
      <c r="E45" s="89">
        <v>71.162790697674424</v>
      </c>
      <c r="F45" s="87">
        <f t="shared" si="4"/>
        <v>71.162790697674424</v>
      </c>
      <c r="G45" s="76"/>
      <c r="H45" s="24">
        <f t="shared" si="5"/>
        <v>0</v>
      </c>
    </row>
    <row r="46" spans="1:8" x14ac:dyDescent="0.25">
      <c r="A46" s="9" t="s">
        <v>1110</v>
      </c>
      <c r="B46" s="9" t="s">
        <v>1111</v>
      </c>
      <c r="C46" s="9" t="s">
        <v>1112</v>
      </c>
      <c r="D46" s="110">
        <v>130</v>
      </c>
      <c r="E46" s="89">
        <v>83.023255813953497</v>
      </c>
      <c r="F46" s="87">
        <f t="shared" si="4"/>
        <v>83.023255813953497</v>
      </c>
      <c r="G46" s="76"/>
      <c r="H46" s="24">
        <f t="shared" si="5"/>
        <v>0</v>
      </c>
    </row>
    <row r="47" spans="1:8" x14ac:dyDescent="0.25">
      <c r="A47" s="9" t="s">
        <v>1113</v>
      </c>
      <c r="B47" s="9" t="s">
        <v>1114</v>
      </c>
      <c r="C47" s="9" t="s">
        <v>1115</v>
      </c>
      <c r="D47" s="110">
        <v>80</v>
      </c>
      <c r="E47" s="89">
        <v>123.34883720930233</v>
      </c>
      <c r="F47" s="87">
        <f t="shared" si="4"/>
        <v>123.34883720930233</v>
      </c>
      <c r="G47" s="76"/>
      <c r="H47" s="24">
        <f t="shared" si="5"/>
        <v>0</v>
      </c>
    </row>
    <row r="48" spans="1:8" x14ac:dyDescent="0.25">
      <c r="A48" s="9" t="s">
        <v>1116</v>
      </c>
      <c r="B48" s="9" t="s">
        <v>1117</v>
      </c>
      <c r="C48" s="9" t="s">
        <v>1118</v>
      </c>
      <c r="D48" s="110">
        <v>80</v>
      </c>
      <c r="E48" s="89">
        <v>123.34883720930233</v>
      </c>
      <c r="F48" s="87">
        <f t="shared" si="4"/>
        <v>123.34883720930233</v>
      </c>
      <c r="G48" s="76"/>
      <c r="H48" s="24">
        <f t="shared" si="5"/>
        <v>0</v>
      </c>
    </row>
    <row r="49" spans="1:8" x14ac:dyDescent="0.25">
      <c r="A49" s="9" t="s">
        <v>1119</v>
      </c>
      <c r="B49" s="9" t="s">
        <v>1120</v>
      </c>
      <c r="C49" s="9" t="s">
        <v>1121</v>
      </c>
      <c r="D49" s="110">
        <v>80</v>
      </c>
      <c r="E49" s="89">
        <v>130.46511627906978</v>
      </c>
      <c r="F49" s="87">
        <f t="shared" si="4"/>
        <v>130.46511627906978</v>
      </c>
      <c r="G49" s="76"/>
      <c r="H49" s="24">
        <f t="shared" si="5"/>
        <v>0</v>
      </c>
    </row>
    <row r="50" spans="1:8" x14ac:dyDescent="0.25">
      <c r="A50" s="9" t="s">
        <v>1122</v>
      </c>
      <c r="B50" s="9" t="s">
        <v>1123</v>
      </c>
      <c r="C50" s="9" t="s">
        <v>1124</v>
      </c>
      <c r="D50" s="110">
        <v>46</v>
      </c>
      <c r="E50" s="89">
        <v>213.48837209302326</v>
      </c>
      <c r="F50" s="87">
        <f t="shared" si="4"/>
        <v>213.48837209302326</v>
      </c>
      <c r="G50" s="76"/>
      <c r="H50" s="24">
        <f t="shared" si="5"/>
        <v>0</v>
      </c>
    </row>
    <row r="51" spans="1:8" x14ac:dyDescent="0.25">
      <c r="A51" s="6"/>
      <c r="B51" s="11"/>
      <c r="C51" s="10" t="s">
        <v>193</v>
      </c>
      <c r="D51" s="10"/>
      <c r="E51" s="90"/>
      <c r="F51" s="111"/>
      <c r="G51" s="72"/>
      <c r="H51" s="11"/>
    </row>
    <row r="52" spans="1:8" x14ac:dyDescent="0.25">
      <c r="A52" s="9" t="s">
        <v>194</v>
      </c>
      <c r="B52" s="9" t="s">
        <v>195</v>
      </c>
      <c r="C52" s="9" t="s">
        <v>200</v>
      </c>
      <c r="D52" s="22">
        <v>330</v>
      </c>
      <c r="E52" s="89">
        <v>40.325581395348834</v>
      </c>
      <c r="F52" s="87">
        <f t="shared" ref="F52:F60" si="6">E52-E52*$F$5</f>
        <v>40.325581395348834</v>
      </c>
      <c r="G52" s="80"/>
      <c r="H52" s="24">
        <f t="shared" ref="H52:H60" si="7">G52*F52</f>
        <v>0</v>
      </c>
    </row>
    <row r="53" spans="1:8" x14ac:dyDescent="0.25">
      <c r="A53" s="9" t="s">
        <v>196</v>
      </c>
      <c r="B53" s="9" t="s">
        <v>197</v>
      </c>
      <c r="C53" s="9" t="s">
        <v>201</v>
      </c>
      <c r="D53" s="110">
        <v>210</v>
      </c>
      <c r="E53" s="89">
        <v>56.930232558139537</v>
      </c>
      <c r="F53" s="87">
        <f t="shared" si="6"/>
        <v>56.930232558139537</v>
      </c>
      <c r="G53" s="80"/>
      <c r="H53" s="24">
        <f t="shared" si="7"/>
        <v>0</v>
      </c>
    </row>
    <row r="54" spans="1:8" x14ac:dyDescent="0.25">
      <c r="A54" s="9" t="s">
        <v>198</v>
      </c>
      <c r="B54" s="9" t="s">
        <v>199</v>
      </c>
      <c r="C54" s="9" t="s">
        <v>202</v>
      </c>
      <c r="D54" s="110">
        <v>120</v>
      </c>
      <c r="E54" s="89">
        <v>85.395348837209298</v>
      </c>
      <c r="F54" s="87">
        <f t="shared" si="6"/>
        <v>85.395348837209298</v>
      </c>
      <c r="G54" s="80"/>
      <c r="H54" s="24">
        <f t="shared" si="7"/>
        <v>0</v>
      </c>
    </row>
    <row r="55" spans="1:8" x14ac:dyDescent="0.25">
      <c r="A55" s="9" t="s">
        <v>1125</v>
      </c>
      <c r="B55" s="9" t="s">
        <v>1126</v>
      </c>
      <c r="C55" s="9" t="s">
        <v>1127</v>
      </c>
      <c r="D55" s="110">
        <v>84</v>
      </c>
      <c r="E55" s="89">
        <v>118.6046511627907</v>
      </c>
      <c r="F55" s="87">
        <f t="shared" si="6"/>
        <v>118.6046511627907</v>
      </c>
      <c r="G55" s="80"/>
      <c r="H55" s="24">
        <f t="shared" si="7"/>
        <v>0</v>
      </c>
    </row>
    <row r="56" spans="1:8" x14ac:dyDescent="0.25">
      <c r="A56" s="9" t="s">
        <v>1128</v>
      </c>
      <c r="B56" s="9" t="s">
        <v>1129</v>
      </c>
      <c r="C56" s="9" t="s">
        <v>1130</v>
      </c>
      <c r="D56" s="110">
        <v>50</v>
      </c>
      <c r="E56" s="89">
        <v>208.74418604651163</v>
      </c>
      <c r="F56" s="87">
        <f t="shared" si="6"/>
        <v>208.74418604651163</v>
      </c>
      <c r="G56" s="80"/>
      <c r="H56" s="24">
        <f t="shared" si="7"/>
        <v>0</v>
      </c>
    </row>
    <row r="57" spans="1:8" x14ac:dyDescent="0.25">
      <c r="A57" s="9" t="s">
        <v>1131</v>
      </c>
      <c r="B57" s="9" t="s">
        <v>1132</v>
      </c>
      <c r="C57" s="9" t="s">
        <v>1133</v>
      </c>
      <c r="D57" s="110">
        <v>28</v>
      </c>
      <c r="E57" s="89">
        <v>336.83720930232562</v>
      </c>
      <c r="F57" s="87">
        <f t="shared" si="6"/>
        <v>336.83720930232562</v>
      </c>
      <c r="G57" s="80"/>
      <c r="H57" s="24">
        <f t="shared" si="7"/>
        <v>0</v>
      </c>
    </row>
    <row r="58" spans="1:8" x14ac:dyDescent="0.25">
      <c r="A58" s="9" t="s">
        <v>1134</v>
      </c>
      <c r="B58" s="9" t="s">
        <v>1135</v>
      </c>
      <c r="C58" s="9" t="s">
        <v>1136</v>
      </c>
      <c r="D58" s="110">
        <v>16</v>
      </c>
      <c r="E58" s="89">
        <v>640.46511627906978</v>
      </c>
      <c r="F58" s="87">
        <f t="shared" si="6"/>
        <v>640.46511627906978</v>
      </c>
      <c r="G58" s="80"/>
      <c r="H58" s="24">
        <f t="shared" si="7"/>
        <v>0</v>
      </c>
    </row>
    <row r="59" spans="1:8" x14ac:dyDescent="0.25">
      <c r="A59" s="9" t="s">
        <v>1137</v>
      </c>
      <c r="B59" s="9" t="s">
        <v>1135</v>
      </c>
      <c r="C59" s="9" t="s">
        <v>1138</v>
      </c>
      <c r="D59" s="110">
        <v>8</v>
      </c>
      <c r="E59" s="89">
        <v>984.41860465116281</v>
      </c>
      <c r="F59" s="87">
        <f t="shared" si="6"/>
        <v>984.41860465116281</v>
      </c>
      <c r="G59" s="80"/>
      <c r="H59" s="24">
        <f t="shared" si="7"/>
        <v>0</v>
      </c>
    </row>
    <row r="60" spans="1:8" x14ac:dyDescent="0.25">
      <c r="A60" s="9" t="s">
        <v>1139</v>
      </c>
      <c r="B60" s="9" t="s">
        <v>1140</v>
      </c>
      <c r="C60" s="9" t="s">
        <v>1141</v>
      </c>
      <c r="D60" s="110">
        <v>5</v>
      </c>
      <c r="E60" s="89">
        <v>1494.4186046511629</v>
      </c>
      <c r="F60" s="87">
        <f t="shared" si="6"/>
        <v>1494.4186046511629</v>
      </c>
      <c r="G60" s="80"/>
      <c r="H60" s="24">
        <f t="shared" si="7"/>
        <v>0</v>
      </c>
    </row>
    <row r="61" spans="1:8" x14ac:dyDescent="0.25">
      <c r="A61" s="6"/>
      <c r="B61" s="11"/>
      <c r="C61" s="10" t="s">
        <v>203</v>
      </c>
      <c r="D61" s="10"/>
      <c r="E61" s="90"/>
      <c r="F61" s="112"/>
      <c r="G61" s="72"/>
      <c r="H61" s="28"/>
    </row>
    <row r="62" spans="1:8" x14ac:dyDescent="0.25">
      <c r="A62" s="9" t="s">
        <v>204</v>
      </c>
      <c r="B62" s="9" t="s">
        <v>205</v>
      </c>
      <c r="C62" s="9" t="s">
        <v>1175</v>
      </c>
      <c r="D62" s="22">
        <v>240</v>
      </c>
      <c r="E62" s="91">
        <v>56.930232558139537</v>
      </c>
      <c r="F62" s="87">
        <f t="shared" ref="F62:F75" si="8">E62-E62*$F$5</f>
        <v>56.930232558139537</v>
      </c>
      <c r="G62" s="80"/>
      <c r="H62" s="24">
        <f t="shared" ref="H62:H75" si="9">G62*F62</f>
        <v>0</v>
      </c>
    </row>
    <row r="63" spans="1:8" x14ac:dyDescent="0.25">
      <c r="A63" s="9" t="s">
        <v>206</v>
      </c>
      <c r="B63" s="9" t="s">
        <v>207</v>
      </c>
      <c r="C63" s="9" t="s">
        <v>1176</v>
      </c>
      <c r="D63" s="110">
        <v>180</v>
      </c>
      <c r="E63" s="91">
        <v>80.651162790697668</v>
      </c>
      <c r="F63" s="87">
        <f t="shared" si="8"/>
        <v>80.651162790697668</v>
      </c>
      <c r="G63" s="80"/>
      <c r="H63" s="24">
        <f t="shared" si="9"/>
        <v>0</v>
      </c>
    </row>
    <row r="64" spans="1:8" x14ac:dyDescent="0.25">
      <c r="A64" s="9" t="s">
        <v>208</v>
      </c>
      <c r="B64" s="9" t="s">
        <v>209</v>
      </c>
      <c r="C64" s="9" t="s">
        <v>1177</v>
      </c>
      <c r="D64" s="110">
        <v>160</v>
      </c>
      <c r="E64" s="91">
        <v>80.651162790697668</v>
      </c>
      <c r="F64" s="87">
        <f t="shared" si="8"/>
        <v>80.651162790697668</v>
      </c>
      <c r="G64" s="80"/>
      <c r="H64" s="24">
        <f t="shared" si="9"/>
        <v>0</v>
      </c>
    </row>
    <row r="65" spans="1:8" x14ac:dyDescent="0.25">
      <c r="A65" s="9" t="s">
        <v>1142</v>
      </c>
      <c r="B65" s="9" t="s">
        <v>1143</v>
      </c>
      <c r="C65" s="9" t="s">
        <v>1144</v>
      </c>
      <c r="D65" s="110">
        <v>110</v>
      </c>
      <c r="E65" s="91">
        <v>99.6279069767442</v>
      </c>
      <c r="F65" s="87">
        <f t="shared" si="8"/>
        <v>99.6279069767442</v>
      </c>
      <c r="G65" s="80"/>
      <c r="H65" s="24">
        <f t="shared" si="9"/>
        <v>0</v>
      </c>
    </row>
    <row r="66" spans="1:8" x14ac:dyDescent="0.25">
      <c r="A66" s="9" t="s">
        <v>1145</v>
      </c>
      <c r="B66" s="9" t="s">
        <v>1146</v>
      </c>
      <c r="C66" s="9" t="s">
        <v>1147</v>
      </c>
      <c r="D66" s="110">
        <v>88</v>
      </c>
      <c r="E66" s="91">
        <v>109.11627906976744</v>
      </c>
      <c r="F66" s="87">
        <f t="shared" si="8"/>
        <v>109.11627906976744</v>
      </c>
      <c r="G66" s="80"/>
      <c r="H66" s="24">
        <f t="shared" si="9"/>
        <v>0</v>
      </c>
    </row>
    <row r="67" spans="1:8" x14ac:dyDescent="0.25">
      <c r="A67" s="9" t="s">
        <v>1148</v>
      </c>
      <c r="B67" s="9" t="s">
        <v>1149</v>
      </c>
      <c r="C67" s="9" t="s">
        <v>1150</v>
      </c>
      <c r="D67" s="110">
        <v>70</v>
      </c>
      <c r="E67" s="91">
        <v>170.7906976744186</v>
      </c>
      <c r="F67" s="87">
        <f t="shared" si="8"/>
        <v>170.7906976744186</v>
      </c>
      <c r="G67" s="80"/>
      <c r="H67" s="24">
        <f t="shared" si="9"/>
        <v>0</v>
      </c>
    </row>
    <row r="68" spans="1:8" x14ac:dyDescent="0.25">
      <c r="A68" s="9" t="s">
        <v>1151</v>
      </c>
      <c r="B68" s="9" t="s">
        <v>1152</v>
      </c>
      <c r="C68" s="9" t="s">
        <v>1153</v>
      </c>
      <c r="D68" s="110">
        <v>60</v>
      </c>
      <c r="E68" s="91">
        <v>194.51162790697674</v>
      </c>
      <c r="F68" s="87">
        <f t="shared" si="8"/>
        <v>194.51162790697674</v>
      </c>
      <c r="G68" s="80"/>
      <c r="H68" s="24">
        <f t="shared" si="9"/>
        <v>0</v>
      </c>
    </row>
    <row r="69" spans="1:8" x14ac:dyDescent="0.25">
      <c r="A69" s="9" t="s">
        <v>1154</v>
      </c>
      <c r="B69" s="9" t="s">
        <v>1155</v>
      </c>
      <c r="C69" s="9" t="s">
        <v>1156</v>
      </c>
      <c r="D69" s="110">
        <v>40</v>
      </c>
      <c r="E69" s="91">
        <v>260.93023255813955</v>
      </c>
      <c r="F69" s="87">
        <f t="shared" si="8"/>
        <v>260.93023255813955</v>
      </c>
      <c r="G69" s="80"/>
      <c r="H69" s="24">
        <f t="shared" si="9"/>
        <v>0</v>
      </c>
    </row>
    <row r="70" spans="1:8" x14ac:dyDescent="0.25">
      <c r="A70" s="9" t="s">
        <v>1157</v>
      </c>
      <c r="B70" s="9" t="s">
        <v>1158</v>
      </c>
      <c r="C70" s="9" t="s">
        <v>1159</v>
      </c>
      <c r="D70" s="110">
        <v>40</v>
      </c>
      <c r="E70" s="91">
        <v>272.7906976744186</v>
      </c>
      <c r="F70" s="87">
        <f t="shared" si="8"/>
        <v>272.7906976744186</v>
      </c>
      <c r="G70" s="80"/>
      <c r="H70" s="24">
        <f t="shared" si="9"/>
        <v>0</v>
      </c>
    </row>
    <row r="71" spans="1:8" x14ac:dyDescent="0.25">
      <c r="A71" s="9" t="s">
        <v>1160</v>
      </c>
      <c r="B71" s="9" t="s">
        <v>1161</v>
      </c>
      <c r="C71" s="9" t="s">
        <v>1162</v>
      </c>
      <c r="D71" s="110">
        <v>30</v>
      </c>
      <c r="E71" s="91">
        <v>289.39534883720933</v>
      </c>
      <c r="F71" s="87">
        <f t="shared" si="8"/>
        <v>289.39534883720933</v>
      </c>
      <c r="G71" s="80"/>
      <c r="H71" s="24">
        <f t="shared" si="9"/>
        <v>0</v>
      </c>
    </row>
    <row r="72" spans="1:8" x14ac:dyDescent="0.25">
      <c r="A72" s="9" t="s">
        <v>1163</v>
      </c>
      <c r="B72" s="9" t="s">
        <v>1164</v>
      </c>
      <c r="C72" s="9" t="s">
        <v>1165</v>
      </c>
      <c r="D72" s="110">
        <v>18</v>
      </c>
      <c r="E72" s="91">
        <v>498.1395348837209</v>
      </c>
      <c r="F72" s="87">
        <f t="shared" si="8"/>
        <v>498.1395348837209</v>
      </c>
      <c r="G72" s="80"/>
      <c r="H72" s="24">
        <f t="shared" si="9"/>
        <v>0</v>
      </c>
    </row>
    <row r="73" spans="1:8" x14ac:dyDescent="0.25">
      <c r="A73" s="9" t="s">
        <v>1166</v>
      </c>
      <c r="B73" s="9" t="s">
        <v>1167</v>
      </c>
      <c r="C73" s="9" t="s">
        <v>1168</v>
      </c>
      <c r="D73" s="110">
        <v>18</v>
      </c>
      <c r="E73" s="91">
        <v>533.7209302325582</v>
      </c>
      <c r="F73" s="87">
        <f t="shared" si="8"/>
        <v>533.7209302325582</v>
      </c>
      <c r="G73" s="80"/>
      <c r="H73" s="24">
        <f t="shared" si="9"/>
        <v>0</v>
      </c>
    </row>
    <row r="74" spans="1:8" x14ac:dyDescent="0.25">
      <c r="A74" s="9" t="s">
        <v>1169</v>
      </c>
      <c r="B74" s="9" t="s">
        <v>1170</v>
      </c>
      <c r="C74" s="9" t="s">
        <v>1171</v>
      </c>
      <c r="D74" s="110">
        <v>10</v>
      </c>
      <c r="E74" s="91">
        <v>702.13953488372101</v>
      </c>
      <c r="F74" s="87">
        <f t="shared" si="8"/>
        <v>702.13953488372101</v>
      </c>
      <c r="G74" s="80"/>
      <c r="H74" s="24">
        <f t="shared" si="9"/>
        <v>0</v>
      </c>
    </row>
    <row r="75" spans="1:8" x14ac:dyDescent="0.25">
      <c r="A75" s="9" t="s">
        <v>1172</v>
      </c>
      <c r="B75" s="9" t="s">
        <v>1173</v>
      </c>
      <c r="C75" s="9" t="s">
        <v>1174</v>
      </c>
      <c r="D75" s="110">
        <v>6</v>
      </c>
      <c r="E75" s="91">
        <v>1257.2093023255816</v>
      </c>
      <c r="F75" s="87">
        <f t="shared" si="8"/>
        <v>1257.2093023255816</v>
      </c>
      <c r="G75" s="80"/>
      <c r="H75" s="24">
        <f t="shared" si="9"/>
        <v>0</v>
      </c>
    </row>
    <row r="76" spans="1:8" x14ac:dyDescent="0.25">
      <c r="A76" s="6"/>
      <c r="B76" s="11"/>
      <c r="C76" s="10" t="s">
        <v>216</v>
      </c>
      <c r="D76" s="10"/>
      <c r="E76" s="90"/>
      <c r="F76" s="112"/>
      <c r="G76" s="72"/>
      <c r="H76" s="28"/>
    </row>
    <row r="77" spans="1:8" x14ac:dyDescent="0.25">
      <c r="A77" s="9" t="s">
        <v>210</v>
      </c>
      <c r="B77" s="9" t="s">
        <v>211</v>
      </c>
      <c r="C77" s="9" t="s">
        <v>217</v>
      </c>
      <c r="D77" s="22">
        <v>325</v>
      </c>
      <c r="E77" s="45">
        <v>42.697674418604649</v>
      </c>
      <c r="F77" s="87">
        <f t="shared" ref="F77:F85" si="10">E77-E77*$F$5</f>
        <v>42.697674418604649</v>
      </c>
      <c r="G77" s="80"/>
      <c r="H77" s="24">
        <f t="shared" ref="H77:H85" si="11">G77*F77</f>
        <v>0</v>
      </c>
    </row>
    <row r="78" spans="1:8" x14ac:dyDescent="0.25">
      <c r="A78" s="9" t="s">
        <v>212</v>
      </c>
      <c r="B78" s="9" t="s">
        <v>213</v>
      </c>
      <c r="C78" s="9" t="s">
        <v>218</v>
      </c>
      <c r="D78" s="110">
        <v>180</v>
      </c>
      <c r="E78" s="45">
        <v>59.302325581395351</v>
      </c>
      <c r="F78" s="87">
        <f t="shared" si="10"/>
        <v>59.302325581395351</v>
      </c>
      <c r="G78" s="80"/>
      <c r="H78" s="24">
        <f t="shared" si="11"/>
        <v>0</v>
      </c>
    </row>
    <row r="79" spans="1:8" x14ac:dyDescent="0.25">
      <c r="A79" s="9" t="s">
        <v>214</v>
      </c>
      <c r="B79" s="9" t="s">
        <v>215</v>
      </c>
      <c r="C79" s="9" t="s">
        <v>219</v>
      </c>
      <c r="D79" s="110">
        <v>112</v>
      </c>
      <c r="E79" s="45">
        <v>94.883720930232556</v>
      </c>
      <c r="F79" s="87">
        <f t="shared" si="10"/>
        <v>94.883720930232556</v>
      </c>
      <c r="G79" s="80"/>
      <c r="H79" s="24">
        <f t="shared" si="11"/>
        <v>0</v>
      </c>
    </row>
    <row r="80" spans="1:8" x14ac:dyDescent="0.25">
      <c r="A80" s="9" t="s">
        <v>1178</v>
      </c>
      <c r="B80" s="9" t="s">
        <v>1179</v>
      </c>
      <c r="C80" s="9" t="s">
        <v>1180</v>
      </c>
      <c r="D80" s="110">
        <v>72</v>
      </c>
      <c r="E80" s="45">
        <v>142.32558139534885</v>
      </c>
      <c r="F80" s="87">
        <f t="shared" si="10"/>
        <v>142.32558139534885</v>
      </c>
      <c r="G80" s="80"/>
      <c r="H80" s="24">
        <f t="shared" si="11"/>
        <v>0</v>
      </c>
    </row>
    <row r="81" spans="1:8" x14ac:dyDescent="0.25">
      <c r="A81" s="9" t="s">
        <v>1181</v>
      </c>
      <c r="B81" s="9" t="s">
        <v>1182</v>
      </c>
      <c r="C81" s="9" t="s">
        <v>1183</v>
      </c>
      <c r="D81" s="110">
        <v>40</v>
      </c>
      <c r="E81" s="45">
        <v>249.06976744186045</v>
      </c>
      <c r="F81" s="87">
        <f t="shared" si="10"/>
        <v>249.06976744186045</v>
      </c>
      <c r="G81" s="80"/>
      <c r="H81" s="24">
        <f t="shared" si="11"/>
        <v>0</v>
      </c>
    </row>
    <row r="82" spans="1:8" x14ac:dyDescent="0.25">
      <c r="A82" s="9" t="s">
        <v>1184</v>
      </c>
      <c r="B82" s="9" t="s">
        <v>1185</v>
      </c>
      <c r="C82" s="9" t="s">
        <v>1186</v>
      </c>
      <c r="D82" s="110">
        <v>20</v>
      </c>
      <c r="E82" s="45">
        <v>379.53488372093022</v>
      </c>
      <c r="F82" s="87">
        <f t="shared" si="10"/>
        <v>379.53488372093022</v>
      </c>
      <c r="G82" s="80"/>
      <c r="H82" s="24">
        <f t="shared" si="11"/>
        <v>0</v>
      </c>
    </row>
    <row r="83" spans="1:8" x14ac:dyDescent="0.25">
      <c r="A83" s="9" t="s">
        <v>1187</v>
      </c>
      <c r="B83" s="9" t="s">
        <v>1188</v>
      </c>
      <c r="C83" s="9" t="s">
        <v>1189</v>
      </c>
      <c r="D83" s="110">
        <v>10</v>
      </c>
      <c r="E83" s="45">
        <v>759.06976744186045</v>
      </c>
      <c r="F83" s="87">
        <f t="shared" si="10"/>
        <v>759.06976744186045</v>
      </c>
      <c r="G83" s="80"/>
      <c r="H83" s="24">
        <f t="shared" si="11"/>
        <v>0</v>
      </c>
    </row>
    <row r="84" spans="1:8" x14ac:dyDescent="0.25">
      <c r="A84" s="9" t="s">
        <v>1190</v>
      </c>
      <c r="B84" s="9" t="s">
        <v>1191</v>
      </c>
      <c r="C84" s="9" t="s">
        <v>1192</v>
      </c>
      <c r="D84" s="110">
        <v>6</v>
      </c>
      <c r="E84" s="45">
        <v>1114.8837209302326</v>
      </c>
      <c r="F84" s="87">
        <f t="shared" si="10"/>
        <v>1114.8837209302326</v>
      </c>
      <c r="G84" s="80"/>
      <c r="H84" s="24">
        <f t="shared" si="11"/>
        <v>0</v>
      </c>
    </row>
    <row r="85" spans="1:8" x14ac:dyDescent="0.25">
      <c r="A85" s="9" t="s">
        <v>1193</v>
      </c>
      <c r="B85" s="9" t="s">
        <v>1191</v>
      </c>
      <c r="C85" s="9" t="s">
        <v>1194</v>
      </c>
      <c r="D85" s="110">
        <v>3</v>
      </c>
      <c r="E85" s="45">
        <v>1873.953488372093</v>
      </c>
      <c r="F85" s="87">
        <f t="shared" si="10"/>
        <v>1873.953488372093</v>
      </c>
      <c r="G85" s="80"/>
      <c r="H85" s="24">
        <f t="shared" si="11"/>
        <v>0</v>
      </c>
    </row>
    <row r="86" spans="1:8" x14ac:dyDescent="0.25">
      <c r="A86" s="6"/>
      <c r="B86" s="11"/>
      <c r="C86" s="10" t="s">
        <v>220</v>
      </c>
      <c r="D86" s="10"/>
      <c r="E86" s="90"/>
      <c r="F86" s="112"/>
      <c r="G86" s="72"/>
      <c r="H86" s="28"/>
    </row>
    <row r="87" spans="1:8" x14ac:dyDescent="0.25">
      <c r="A87" s="9" t="s">
        <v>221</v>
      </c>
      <c r="B87" s="9" t="s">
        <v>222</v>
      </c>
      <c r="C87" s="9" t="s">
        <v>233</v>
      </c>
      <c r="D87" s="22">
        <v>520</v>
      </c>
      <c r="E87" s="45">
        <v>33.209302325581397</v>
      </c>
      <c r="F87" s="87">
        <f t="shared" ref="F87:F98" si="12">E87-E87*$F$5</f>
        <v>33.209302325581397</v>
      </c>
      <c r="G87" s="80"/>
      <c r="H87" s="24">
        <f t="shared" ref="H87:H98" si="13">G87*F87</f>
        <v>0</v>
      </c>
    </row>
    <row r="88" spans="1:8" x14ac:dyDescent="0.25">
      <c r="A88" s="9" t="s">
        <v>223</v>
      </c>
      <c r="B88" s="9" t="s">
        <v>224</v>
      </c>
      <c r="C88" s="9" t="s">
        <v>234</v>
      </c>
      <c r="D88" s="110">
        <v>480</v>
      </c>
      <c r="E88" s="45">
        <v>33.209302325581397</v>
      </c>
      <c r="F88" s="87">
        <f t="shared" si="12"/>
        <v>33.209302325581397</v>
      </c>
      <c r="G88" s="80"/>
      <c r="H88" s="24">
        <f t="shared" si="13"/>
        <v>0</v>
      </c>
    </row>
    <row r="89" spans="1:8" x14ac:dyDescent="0.25">
      <c r="A89" s="9" t="s">
        <v>225</v>
      </c>
      <c r="B89" s="9" t="s">
        <v>226</v>
      </c>
      <c r="C89" s="9" t="s">
        <v>235</v>
      </c>
      <c r="D89" s="110">
        <v>325</v>
      </c>
      <c r="E89" s="45">
        <v>45.069767441860463</v>
      </c>
      <c r="F89" s="87">
        <f t="shared" si="12"/>
        <v>45.069767441860463</v>
      </c>
      <c r="G89" s="80"/>
      <c r="H89" s="24">
        <f t="shared" si="13"/>
        <v>0</v>
      </c>
    </row>
    <row r="90" spans="1:8" x14ac:dyDescent="0.25">
      <c r="A90" s="9" t="s">
        <v>227</v>
      </c>
      <c r="B90" s="9" t="s">
        <v>228</v>
      </c>
      <c r="C90" s="9" t="s">
        <v>236</v>
      </c>
      <c r="D90" s="110">
        <v>325</v>
      </c>
      <c r="E90" s="45">
        <v>45.069767441860463</v>
      </c>
      <c r="F90" s="87">
        <f t="shared" si="12"/>
        <v>45.069767441860463</v>
      </c>
      <c r="G90" s="80"/>
      <c r="H90" s="24">
        <f t="shared" si="13"/>
        <v>0</v>
      </c>
    </row>
    <row r="91" spans="1:8" x14ac:dyDescent="0.25">
      <c r="A91" s="9" t="s">
        <v>1195</v>
      </c>
      <c r="B91" s="9" t="s">
        <v>1196</v>
      </c>
      <c r="C91" s="9" t="s">
        <v>1197</v>
      </c>
      <c r="D91" s="110">
        <v>260</v>
      </c>
      <c r="E91" s="45">
        <v>45.069767441860463</v>
      </c>
      <c r="F91" s="87">
        <f t="shared" si="12"/>
        <v>45.069767441860463</v>
      </c>
      <c r="G91" s="80"/>
      <c r="H91" s="24">
        <f t="shared" si="13"/>
        <v>0</v>
      </c>
    </row>
    <row r="92" spans="1:8" x14ac:dyDescent="0.25">
      <c r="A92" s="9" t="s">
        <v>229</v>
      </c>
      <c r="B92" s="9" t="s">
        <v>230</v>
      </c>
      <c r="C92" s="9" t="s">
        <v>237</v>
      </c>
      <c r="D92" s="110">
        <v>180</v>
      </c>
      <c r="E92" s="45">
        <v>71.162790697674424</v>
      </c>
      <c r="F92" s="87">
        <f t="shared" si="12"/>
        <v>71.162790697674424</v>
      </c>
      <c r="G92" s="80"/>
      <c r="H92" s="24">
        <f t="shared" si="13"/>
        <v>0</v>
      </c>
    </row>
    <row r="93" spans="1:8" x14ac:dyDescent="0.25">
      <c r="A93" s="9" t="s">
        <v>231</v>
      </c>
      <c r="B93" s="9" t="s">
        <v>232</v>
      </c>
      <c r="C93" s="9" t="s">
        <v>238</v>
      </c>
      <c r="D93" s="110">
        <v>160</v>
      </c>
      <c r="E93" s="45">
        <v>75.906976744186053</v>
      </c>
      <c r="F93" s="87">
        <f t="shared" si="12"/>
        <v>75.906976744186053</v>
      </c>
      <c r="G93" s="80"/>
      <c r="H93" s="24">
        <f t="shared" si="13"/>
        <v>0</v>
      </c>
    </row>
    <row r="94" spans="1:8" x14ac:dyDescent="0.25">
      <c r="A94" s="9" t="s">
        <v>1198</v>
      </c>
      <c r="B94" s="9" t="s">
        <v>1199</v>
      </c>
      <c r="C94" s="9" t="s">
        <v>1200</v>
      </c>
      <c r="D94" s="110">
        <v>96</v>
      </c>
      <c r="E94" s="45">
        <v>106.74418604651163</v>
      </c>
      <c r="F94" s="87">
        <f t="shared" si="12"/>
        <v>106.74418604651163</v>
      </c>
      <c r="G94" s="80"/>
      <c r="H94" s="24">
        <f t="shared" si="13"/>
        <v>0</v>
      </c>
    </row>
    <row r="95" spans="1:8" x14ac:dyDescent="0.25">
      <c r="A95" s="9" t="s">
        <v>1201</v>
      </c>
      <c r="B95" s="9" t="s">
        <v>1202</v>
      </c>
      <c r="C95" s="9" t="s">
        <v>1203</v>
      </c>
      <c r="D95" s="110">
        <v>96</v>
      </c>
      <c r="E95" s="45">
        <v>106.74418604651163</v>
      </c>
      <c r="F95" s="87">
        <f t="shared" si="12"/>
        <v>106.74418604651163</v>
      </c>
      <c r="G95" s="80"/>
      <c r="H95" s="24">
        <f t="shared" si="13"/>
        <v>0</v>
      </c>
    </row>
    <row r="96" spans="1:8" x14ac:dyDescent="0.25">
      <c r="A96" s="9" t="s">
        <v>1204</v>
      </c>
      <c r="B96" s="9" t="s">
        <v>1205</v>
      </c>
      <c r="C96" s="9" t="s">
        <v>1206</v>
      </c>
      <c r="D96" s="110">
        <v>65</v>
      </c>
      <c r="E96" s="45">
        <v>166.04651162790699</v>
      </c>
      <c r="F96" s="87">
        <f t="shared" si="12"/>
        <v>166.04651162790699</v>
      </c>
      <c r="G96" s="80"/>
      <c r="H96" s="24">
        <f t="shared" si="13"/>
        <v>0</v>
      </c>
    </row>
    <row r="97" spans="1:8" x14ac:dyDescent="0.25">
      <c r="A97" s="9" t="s">
        <v>1207</v>
      </c>
      <c r="B97" s="9" t="s">
        <v>1208</v>
      </c>
      <c r="C97" s="9" t="s">
        <v>1209</v>
      </c>
      <c r="D97" s="110">
        <v>65</v>
      </c>
      <c r="E97" s="45">
        <v>166.04651162790699</v>
      </c>
      <c r="F97" s="87">
        <f t="shared" si="12"/>
        <v>166.04651162790699</v>
      </c>
      <c r="G97" s="80"/>
      <c r="H97" s="24">
        <f t="shared" si="13"/>
        <v>0</v>
      </c>
    </row>
    <row r="98" spans="1:8" x14ac:dyDescent="0.25">
      <c r="A98" s="9" t="s">
        <v>1210</v>
      </c>
      <c r="B98" s="9" t="s">
        <v>1211</v>
      </c>
      <c r="C98" s="9" t="s">
        <v>1212</v>
      </c>
      <c r="D98" s="110">
        <v>35</v>
      </c>
      <c r="E98" s="45">
        <v>279.90697674418607</v>
      </c>
      <c r="F98" s="87">
        <f t="shared" si="12"/>
        <v>279.90697674418607</v>
      </c>
      <c r="G98" s="80"/>
      <c r="H98" s="24">
        <f t="shared" si="13"/>
        <v>0</v>
      </c>
    </row>
    <row r="99" spans="1:8" x14ac:dyDescent="0.25">
      <c r="A99" s="6"/>
      <c r="B99" s="11"/>
      <c r="C99" s="10" t="s">
        <v>239</v>
      </c>
      <c r="D99" s="10"/>
      <c r="E99" s="90"/>
      <c r="F99" s="112"/>
      <c r="G99" s="72"/>
      <c r="H99" s="28"/>
    </row>
    <row r="100" spans="1:8" x14ac:dyDescent="0.25">
      <c r="A100" s="9" t="s">
        <v>240</v>
      </c>
      <c r="B100" s="9" t="s">
        <v>241</v>
      </c>
      <c r="C100" s="9" t="s">
        <v>252</v>
      </c>
      <c r="D100" s="22">
        <v>520</v>
      </c>
      <c r="E100" s="45">
        <v>28.465116279069768</v>
      </c>
      <c r="F100" s="87">
        <f t="shared" ref="F100:F114" si="14">E100-E100*$F$5</f>
        <v>28.465116279069768</v>
      </c>
      <c r="G100" s="80"/>
      <c r="H100" s="24">
        <f t="shared" ref="H100:H114" si="15">G100*F100</f>
        <v>0</v>
      </c>
    </row>
    <row r="101" spans="1:8" x14ac:dyDescent="0.25">
      <c r="A101" s="9" t="s">
        <v>242</v>
      </c>
      <c r="B101" s="9" t="s">
        <v>243</v>
      </c>
      <c r="C101" s="9" t="s">
        <v>253</v>
      </c>
      <c r="D101" s="110">
        <v>520</v>
      </c>
      <c r="E101" s="45">
        <v>30.837209302325583</v>
      </c>
      <c r="F101" s="87">
        <f t="shared" si="14"/>
        <v>30.837209302325583</v>
      </c>
      <c r="G101" s="80"/>
      <c r="H101" s="24">
        <f t="shared" si="15"/>
        <v>0</v>
      </c>
    </row>
    <row r="102" spans="1:8" x14ac:dyDescent="0.25">
      <c r="A102" s="9" t="s">
        <v>244</v>
      </c>
      <c r="B102" s="9" t="s">
        <v>245</v>
      </c>
      <c r="C102" s="9" t="s">
        <v>254</v>
      </c>
      <c r="D102" s="110">
        <v>325</v>
      </c>
      <c r="E102" s="45">
        <v>42.697674418604649</v>
      </c>
      <c r="F102" s="87">
        <f t="shared" si="14"/>
        <v>42.697674418604649</v>
      </c>
      <c r="G102" s="80"/>
      <c r="H102" s="24">
        <f t="shared" si="15"/>
        <v>0</v>
      </c>
    </row>
    <row r="103" spans="1:8" x14ac:dyDescent="0.25">
      <c r="A103" s="9" t="s">
        <v>246</v>
      </c>
      <c r="B103" s="9" t="s">
        <v>247</v>
      </c>
      <c r="C103" s="9" t="s">
        <v>255</v>
      </c>
      <c r="D103" s="110">
        <v>325</v>
      </c>
      <c r="E103" s="45">
        <v>42.697674418604649</v>
      </c>
      <c r="F103" s="87">
        <f t="shared" si="14"/>
        <v>42.697674418604649</v>
      </c>
      <c r="G103" s="80"/>
      <c r="H103" s="24">
        <f t="shared" si="15"/>
        <v>0</v>
      </c>
    </row>
    <row r="104" spans="1:8" x14ac:dyDescent="0.25">
      <c r="A104" s="9" t="s">
        <v>1213</v>
      </c>
      <c r="B104" s="9" t="s">
        <v>1214</v>
      </c>
      <c r="C104" s="9" t="s">
        <v>1215</v>
      </c>
      <c r="D104" s="110">
        <v>250</v>
      </c>
      <c r="E104" s="45">
        <v>42.697674418604649</v>
      </c>
      <c r="F104" s="87">
        <f t="shared" si="14"/>
        <v>42.697674418604649</v>
      </c>
      <c r="G104" s="80"/>
      <c r="H104" s="24">
        <f t="shared" si="15"/>
        <v>0</v>
      </c>
    </row>
    <row r="105" spans="1:8" x14ac:dyDescent="0.25">
      <c r="A105" s="9" t="s">
        <v>1216</v>
      </c>
      <c r="B105" s="9" t="s">
        <v>1217</v>
      </c>
      <c r="C105" s="9" t="s">
        <v>1218</v>
      </c>
      <c r="D105" s="110">
        <v>165</v>
      </c>
      <c r="E105" s="45">
        <v>68.790697674418595</v>
      </c>
      <c r="F105" s="87">
        <f t="shared" si="14"/>
        <v>68.790697674418595</v>
      </c>
      <c r="G105" s="80"/>
      <c r="H105" s="24">
        <f t="shared" si="15"/>
        <v>0</v>
      </c>
    </row>
    <row r="106" spans="1:8" x14ac:dyDescent="0.25">
      <c r="A106" s="9" t="s">
        <v>248</v>
      </c>
      <c r="B106" s="9" t="s">
        <v>249</v>
      </c>
      <c r="C106" s="9" t="s">
        <v>256</v>
      </c>
      <c r="D106" s="110">
        <v>210</v>
      </c>
      <c r="E106" s="45">
        <v>66.418604651162795</v>
      </c>
      <c r="F106" s="87">
        <f t="shared" si="14"/>
        <v>66.418604651162795</v>
      </c>
      <c r="G106" s="80"/>
      <c r="H106" s="24">
        <f t="shared" si="15"/>
        <v>0</v>
      </c>
    </row>
    <row r="107" spans="1:8" x14ac:dyDescent="0.25">
      <c r="A107" s="9" t="s">
        <v>250</v>
      </c>
      <c r="B107" s="9" t="s">
        <v>251</v>
      </c>
      <c r="C107" s="9" t="s">
        <v>257</v>
      </c>
      <c r="D107" s="110">
        <v>180</v>
      </c>
      <c r="E107" s="45">
        <v>66.418604651162795</v>
      </c>
      <c r="F107" s="87">
        <f t="shared" si="14"/>
        <v>66.418604651162795</v>
      </c>
      <c r="G107" s="80"/>
      <c r="H107" s="24">
        <f t="shared" si="15"/>
        <v>0</v>
      </c>
    </row>
    <row r="108" spans="1:8" x14ac:dyDescent="0.25">
      <c r="A108" s="9" t="s">
        <v>1219</v>
      </c>
      <c r="B108" s="9" t="s">
        <v>1220</v>
      </c>
      <c r="C108" s="9" t="s">
        <v>1221</v>
      </c>
      <c r="D108" s="110">
        <v>110</v>
      </c>
      <c r="E108" s="45">
        <v>94.883720930232556</v>
      </c>
      <c r="F108" s="87">
        <f t="shared" si="14"/>
        <v>94.883720930232556</v>
      </c>
      <c r="G108" s="80"/>
      <c r="H108" s="24">
        <f t="shared" si="15"/>
        <v>0</v>
      </c>
    </row>
    <row r="109" spans="1:8" x14ac:dyDescent="0.25">
      <c r="A109" s="9" t="s">
        <v>1222</v>
      </c>
      <c r="B109" s="9" t="s">
        <v>1223</v>
      </c>
      <c r="C109" s="9" t="s">
        <v>1224</v>
      </c>
      <c r="D109" s="110">
        <v>110</v>
      </c>
      <c r="E109" s="45">
        <v>94.883720930232556</v>
      </c>
      <c r="F109" s="87">
        <f t="shared" si="14"/>
        <v>94.883720930232556</v>
      </c>
      <c r="G109" s="80"/>
      <c r="H109" s="24">
        <f t="shared" si="15"/>
        <v>0</v>
      </c>
    </row>
    <row r="110" spans="1:8" x14ac:dyDescent="0.25">
      <c r="A110" s="9" t="s">
        <v>1225</v>
      </c>
      <c r="B110" s="9" t="s">
        <v>1223</v>
      </c>
      <c r="C110" s="9" t="s">
        <v>1226</v>
      </c>
      <c r="D110" s="110">
        <v>96</v>
      </c>
      <c r="E110" s="45">
        <v>94.883720930232556</v>
      </c>
      <c r="F110" s="87">
        <f t="shared" si="14"/>
        <v>94.883720930232556</v>
      </c>
      <c r="G110" s="80"/>
      <c r="H110" s="24">
        <f t="shared" si="15"/>
        <v>0</v>
      </c>
    </row>
    <row r="111" spans="1:8" x14ac:dyDescent="0.25">
      <c r="A111" s="9" t="s">
        <v>1227</v>
      </c>
      <c r="B111" s="9" t="s">
        <v>1228</v>
      </c>
      <c r="C111" s="9" t="s">
        <v>1229</v>
      </c>
      <c r="D111" s="110">
        <v>70</v>
      </c>
      <c r="E111" s="45">
        <v>154.18604651162789</v>
      </c>
      <c r="F111" s="87">
        <f t="shared" si="14"/>
        <v>154.18604651162789</v>
      </c>
      <c r="G111" s="80"/>
      <c r="H111" s="24">
        <f t="shared" si="15"/>
        <v>0</v>
      </c>
    </row>
    <row r="112" spans="1:8" x14ac:dyDescent="0.25">
      <c r="A112" s="9" t="s">
        <v>1230</v>
      </c>
      <c r="B112" s="9" t="s">
        <v>1231</v>
      </c>
      <c r="C112" s="9" t="s">
        <v>1232</v>
      </c>
      <c r="D112" s="110">
        <v>70</v>
      </c>
      <c r="E112" s="45">
        <v>154.18604651162789</v>
      </c>
      <c r="F112" s="87">
        <f t="shared" si="14"/>
        <v>154.18604651162789</v>
      </c>
      <c r="G112" s="80"/>
      <c r="H112" s="24">
        <f t="shared" si="15"/>
        <v>0</v>
      </c>
    </row>
    <row r="113" spans="1:8" x14ac:dyDescent="0.25">
      <c r="A113" s="9" t="s">
        <v>1233</v>
      </c>
      <c r="B113" s="9" t="s">
        <v>1234</v>
      </c>
      <c r="C113" s="9" t="s">
        <v>1235</v>
      </c>
      <c r="D113" s="110">
        <v>70</v>
      </c>
      <c r="E113" s="45">
        <v>154.18604651162789</v>
      </c>
      <c r="F113" s="87">
        <f t="shared" si="14"/>
        <v>154.18604651162789</v>
      </c>
      <c r="G113" s="80"/>
      <c r="H113" s="24">
        <f t="shared" si="15"/>
        <v>0</v>
      </c>
    </row>
    <row r="114" spans="1:8" x14ac:dyDescent="0.25">
      <c r="A114" s="9" t="s">
        <v>1236</v>
      </c>
      <c r="B114" s="9" t="s">
        <v>1237</v>
      </c>
      <c r="C114" s="9" t="s">
        <v>1238</v>
      </c>
      <c r="D114" s="110">
        <v>40</v>
      </c>
      <c r="E114" s="45">
        <v>260.93023255813955</v>
      </c>
      <c r="F114" s="87">
        <f t="shared" si="14"/>
        <v>260.93023255813955</v>
      </c>
      <c r="G114" s="80"/>
      <c r="H114" s="24">
        <f t="shared" si="15"/>
        <v>0</v>
      </c>
    </row>
    <row r="115" spans="1:8" x14ac:dyDescent="0.25">
      <c r="A115" s="6"/>
      <c r="B115" s="11"/>
      <c r="C115" s="10" t="s">
        <v>258</v>
      </c>
      <c r="D115" s="10"/>
      <c r="E115" s="90"/>
      <c r="F115" s="112"/>
      <c r="G115" s="72"/>
      <c r="H115" s="28"/>
    </row>
    <row r="116" spans="1:8" x14ac:dyDescent="0.25">
      <c r="A116" s="9" t="s">
        <v>259</v>
      </c>
      <c r="B116" s="9" t="s">
        <v>260</v>
      </c>
      <c r="C116" s="9" t="s">
        <v>265</v>
      </c>
      <c r="D116" s="22">
        <v>195</v>
      </c>
      <c r="E116" s="45">
        <v>64.04651162790698</v>
      </c>
      <c r="F116" s="87">
        <f t="shared" ref="F116:F124" si="16">E116-E116*$F$5</f>
        <v>64.04651162790698</v>
      </c>
      <c r="G116" s="80"/>
      <c r="H116" s="24">
        <f t="shared" ref="H116:H124" si="17">G116*F116</f>
        <v>0</v>
      </c>
    </row>
    <row r="117" spans="1:8" x14ac:dyDescent="0.25">
      <c r="A117" s="9" t="s">
        <v>261</v>
      </c>
      <c r="B117" s="9" t="s">
        <v>262</v>
      </c>
      <c r="C117" s="9" t="s">
        <v>266</v>
      </c>
      <c r="D117" s="110">
        <v>110</v>
      </c>
      <c r="E117" s="45">
        <v>83.023255813953497</v>
      </c>
      <c r="F117" s="87">
        <f t="shared" si="16"/>
        <v>83.023255813953497</v>
      </c>
      <c r="G117" s="80"/>
      <c r="H117" s="24">
        <f t="shared" si="17"/>
        <v>0</v>
      </c>
    </row>
    <row r="118" spans="1:8" x14ac:dyDescent="0.25">
      <c r="A118" s="9" t="s">
        <v>263</v>
      </c>
      <c r="B118" s="9" t="s">
        <v>264</v>
      </c>
      <c r="C118" s="9" t="s">
        <v>267</v>
      </c>
      <c r="D118" s="110">
        <v>76</v>
      </c>
      <c r="E118" s="45">
        <v>135.2093023255814</v>
      </c>
      <c r="F118" s="87">
        <f t="shared" si="16"/>
        <v>135.2093023255814</v>
      </c>
      <c r="G118" s="80"/>
      <c r="H118" s="24">
        <f t="shared" si="17"/>
        <v>0</v>
      </c>
    </row>
    <row r="119" spans="1:8" x14ac:dyDescent="0.25">
      <c r="A119" s="9" t="s">
        <v>1239</v>
      </c>
      <c r="B119" s="9" t="s">
        <v>1240</v>
      </c>
      <c r="C119" s="9" t="s">
        <v>1241</v>
      </c>
      <c r="D119" s="110">
        <v>44</v>
      </c>
      <c r="E119" s="45">
        <v>194.51162790697674</v>
      </c>
      <c r="F119" s="87">
        <f t="shared" si="16"/>
        <v>194.51162790697674</v>
      </c>
      <c r="G119" s="80"/>
      <c r="H119" s="24">
        <f t="shared" si="17"/>
        <v>0</v>
      </c>
    </row>
    <row r="120" spans="1:8" x14ac:dyDescent="0.25">
      <c r="A120" s="9" t="s">
        <v>1242</v>
      </c>
      <c r="B120" s="9" t="s">
        <v>1243</v>
      </c>
      <c r="C120" s="9" t="s">
        <v>1244</v>
      </c>
      <c r="D120" s="110">
        <v>27</v>
      </c>
      <c r="E120" s="45">
        <v>332.09302325581399</v>
      </c>
      <c r="F120" s="87">
        <f t="shared" si="16"/>
        <v>332.09302325581399</v>
      </c>
      <c r="G120" s="80"/>
      <c r="H120" s="24">
        <f t="shared" si="17"/>
        <v>0</v>
      </c>
    </row>
    <row r="121" spans="1:8" x14ac:dyDescent="0.25">
      <c r="A121" s="9" t="s">
        <v>1245</v>
      </c>
      <c r="B121" s="9" t="s">
        <v>1246</v>
      </c>
      <c r="C121" s="9" t="s">
        <v>1247</v>
      </c>
      <c r="D121" s="110">
        <v>17</v>
      </c>
      <c r="E121" s="45">
        <v>545.58139534883719</v>
      </c>
      <c r="F121" s="87">
        <f t="shared" si="16"/>
        <v>545.58139534883719</v>
      </c>
      <c r="G121" s="80"/>
      <c r="H121" s="24">
        <f t="shared" si="17"/>
        <v>0</v>
      </c>
    </row>
    <row r="122" spans="1:8" x14ac:dyDescent="0.25">
      <c r="A122" s="9" t="s">
        <v>1248</v>
      </c>
      <c r="B122" s="9" t="s">
        <v>1249</v>
      </c>
      <c r="C122" s="9" t="s">
        <v>1250</v>
      </c>
      <c r="D122" s="110">
        <v>7</v>
      </c>
      <c r="E122" s="45">
        <v>996.2790697674418</v>
      </c>
      <c r="F122" s="87">
        <f t="shared" si="16"/>
        <v>996.2790697674418</v>
      </c>
      <c r="G122" s="80"/>
      <c r="H122" s="24">
        <f t="shared" si="17"/>
        <v>0</v>
      </c>
    </row>
    <row r="123" spans="1:8" x14ac:dyDescent="0.25">
      <c r="A123" s="9" t="s">
        <v>1251</v>
      </c>
      <c r="B123" s="9" t="s">
        <v>1252</v>
      </c>
      <c r="C123" s="9" t="s">
        <v>1253</v>
      </c>
      <c r="D123" s="110">
        <v>5</v>
      </c>
      <c r="E123" s="45">
        <v>1613.0232558139535</v>
      </c>
      <c r="F123" s="87">
        <f t="shared" si="16"/>
        <v>1613.0232558139535</v>
      </c>
      <c r="G123" s="80"/>
      <c r="H123" s="24">
        <f t="shared" si="17"/>
        <v>0</v>
      </c>
    </row>
    <row r="124" spans="1:8" x14ac:dyDescent="0.25">
      <c r="A124" s="9" t="s">
        <v>1254</v>
      </c>
      <c r="B124" s="9" t="s">
        <v>1255</v>
      </c>
      <c r="C124" s="9" t="s">
        <v>1256</v>
      </c>
      <c r="D124" s="110">
        <v>2</v>
      </c>
      <c r="E124" s="45">
        <v>2609.3023255813955</v>
      </c>
      <c r="F124" s="87">
        <f t="shared" si="16"/>
        <v>2609.3023255813955</v>
      </c>
      <c r="G124" s="80"/>
      <c r="H124" s="24">
        <f t="shared" si="17"/>
        <v>0</v>
      </c>
    </row>
    <row r="125" spans="1:8" x14ac:dyDescent="0.25">
      <c r="A125" s="6"/>
      <c r="B125" s="11"/>
      <c r="C125" s="10" t="s">
        <v>268</v>
      </c>
      <c r="D125" s="10"/>
      <c r="E125" s="90"/>
      <c r="F125" s="112"/>
      <c r="G125" s="72"/>
      <c r="H125" s="28"/>
    </row>
    <row r="126" spans="1:8" x14ac:dyDescent="0.25">
      <c r="A126" s="9" t="s">
        <v>269</v>
      </c>
      <c r="B126" s="9" t="s">
        <v>270</v>
      </c>
      <c r="C126" s="9" t="s">
        <v>274</v>
      </c>
      <c r="D126" s="22">
        <v>280</v>
      </c>
      <c r="E126" s="45">
        <v>52.186046511627907</v>
      </c>
      <c r="F126" s="87">
        <f t="shared" ref="F126:F140" si="18">E126-E126*$F$5</f>
        <v>52.186046511627907</v>
      </c>
      <c r="G126" s="80"/>
      <c r="H126" s="24">
        <f t="shared" ref="H126:H140" si="19">G126*F126</f>
        <v>0</v>
      </c>
    </row>
    <row r="127" spans="1:8" x14ac:dyDescent="0.25">
      <c r="A127" s="9" t="s">
        <v>271</v>
      </c>
      <c r="B127" s="9" t="s">
        <v>1257</v>
      </c>
      <c r="C127" s="9" t="s">
        <v>275</v>
      </c>
      <c r="D127" s="110">
        <v>280</v>
      </c>
      <c r="E127" s="45">
        <v>52.186046511627907</v>
      </c>
      <c r="F127" s="87">
        <f t="shared" si="18"/>
        <v>52.186046511627907</v>
      </c>
      <c r="G127" s="80"/>
      <c r="H127" s="24">
        <f t="shared" si="19"/>
        <v>0</v>
      </c>
    </row>
    <row r="128" spans="1:8" x14ac:dyDescent="0.25">
      <c r="A128" s="9" t="s">
        <v>272</v>
      </c>
      <c r="B128" s="9" t="s">
        <v>273</v>
      </c>
      <c r="C128" s="9" t="s">
        <v>276</v>
      </c>
      <c r="D128" s="110">
        <v>180</v>
      </c>
      <c r="E128" s="45">
        <v>71.162790697674424</v>
      </c>
      <c r="F128" s="87">
        <f t="shared" si="18"/>
        <v>71.162790697674424</v>
      </c>
      <c r="G128" s="80"/>
      <c r="H128" s="24">
        <f t="shared" si="19"/>
        <v>0</v>
      </c>
    </row>
    <row r="129" spans="1:8" x14ac:dyDescent="0.25">
      <c r="A129" s="9" t="s">
        <v>1258</v>
      </c>
      <c r="B129" s="9" t="s">
        <v>1259</v>
      </c>
      <c r="C129" s="9" t="s">
        <v>1260</v>
      </c>
      <c r="D129" s="110">
        <v>160</v>
      </c>
      <c r="E129" s="45">
        <v>71.162790697674424</v>
      </c>
      <c r="F129" s="87">
        <f t="shared" si="18"/>
        <v>71.162790697674424</v>
      </c>
      <c r="G129" s="80"/>
      <c r="H129" s="24">
        <f t="shared" si="19"/>
        <v>0</v>
      </c>
    </row>
    <row r="130" spans="1:8" x14ac:dyDescent="0.25">
      <c r="A130" s="9" t="s">
        <v>277</v>
      </c>
      <c r="B130" s="9" t="s">
        <v>281</v>
      </c>
      <c r="C130" s="9" t="s">
        <v>285</v>
      </c>
      <c r="D130" s="110">
        <v>180</v>
      </c>
      <c r="E130" s="45">
        <v>71.162790697674424</v>
      </c>
      <c r="F130" s="87">
        <f t="shared" si="18"/>
        <v>71.162790697674424</v>
      </c>
      <c r="G130" s="80"/>
      <c r="H130" s="24">
        <f t="shared" si="19"/>
        <v>0</v>
      </c>
    </row>
    <row r="131" spans="1:8" x14ac:dyDescent="0.25">
      <c r="A131" s="9" t="s">
        <v>278</v>
      </c>
      <c r="B131" s="9" t="s">
        <v>282</v>
      </c>
      <c r="C131" s="9" t="s">
        <v>286</v>
      </c>
      <c r="D131" s="110">
        <v>96</v>
      </c>
      <c r="E131" s="45">
        <v>111.48837209302326</v>
      </c>
      <c r="F131" s="87">
        <f t="shared" si="18"/>
        <v>111.48837209302326</v>
      </c>
      <c r="G131" s="80"/>
      <c r="H131" s="24">
        <f t="shared" si="19"/>
        <v>0</v>
      </c>
    </row>
    <row r="132" spans="1:8" x14ac:dyDescent="0.25">
      <c r="A132" s="9" t="s">
        <v>279</v>
      </c>
      <c r="B132" s="9" t="s">
        <v>283</v>
      </c>
      <c r="C132" s="9" t="s">
        <v>287</v>
      </c>
      <c r="D132" s="110">
        <v>96</v>
      </c>
      <c r="E132" s="45">
        <v>111.48837209302326</v>
      </c>
      <c r="F132" s="87">
        <f t="shared" si="18"/>
        <v>111.48837209302326</v>
      </c>
      <c r="G132" s="80"/>
      <c r="H132" s="24">
        <f t="shared" si="19"/>
        <v>0</v>
      </c>
    </row>
    <row r="133" spans="1:8" x14ac:dyDescent="0.25">
      <c r="A133" s="9" t="s">
        <v>280</v>
      </c>
      <c r="B133" s="9" t="s">
        <v>284</v>
      </c>
      <c r="C133" s="9" t="s">
        <v>288</v>
      </c>
      <c r="D133" s="110">
        <v>88</v>
      </c>
      <c r="E133" s="45">
        <v>111.48837209302326</v>
      </c>
      <c r="F133" s="87">
        <f t="shared" si="18"/>
        <v>111.48837209302326</v>
      </c>
      <c r="G133" s="80"/>
      <c r="H133" s="24">
        <f t="shared" si="19"/>
        <v>0</v>
      </c>
    </row>
    <row r="134" spans="1:8" x14ac:dyDescent="0.25">
      <c r="A134" s="9" t="s">
        <v>1261</v>
      </c>
      <c r="B134" s="9" t="s">
        <v>1262</v>
      </c>
      <c r="C134" s="9" t="s">
        <v>1263</v>
      </c>
      <c r="D134" s="110">
        <v>60</v>
      </c>
      <c r="E134" s="45">
        <v>177.90697674418604</v>
      </c>
      <c r="F134" s="87">
        <f t="shared" si="18"/>
        <v>177.90697674418604</v>
      </c>
      <c r="G134" s="80"/>
      <c r="H134" s="24">
        <f t="shared" si="19"/>
        <v>0</v>
      </c>
    </row>
    <row r="135" spans="1:8" x14ac:dyDescent="0.25">
      <c r="A135" s="9" t="s">
        <v>1264</v>
      </c>
      <c r="B135" s="9" t="s">
        <v>1265</v>
      </c>
      <c r="C135" s="9" t="s">
        <v>1266</v>
      </c>
      <c r="D135" s="110">
        <v>60</v>
      </c>
      <c r="E135" s="45">
        <v>166.04651162790699</v>
      </c>
      <c r="F135" s="87">
        <f t="shared" si="18"/>
        <v>166.04651162790699</v>
      </c>
      <c r="G135" s="80"/>
      <c r="H135" s="24">
        <f t="shared" si="19"/>
        <v>0</v>
      </c>
    </row>
    <row r="136" spans="1:8" x14ac:dyDescent="0.25">
      <c r="A136" s="9" t="s">
        <v>1267</v>
      </c>
      <c r="B136" s="9" t="s">
        <v>1268</v>
      </c>
      <c r="C136" s="9" t="s">
        <v>1269</v>
      </c>
      <c r="D136" s="110">
        <v>35</v>
      </c>
      <c r="E136" s="45">
        <v>284.6511627906977</v>
      </c>
      <c r="F136" s="87">
        <f t="shared" si="18"/>
        <v>284.6511627906977</v>
      </c>
      <c r="G136" s="80"/>
      <c r="H136" s="24">
        <f t="shared" si="19"/>
        <v>0</v>
      </c>
    </row>
    <row r="137" spans="1:8" x14ac:dyDescent="0.25">
      <c r="A137" s="9" t="s">
        <v>1270</v>
      </c>
      <c r="B137" s="9" t="s">
        <v>1271</v>
      </c>
      <c r="C137" s="9" t="s">
        <v>1272</v>
      </c>
      <c r="D137" s="110">
        <v>35</v>
      </c>
      <c r="E137" s="45">
        <v>284.6511627906977</v>
      </c>
      <c r="F137" s="87">
        <f t="shared" si="18"/>
        <v>284.6511627906977</v>
      </c>
      <c r="G137" s="80"/>
      <c r="H137" s="24">
        <f t="shared" si="19"/>
        <v>0</v>
      </c>
    </row>
    <row r="138" spans="1:8" x14ac:dyDescent="0.25">
      <c r="A138" s="9" t="s">
        <v>1273</v>
      </c>
      <c r="B138" s="9" t="s">
        <v>1274</v>
      </c>
      <c r="C138" s="9" t="s">
        <v>1275</v>
      </c>
      <c r="D138" s="110">
        <v>35</v>
      </c>
      <c r="E138" s="45">
        <v>284.6511627906977</v>
      </c>
      <c r="F138" s="87">
        <f t="shared" si="18"/>
        <v>284.6511627906977</v>
      </c>
      <c r="G138" s="80"/>
      <c r="H138" s="24">
        <f t="shared" si="19"/>
        <v>0</v>
      </c>
    </row>
    <row r="139" spans="1:8" x14ac:dyDescent="0.25">
      <c r="A139" s="9" t="s">
        <v>1276</v>
      </c>
      <c r="B139" s="9" t="s">
        <v>1277</v>
      </c>
      <c r="C139" s="9" t="s">
        <v>1278</v>
      </c>
      <c r="D139" s="110">
        <v>18</v>
      </c>
      <c r="E139" s="45">
        <v>462.55813953488376</v>
      </c>
      <c r="F139" s="87">
        <f t="shared" si="18"/>
        <v>462.55813953488376</v>
      </c>
      <c r="G139" s="80"/>
      <c r="H139" s="24">
        <f t="shared" si="19"/>
        <v>0</v>
      </c>
    </row>
    <row r="140" spans="1:8" x14ac:dyDescent="0.25">
      <c r="A140" s="9" t="s">
        <v>1279</v>
      </c>
      <c r="B140" s="9" t="s">
        <v>1280</v>
      </c>
      <c r="C140" s="9" t="s">
        <v>1281</v>
      </c>
      <c r="D140" s="110">
        <v>18</v>
      </c>
      <c r="E140" s="45">
        <v>498.1395348837209</v>
      </c>
      <c r="F140" s="87">
        <f t="shared" si="18"/>
        <v>498.1395348837209</v>
      </c>
      <c r="G140" s="80"/>
      <c r="H140" s="24">
        <f t="shared" si="19"/>
        <v>0</v>
      </c>
    </row>
    <row r="141" spans="1:8" x14ac:dyDescent="0.25">
      <c r="A141" s="6"/>
      <c r="B141" s="11"/>
      <c r="C141" s="10" t="s">
        <v>289</v>
      </c>
      <c r="D141" s="10"/>
      <c r="E141" s="90"/>
      <c r="F141" s="112"/>
      <c r="G141" s="72"/>
      <c r="H141" s="28"/>
    </row>
    <row r="142" spans="1:8" x14ac:dyDescent="0.25">
      <c r="A142" s="9" t="s">
        <v>290</v>
      </c>
      <c r="B142" s="9" t="s">
        <v>291</v>
      </c>
      <c r="C142" s="9" t="s">
        <v>303</v>
      </c>
      <c r="D142" s="22">
        <v>280</v>
      </c>
      <c r="E142" s="45">
        <v>49.8139534883721</v>
      </c>
      <c r="F142" s="87">
        <f t="shared" ref="F142:F205" si="20">E142-E142*$F$5</f>
        <v>49.8139534883721</v>
      </c>
      <c r="G142" s="80"/>
      <c r="H142" s="24">
        <f t="shared" ref="H142:H170" si="21">G142*F142</f>
        <v>0</v>
      </c>
    </row>
    <row r="143" spans="1:8" x14ac:dyDescent="0.25">
      <c r="A143" s="9" t="s">
        <v>292</v>
      </c>
      <c r="B143" s="9" t="s">
        <v>293</v>
      </c>
      <c r="C143" s="9" t="s">
        <v>304</v>
      </c>
      <c r="D143" s="110">
        <v>260</v>
      </c>
      <c r="E143" s="45">
        <v>49.8139534883721</v>
      </c>
      <c r="F143" s="87">
        <f t="shared" si="20"/>
        <v>49.8139534883721</v>
      </c>
      <c r="G143" s="80"/>
      <c r="H143" s="24">
        <f t="shared" si="21"/>
        <v>0</v>
      </c>
    </row>
    <row r="144" spans="1:8" x14ac:dyDescent="0.25">
      <c r="A144" s="9" t="s">
        <v>294</v>
      </c>
      <c r="B144" s="9" t="s">
        <v>295</v>
      </c>
      <c r="C144" s="9" t="s">
        <v>305</v>
      </c>
      <c r="D144" s="110">
        <v>160</v>
      </c>
      <c r="E144" s="45">
        <v>66.418604651162795</v>
      </c>
      <c r="F144" s="87">
        <f t="shared" si="20"/>
        <v>66.418604651162795</v>
      </c>
      <c r="G144" s="80"/>
      <c r="H144" s="24">
        <f t="shared" si="21"/>
        <v>0</v>
      </c>
    </row>
    <row r="145" spans="1:8" x14ac:dyDescent="0.25">
      <c r="A145" s="9" t="s">
        <v>296</v>
      </c>
      <c r="B145" s="9" t="s">
        <v>1303</v>
      </c>
      <c r="C145" s="9" t="s">
        <v>306</v>
      </c>
      <c r="D145" s="110">
        <v>160</v>
      </c>
      <c r="E145" s="45">
        <v>66.418604651162795</v>
      </c>
      <c r="F145" s="87">
        <f t="shared" si="20"/>
        <v>66.418604651162795</v>
      </c>
      <c r="G145" s="80"/>
      <c r="H145" s="24">
        <f t="shared" si="21"/>
        <v>0</v>
      </c>
    </row>
    <row r="146" spans="1:8" x14ac:dyDescent="0.25">
      <c r="A146" s="9" t="s">
        <v>297</v>
      </c>
      <c r="B146" s="9" t="s">
        <v>298</v>
      </c>
      <c r="C146" s="9" t="s">
        <v>307</v>
      </c>
      <c r="D146" s="110">
        <v>160</v>
      </c>
      <c r="E146" s="45">
        <v>66.418604651162795</v>
      </c>
      <c r="F146" s="87">
        <f t="shared" si="20"/>
        <v>66.418604651162795</v>
      </c>
      <c r="G146" s="80"/>
      <c r="H146" s="24">
        <f t="shared" si="21"/>
        <v>0</v>
      </c>
    </row>
    <row r="147" spans="1:8" x14ac:dyDescent="0.25">
      <c r="A147" s="9" t="s">
        <v>1282</v>
      </c>
      <c r="B147" s="9" t="s">
        <v>1283</v>
      </c>
      <c r="C147" s="9" t="s">
        <v>1284</v>
      </c>
      <c r="D147" s="110">
        <v>88</v>
      </c>
      <c r="E147" s="45">
        <v>106.74418604651163</v>
      </c>
      <c r="F147" s="87">
        <f t="shared" si="20"/>
        <v>106.74418604651163</v>
      </c>
      <c r="G147" s="80"/>
      <c r="H147" s="24">
        <f t="shared" si="21"/>
        <v>0</v>
      </c>
    </row>
    <row r="148" spans="1:8" x14ac:dyDescent="0.25">
      <c r="A148" s="9" t="s">
        <v>299</v>
      </c>
      <c r="B148" s="9" t="s">
        <v>300</v>
      </c>
      <c r="C148" s="9" t="s">
        <v>308</v>
      </c>
      <c r="D148" s="110">
        <v>88</v>
      </c>
      <c r="E148" s="45">
        <v>106.74418604651163</v>
      </c>
      <c r="F148" s="87">
        <f t="shared" si="20"/>
        <v>106.74418604651163</v>
      </c>
      <c r="G148" s="80"/>
      <c r="H148" s="24">
        <f t="shared" si="21"/>
        <v>0</v>
      </c>
    </row>
    <row r="149" spans="1:8" x14ac:dyDescent="0.25">
      <c r="A149" s="9" t="s">
        <v>301</v>
      </c>
      <c r="B149" s="9" t="s">
        <v>302</v>
      </c>
      <c r="C149" s="9" t="s">
        <v>309</v>
      </c>
      <c r="D149" s="110">
        <v>88</v>
      </c>
      <c r="E149" s="45">
        <v>106.74418604651163</v>
      </c>
      <c r="F149" s="87">
        <f t="shared" si="20"/>
        <v>106.74418604651163</v>
      </c>
      <c r="G149" s="80"/>
      <c r="H149" s="24">
        <f t="shared" si="21"/>
        <v>0</v>
      </c>
    </row>
    <row r="150" spans="1:8" x14ac:dyDescent="0.25">
      <c r="A150" s="9" t="s">
        <v>1285</v>
      </c>
      <c r="B150" s="9" t="s">
        <v>1286</v>
      </c>
      <c r="C150" s="9" t="s">
        <v>1287</v>
      </c>
      <c r="D150" s="110">
        <v>64</v>
      </c>
      <c r="E150" s="45">
        <v>161.30232558139534</v>
      </c>
      <c r="F150" s="87">
        <f t="shared" si="20"/>
        <v>161.30232558139534</v>
      </c>
      <c r="G150" s="80"/>
      <c r="H150" s="24">
        <f t="shared" si="21"/>
        <v>0</v>
      </c>
    </row>
    <row r="151" spans="1:8" x14ac:dyDescent="0.25">
      <c r="A151" s="9" t="s">
        <v>1288</v>
      </c>
      <c r="B151" s="9" t="s">
        <v>1289</v>
      </c>
      <c r="C151" s="9" t="s">
        <v>1290</v>
      </c>
      <c r="D151" s="110">
        <v>64</v>
      </c>
      <c r="E151" s="45">
        <v>161.30232558139534</v>
      </c>
      <c r="F151" s="87">
        <f t="shared" si="20"/>
        <v>161.30232558139534</v>
      </c>
      <c r="G151" s="80"/>
      <c r="H151" s="24">
        <f t="shared" si="21"/>
        <v>0</v>
      </c>
    </row>
    <row r="152" spans="1:8" x14ac:dyDescent="0.25">
      <c r="A152" s="9" t="s">
        <v>1291</v>
      </c>
      <c r="B152" s="9" t="s">
        <v>1292</v>
      </c>
      <c r="C152" s="9" t="s">
        <v>1293</v>
      </c>
      <c r="D152" s="110">
        <v>35</v>
      </c>
      <c r="E152" s="45">
        <v>260.93023255813955</v>
      </c>
      <c r="F152" s="87">
        <f t="shared" si="20"/>
        <v>260.93023255813955</v>
      </c>
      <c r="G152" s="80"/>
      <c r="H152" s="24">
        <f t="shared" si="21"/>
        <v>0</v>
      </c>
    </row>
    <row r="153" spans="1:8" x14ac:dyDescent="0.25">
      <c r="A153" s="9" t="s">
        <v>1294</v>
      </c>
      <c r="B153" s="9" t="s">
        <v>1295</v>
      </c>
      <c r="C153" s="9" t="s">
        <v>1296</v>
      </c>
      <c r="D153" s="110">
        <v>35</v>
      </c>
      <c r="E153" s="45">
        <v>260.93023255813955</v>
      </c>
      <c r="F153" s="87">
        <f t="shared" si="20"/>
        <v>260.93023255813955</v>
      </c>
      <c r="G153" s="80"/>
      <c r="H153" s="24">
        <f t="shared" si="21"/>
        <v>0</v>
      </c>
    </row>
    <row r="154" spans="1:8" x14ac:dyDescent="0.25">
      <c r="A154" s="9" t="s">
        <v>1297</v>
      </c>
      <c r="B154" s="9" t="s">
        <v>1298</v>
      </c>
      <c r="C154" s="9" t="s">
        <v>1299</v>
      </c>
      <c r="D154" s="110">
        <v>35</v>
      </c>
      <c r="E154" s="45">
        <v>260.93023255813955</v>
      </c>
      <c r="F154" s="87">
        <f t="shared" si="20"/>
        <v>260.93023255813955</v>
      </c>
      <c r="G154" s="80"/>
      <c r="H154" s="24">
        <f t="shared" si="21"/>
        <v>0</v>
      </c>
    </row>
    <row r="155" spans="1:8" x14ac:dyDescent="0.25">
      <c r="A155" s="9" t="s">
        <v>1300</v>
      </c>
      <c r="B155" s="9" t="s">
        <v>1301</v>
      </c>
      <c r="C155" s="9" t="s">
        <v>1302</v>
      </c>
      <c r="D155" s="110">
        <v>18</v>
      </c>
      <c r="E155" s="45">
        <v>438.83720930232556</v>
      </c>
      <c r="F155" s="87">
        <f t="shared" si="20"/>
        <v>438.83720930232556</v>
      </c>
      <c r="G155" s="80"/>
      <c r="H155" s="24">
        <f t="shared" si="21"/>
        <v>0</v>
      </c>
    </row>
    <row r="156" spans="1:8" x14ac:dyDescent="0.25">
      <c r="A156" s="6"/>
      <c r="B156" s="11"/>
      <c r="C156" s="10" t="s">
        <v>310</v>
      </c>
      <c r="D156" s="10"/>
      <c r="E156" s="90"/>
      <c r="F156" s="112"/>
      <c r="G156" s="72"/>
      <c r="H156" s="28"/>
    </row>
    <row r="157" spans="1:8" x14ac:dyDescent="0.25">
      <c r="A157" s="9" t="s">
        <v>311</v>
      </c>
      <c r="B157" s="9" t="s">
        <v>312</v>
      </c>
      <c r="C157" s="9" t="s">
        <v>1304</v>
      </c>
      <c r="D157" s="110">
        <v>140</v>
      </c>
      <c r="E157" s="45">
        <v>83.023255813953497</v>
      </c>
      <c r="F157" s="87">
        <f t="shared" si="20"/>
        <v>83.023255813953497</v>
      </c>
      <c r="G157" s="71"/>
      <c r="H157" s="24">
        <f t="shared" si="21"/>
        <v>0</v>
      </c>
    </row>
    <row r="158" spans="1:8" x14ac:dyDescent="0.25">
      <c r="A158" s="9" t="s">
        <v>313</v>
      </c>
      <c r="B158" s="9" t="s">
        <v>314</v>
      </c>
      <c r="C158" s="9" t="s">
        <v>1305</v>
      </c>
      <c r="D158" s="110">
        <v>90</v>
      </c>
      <c r="E158" s="45">
        <v>118.6046511627907</v>
      </c>
      <c r="F158" s="87">
        <f t="shared" si="20"/>
        <v>118.6046511627907</v>
      </c>
      <c r="G158" s="71"/>
      <c r="H158" s="24">
        <f t="shared" si="21"/>
        <v>0</v>
      </c>
    </row>
    <row r="159" spans="1:8" x14ac:dyDescent="0.25">
      <c r="A159" s="9" t="s">
        <v>315</v>
      </c>
      <c r="B159" s="9" t="s">
        <v>316</v>
      </c>
      <c r="C159" s="9" t="s">
        <v>1306</v>
      </c>
      <c r="D159" s="110">
        <v>84</v>
      </c>
      <c r="E159" s="45">
        <v>123.34883720930233</v>
      </c>
      <c r="F159" s="87">
        <f t="shared" si="20"/>
        <v>123.34883720930233</v>
      </c>
      <c r="G159" s="71"/>
      <c r="H159" s="24">
        <f t="shared" si="21"/>
        <v>0</v>
      </c>
    </row>
    <row r="160" spans="1:8" x14ac:dyDescent="0.25">
      <c r="A160" s="9" t="s">
        <v>1307</v>
      </c>
      <c r="B160" s="9" t="s">
        <v>1308</v>
      </c>
      <c r="C160" s="9" t="s">
        <v>1309</v>
      </c>
      <c r="D160" s="110">
        <v>52</v>
      </c>
      <c r="E160" s="45">
        <v>189.76744186046511</v>
      </c>
      <c r="F160" s="87">
        <f t="shared" si="20"/>
        <v>189.76744186046511</v>
      </c>
      <c r="G160" s="71"/>
      <c r="H160" s="24">
        <f t="shared" si="21"/>
        <v>0</v>
      </c>
    </row>
    <row r="161" spans="1:8" x14ac:dyDescent="0.25">
      <c r="A161" s="9" t="s">
        <v>1310</v>
      </c>
      <c r="B161" s="9" t="s">
        <v>1311</v>
      </c>
      <c r="C161" s="9" t="s">
        <v>1312</v>
      </c>
      <c r="D161" s="110">
        <v>48</v>
      </c>
      <c r="E161" s="45">
        <v>204</v>
      </c>
      <c r="F161" s="87">
        <f t="shared" si="20"/>
        <v>204</v>
      </c>
      <c r="G161" s="71"/>
      <c r="H161" s="24">
        <f t="shared" si="21"/>
        <v>0</v>
      </c>
    </row>
    <row r="162" spans="1:8" x14ac:dyDescent="0.25">
      <c r="A162" s="9" t="s">
        <v>1313</v>
      </c>
      <c r="B162" s="9" t="s">
        <v>1314</v>
      </c>
      <c r="C162" s="9" t="s">
        <v>1315</v>
      </c>
      <c r="D162" s="110">
        <v>30</v>
      </c>
      <c r="E162" s="45">
        <v>308.37209302325579</v>
      </c>
      <c r="F162" s="87">
        <f t="shared" si="20"/>
        <v>308.37209302325579</v>
      </c>
      <c r="G162" s="71"/>
      <c r="H162" s="24">
        <f t="shared" si="21"/>
        <v>0</v>
      </c>
    </row>
    <row r="163" spans="1:8" x14ac:dyDescent="0.25">
      <c r="A163" s="9" t="s">
        <v>1316</v>
      </c>
      <c r="B163" s="9" t="s">
        <v>1317</v>
      </c>
      <c r="C163" s="9" t="s">
        <v>1318</v>
      </c>
      <c r="D163" s="110">
        <v>27</v>
      </c>
      <c r="E163" s="45">
        <v>308.37209302325579</v>
      </c>
      <c r="F163" s="87">
        <f t="shared" si="20"/>
        <v>308.37209302325579</v>
      </c>
      <c r="G163" s="71"/>
      <c r="H163" s="24">
        <f t="shared" si="21"/>
        <v>0</v>
      </c>
    </row>
    <row r="164" spans="1:8" x14ac:dyDescent="0.25">
      <c r="A164" s="9" t="s">
        <v>1319</v>
      </c>
      <c r="B164" s="9" t="s">
        <v>1320</v>
      </c>
      <c r="C164" s="9" t="s">
        <v>1321</v>
      </c>
      <c r="D164" s="110">
        <v>17</v>
      </c>
      <c r="E164" s="45">
        <v>479.16279069767438</v>
      </c>
      <c r="F164" s="87">
        <f t="shared" si="20"/>
        <v>479.16279069767438</v>
      </c>
      <c r="G164" s="71"/>
      <c r="H164" s="24">
        <f t="shared" si="21"/>
        <v>0</v>
      </c>
    </row>
    <row r="165" spans="1:8" x14ac:dyDescent="0.25">
      <c r="A165" s="9" t="s">
        <v>1322</v>
      </c>
      <c r="B165" s="9" t="s">
        <v>1323</v>
      </c>
      <c r="C165" s="9" t="s">
        <v>1324</v>
      </c>
      <c r="D165" s="110">
        <v>17</v>
      </c>
      <c r="E165" s="45">
        <v>498.1395348837209</v>
      </c>
      <c r="F165" s="87">
        <f t="shared" si="20"/>
        <v>498.1395348837209</v>
      </c>
      <c r="G165" s="71"/>
      <c r="H165" s="24">
        <f t="shared" si="21"/>
        <v>0</v>
      </c>
    </row>
    <row r="166" spans="1:8" x14ac:dyDescent="0.25">
      <c r="A166" s="9" t="s">
        <v>1325</v>
      </c>
      <c r="B166" s="9" t="s">
        <v>1326</v>
      </c>
      <c r="C166" s="9" t="s">
        <v>1327</v>
      </c>
      <c r="D166" s="110">
        <v>17</v>
      </c>
      <c r="E166" s="45">
        <v>521.8604651162791</v>
      </c>
      <c r="F166" s="87">
        <f t="shared" si="20"/>
        <v>521.8604651162791</v>
      </c>
      <c r="G166" s="71"/>
      <c r="H166" s="24">
        <f t="shared" si="21"/>
        <v>0</v>
      </c>
    </row>
    <row r="167" spans="1:8" x14ac:dyDescent="0.25">
      <c r="A167" s="9" t="s">
        <v>1328</v>
      </c>
      <c r="B167" s="9" t="s">
        <v>1329</v>
      </c>
      <c r="C167" s="9" t="s">
        <v>1330</v>
      </c>
      <c r="D167" s="110">
        <v>9</v>
      </c>
      <c r="E167" s="45">
        <v>818.37209302325573</v>
      </c>
      <c r="F167" s="87">
        <f t="shared" si="20"/>
        <v>818.37209302325573</v>
      </c>
      <c r="G167" s="71"/>
      <c r="H167" s="24">
        <f t="shared" si="21"/>
        <v>0</v>
      </c>
    </row>
    <row r="168" spans="1:8" x14ac:dyDescent="0.25">
      <c r="A168" s="9" t="s">
        <v>1331</v>
      </c>
      <c r="B168" s="9" t="s">
        <v>1332</v>
      </c>
      <c r="C168" s="9" t="s">
        <v>1333</v>
      </c>
      <c r="D168" s="110">
        <v>9</v>
      </c>
      <c r="E168" s="45">
        <v>842.09302325581405</v>
      </c>
      <c r="F168" s="87">
        <f t="shared" si="20"/>
        <v>842.09302325581405</v>
      </c>
      <c r="G168" s="71"/>
      <c r="H168" s="24">
        <f t="shared" si="21"/>
        <v>0</v>
      </c>
    </row>
    <row r="169" spans="1:8" x14ac:dyDescent="0.25">
      <c r="A169" s="9" t="s">
        <v>1334</v>
      </c>
      <c r="B169" s="9" t="s">
        <v>1335</v>
      </c>
      <c r="C169" s="9" t="s">
        <v>1336</v>
      </c>
      <c r="D169" s="110">
        <v>4</v>
      </c>
      <c r="E169" s="45">
        <v>1304.6511627906978</v>
      </c>
      <c r="F169" s="87">
        <f t="shared" si="20"/>
        <v>1304.6511627906978</v>
      </c>
      <c r="G169" s="71"/>
      <c r="H169" s="24">
        <f t="shared" si="21"/>
        <v>0</v>
      </c>
    </row>
    <row r="170" spans="1:8" x14ac:dyDescent="0.25">
      <c r="A170" s="9" t="s">
        <v>1337</v>
      </c>
      <c r="B170" s="9" t="s">
        <v>1338</v>
      </c>
      <c r="C170" s="9" t="s">
        <v>1339</v>
      </c>
      <c r="D170" s="110">
        <v>3</v>
      </c>
      <c r="E170" s="45">
        <v>2253.4883720930234</v>
      </c>
      <c r="F170" s="87">
        <f t="shared" si="20"/>
        <v>2253.4883720930234</v>
      </c>
      <c r="G170" s="71"/>
      <c r="H170" s="24">
        <f t="shared" si="21"/>
        <v>0</v>
      </c>
    </row>
    <row r="171" spans="1:8" x14ac:dyDescent="0.25">
      <c r="A171" s="6"/>
      <c r="B171" s="11"/>
      <c r="C171" s="10" t="s">
        <v>317</v>
      </c>
      <c r="D171" s="10"/>
      <c r="E171" s="90"/>
      <c r="F171" s="112"/>
      <c r="G171" s="72"/>
      <c r="H171" s="28"/>
    </row>
    <row r="172" spans="1:8" x14ac:dyDescent="0.25">
      <c r="A172" s="9" t="s">
        <v>1340</v>
      </c>
      <c r="B172" s="9" t="s">
        <v>1341</v>
      </c>
      <c r="C172" s="9" t="s">
        <v>1342</v>
      </c>
      <c r="D172" s="22">
        <v>320</v>
      </c>
      <c r="E172" s="45">
        <v>52.186046511627907</v>
      </c>
      <c r="F172" s="87">
        <f t="shared" si="20"/>
        <v>52.186046511627907</v>
      </c>
      <c r="G172" s="71"/>
      <c r="H172" s="24">
        <f t="shared" ref="H172:H200" si="22">G172*F172</f>
        <v>0</v>
      </c>
    </row>
    <row r="173" spans="1:8" x14ac:dyDescent="0.25">
      <c r="A173" s="9" t="s">
        <v>1343</v>
      </c>
      <c r="B173" s="9" t="s">
        <v>1344</v>
      </c>
      <c r="C173" s="9" t="s">
        <v>1345</v>
      </c>
      <c r="D173" s="110">
        <v>300</v>
      </c>
      <c r="E173" s="45">
        <v>54.558139534883722</v>
      </c>
      <c r="F173" s="87">
        <f t="shared" si="20"/>
        <v>54.558139534883722</v>
      </c>
      <c r="G173" s="71"/>
      <c r="H173" s="24">
        <f t="shared" si="22"/>
        <v>0</v>
      </c>
    </row>
    <row r="174" spans="1:8" x14ac:dyDescent="0.25">
      <c r="A174" s="9" t="s">
        <v>1346</v>
      </c>
      <c r="B174" s="9" t="s">
        <v>1347</v>
      </c>
      <c r="C174" s="9" t="s">
        <v>1348</v>
      </c>
      <c r="D174" s="110">
        <v>240</v>
      </c>
      <c r="E174" s="45">
        <v>59.302325581395351</v>
      </c>
      <c r="F174" s="87">
        <f t="shared" si="20"/>
        <v>59.302325581395351</v>
      </c>
      <c r="G174" s="71"/>
      <c r="H174" s="24">
        <f t="shared" si="22"/>
        <v>0</v>
      </c>
    </row>
    <row r="175" spans="1:8" x14ac:dyDescent="0.25">
      <c r="A175" s="9" t="s">
        <v>318</v>
      </c>
      <c r="B175" s="9" t="s">
        <v>319</v>
      </c>
      <c r="C175" s="9" t="s">
        <v>322</v>
      </c>
      <c r="D175" s="110">
        <v>300</v>
      </c>
      <c r="E175" s="45">
        <v>59.302325581395351</v>
      </c>
      <c r="F175" s="87">
        <f t="shared" si="20"/>
        <v>59.302325581395351</v>
      </c>
      <c r="G175" s="71"/>
      <c r="H175" s="24">
        <f t="shared" si="22"/>
        <v>0</v>
      </c>
    </row>
    <row r="176" spans="1:8" x14ac:dyDescent="0.25">
      <c r="A176" s="9" t="s">
        <v>320</v>
      </c>
      <c r="B176" s="9" t="s">
        <v>321</v>
      </c>
      <c r="C176" s="9" t="s">
        <v>323</v>
      </c>
      <c r="D176" s="110">
        <v>300</v>
      </c>
      <c r="E176" s="45">
        <v>59.302325581395351</v>
      </c>
      <c r="F176" s="87">
        <f t="shared" si="20"/>
        <v>59.302325581395351</v>
      </c>
      <c r="G176" s="71"/>
      <c r="H176" s="24">
        <f t="shared" si="22"/>
        <v>0</v>
      </c>
    </row>
    <row r="177" spans="1:8" x14ac:dyDescent="0.25">
      <c r="A177" s="9" t="s">
        <v>1349</v>
      </c>
      <c r="B177" s="9" t="s">
        <v>1350</v>
      </c>
      <c r="C177" s="9" t="s">
        <v>1351</v>
      </c>
      <c r="D177" s="110">
        <v>180</v>
      </c>
      <c r="E177" s="45">
        <v>85.4</v>
      </c>
      <c r="F177" s="87">
        <f t="shared" si="20"/>
        <v>85.4</v>
      </c>
      <c r="G177" s="71"/>
      <c r="H177" s="24">
        <f t="shared" si="22"/>
        <v>0</v>
      </c>
    </row>
    <row r="178" spans="1:8" x14ac:dyDescent="0.25">
      <c r="A178" s="9" t="s">
        <v>1352</v>
      </c>
      <c r="B178" s="9" t="s">
        <v>1353</v>
      </c>
      <c r="C178" s="9" t="s">
        <v>1354</v>
      </c>
      <c r="D178" s="110">
        <v>180</v>
      </c>
      <c r="E178" s="45">
        <v>85.395348837209298</v>
      </c>
      <c r="F178" s="87">
        <f t="shared" si="20"/>
        <v>85.395348837209298</v>
      </c>
      <c r="G178" s="71"/>
      <c r="H178" s="24">
        <f t="shared" si="22"/>
        <v>0</v>
      </c>
    </row>
    <row r="179" spans="1:8" x14ac:dyDescent="0.25">
      <c r="A179" s="9" t="s">
        <v>1355</v>
      </c>
      <c r="B179" s="9" t="s">
        <v>1356</v>
      </c>
      <c r="C179" s="9" t="s">
        <v>1357</v>
      </c>
      <c r="D179" s="110">
        <v>180</v>
      </c>
      <c r="E179" s="45">
        <v>85.395348837209298</v>
      </c>
      <c r="F179" s="87">
        <f t="shared" si="20"/>
        <v>85.395348837209298</v>
      </c>
      <c r="G179" s="71"/>
      <c r="H179" s="24">
        <f t="shared" si="22"/>
        <v>0</v>
      </c>
    </row>
    <row r="180" spans="1:8" x14ac:dyDescent="0.25">
      <c r="A180" s="9" t="s">
        <v>1358</v>
      </c>
      <c r="B180" s="9" t="s">
        <v>1359</v>
      </c>
      <c r="C180" s="9" t="s">
        <v>1360</v>
      </c>
      <c r="D180" s="110">
        <v>140</v>
      </c>
      <c r="E180" s="45">
        <v>99.6279069767442</v>
      </c>
      <c r="F180" s="87">
        <f t="shared" si="20"/>
        <v>99.6279069767442</v>
      </c>
      <c r="G180" s="71"/>
      <c r="H180" s="24">
        <f t="shared" si="22"/>
        <v>0</v>
      </c>
    </row>
    <row r="181" spans="1:8" x14ac:dyDescent="0.25">
      <c r="A181" s="9" t="s">
        <v>1361</v>
      </c>
      <c r="B181" s="9" t="s">
        <v>1362</v>
      </c>
      <c r="C181" s="9" t="s">
        <v>1363</v>
      </c>
      <c r="D181" s="110">
        <v>140</v>
      </c>
      <c r="E181" s="45">
        <v>99.6279069767442</v>
      </c>
      <c r="F181" s="87">
        <f t="shared" si="20"/>
        <v>99.6279069767442</v>
      </c>
      <c r="G181" s="71"/>
      <c r="H181" s="24">
        <f t="shared" si="22"/>
        <v>0</v>
      </c>
    </row>
    <row r="182" spans="1:8" x14ac:dyDescent="0.25">
      <c r="A182" s="9" t="s">
        <v>1364</v>
      </c>
      <c r="B182" s="9" t="s">
        <v>1365</v>
      </c>
      <c r="C182" s="9" t="s">
        <v>1366</v>
      </c>
      <c r="D182" s="110">
        <v>140</v>
      </c>
      <c r="E182" s="45">
        <v>99.6279069767442</v>
      </c>
      <c r="F182" s="87">
        <f t="shared" si="20"/>
        <v>99.6279069767442</v>
      </c>
      <c r="G182" s="71"/>
      <c r="H182" s="24">
        <f t="shared" si="22"/>
        <v>0</v>
      </c>
    </row>
    <row r="183" spans="1:8" x14ac:dyDescent="0.25">
      <c r="A183" s="9" t="s">
        <v>324</v>
      </c>
      <c r="B183" s="9" t="s">
        <v>325</v>
      </c>
      <c r="C183" s="9" t="s">
        <v>330</v>
      </c>
      <c r="D183" s="110">
        <v>120</v>
      </c>
      <c r="E183" s="45">
        <v>130.46511627906978</v>
      </c>
      <c r="F183" s="87">
        <f t="shared" si="20"/>
        <v>130.46511627906978</v>
      </c>
      <c r="G183" s="71"/>
      <c r="H183" s="24">
        <f t="shared" si="22"/>
        <v>0</v>
      </c>
    </row>
    <row r="184" spans="1:8" x14ac:dyDescent="0.25">
      <c r="A184" s="9" t="s">
        <v>326</v>
      </c>
      <c r="B184" s="9" t="s">
        <v>327</v>
      </c>
      <c r="C184" s="9" t="s">
        <v>331</v>
      </c>
      <c r="D184" s="110">
        <v>120</v>
      </c>
      <c r="E184" s="45">
        <v>130.46511627906978</v>
      </c>
      <c r="F184" s="87">
        <f t="shared" si="20"/>
        <v>130.46511627906978</v>
      </c>
      <c r="G184" s="71"/>
      <c r="H184" s="24">
        <f t="shared" si="22"/>
        <v>0</v>
      </c>
    </row>
    <row r="185" spans="1:8" x14ac:dyDescent="0.25">
      <c r="A185" s="9" t="s">
        <v>328</v>
      </c>
      <c r="B185" s="9" t="s">
        <v>329</v>
      </c>
      <c r="C185" s="9" t="s">
        <v>332</v>
      </c>
      <c r="D185" s="110">
        <v>120</v>
      </c>
      <c r="E185" s="45">
        <v>130.46511627906978</v>
      </c>
      <c r="F185" s="87">
        <f t="shared" si="20"/>
        <v>130.46511627906978</v>
      </c>
      <c r="G185" s="71"/>
      <c r="H185" s="24">
        <f t="shared" si="22"/>
        <v>0</v>
      </c>
    </row>
    <row r="186" spans="1:8" x14ac:dyDescent="0.25">
      <c r="A186" s="9" t="s">
        <v>1367</v>
      </c>
      <c r="B186" s="9" t="s">
        <v>1368</v>
      </c>
      <c r="C186" s="9" t="s">
        <v>1369</v>
      </c>
      <c r="D186" s="110">
        <v>90</v>
      </c>
      <c r="E186" s="45">
        <v>166.04651162790699</v>
      </c>
      <c r="F186" s="87">
        <f t="shared" si="20"/>
        <v>166.04651162790699</v>
      </c>
      <c r="G186" s="71"/>
      <c r="H186" s="24">
        <f t="shared" si="22"/>
        <v>0</v>
      </c>
    </row>
    <row r="187" spans="1:8" x14ac:dyDescent="0.25">
      <c r="A187" s="9" t="s">
        <v>1370</v>
      </c>
      <c r="B187" s="9" t="s">
        <v>1371</v>
      </c>
      <c r="C187" s="9" t="s">
        <v>1372</v>
      </c>
      <c r="D187" s="110">
        <v>90</v>
      </c>
      <c r="E187" s="45">
        <v>166.05</v>
      </c>
      <c r="F187" s="87">
        <f t="shared" si="20"/>
        <v>166.05</v>
      </c>
      <c r="G187" s="71"/>
      <c r="H187" s="24">
        <f t="shared" si="22"/>
        <v>0</v>
      </c>
    </row>
    <row r="188" spans="1:8" x14ac:dyDescent="0.25">
      <c r="A188" s="9" t="s">
        <v>1373</v>
      </c>
      <c r="B188" s="9" t="s">
        <v>1374</v>
      </c>
      <c r="C188" s="9" t="s">
        <v>1375</v>
      </c>
      <c r="D188" s="110">
        <v>80</v>
      </c>
      <c r="E188" s="45">
        <v>166.04651162790699</v>
      </c>
      <c r="F188" s="87">
        <f t="shared" si="20"/>
        <v>166.04651162790699</v>
      </c>
      <c r="G188" s="71"/>
      <c r="H188" s="24">
        <f t="shared" si="22"/>
        <v>0</v>
      </c>
    </row>
    <row r="189" spans="1:8" x14ac:dyDescent="0.25">
      <c r="A189" s="9" t="s">
        <v>1376</v>
      </c>
      <c r="B189" s="9" t="s">
        <v>1377</v>
      </c>
      <c r="C189" s="9" t="s">
        <v>1378</v>
      </c>
      <c r="D189" s="110">
        <v>70</v>
      </c>
      <c r="E189" s="45">
        <v>166.05</v>
      </c>
      <c r="F189" s="87">
        <f t="shared" si="20"/>
        <v>166.05</v>
      </c>
      <c r="G189" s="71"/>
      <c r="H189" s="24">
        <f t="shared" si="22"/>
        <v>0</v>
      </c>
    </row>
    <row r="190" spans="1:8" x14ac:dyDescent="0.25">
      <c r="A190" s="9" t="s">
        <v>1379</v>
      </c>
      <c r="B190" s="9" t="s">
        <v>1380</v>
      </c>
      <c r="C190" s="9" t="s">
        <v>1381</v>
      </c>
      <c r="D190" s="110">
        <v>70</v>
      </c>
      <c r="E190" s="45">
        <v>166.04651162790699</v>
      </c>
      <c r="F190" s="87">
        <f t="shared" si="20"/>
        <v>166.04651162790699</v>
      </c>
      <c r="G190" s="71"/>
      <c r="H190" s="24">
        <f t="shared" si="22"/>
        <v>0</v>
      </c>
    </row>
    <row r="191" spans="1:8" x14ac:dyDescent="0.25">
      <c r="A191" s="9" t="s">
        <v>1382</v>
      </c>
      <c r="B191" s="9" t="s">
        <v>1383</v>
      </c>
      <c r="C191" s="9" t="s">
        <v>1384</v>
      </c>
      <c r="D191" s="110">
        <v>70</v>
      </c>
      <c r="E191" s="45">
        <v>170.7906976744186</v>
      </c>
      <c r="F191" s="87">
        <f t="shared" si="20"/>
        <v>170.7906976744186</v>
      </c>
      <c r="G191" s="71"/>
      <c r="H191" s="24">
        <f t="shared" si="22"/>
        <v>0</v>
      </c>
    </row>
    <row r="192" spans="1:8" x14ac:dyDescent="0.25">
      <c r="A192" s="9" t="s">
        <v>1385</v>
      </c>
      <c r="B192" s="9" t="s">
        <v>1386</v>
      </c>
      <c r="C192" s="9" t="s">
        <v>1387</v>
      </c>
      <c r="D192" s="110">
        <v>45</v>
      </c>
      <c r="E192" s="45">
        <v>170.79</v>
      </c>
      <c r="F192" s="87">
        <f t="shared" si="20"/>
        <v>170.79</v>
      </c>
      <c r="G192" s="71"/>
      <c r="H192" s="24">
        <f t="shared" si="22"/>
        <v>0</v>
      </c>
    </row>
    <row r="193" spans="1:8" x14ac:dyDescent="0.25">
      <c r="A193" s="9" t="s">
        <v>1388</v>
      </c>
      <c r="B193" s="9" t="s">
        <v>1389</v>
      </c>
      <c r="C193" s="9" t="s">
        <v>1390</v>
      </c>
      <c r="D193" s="110">
        <v>45</v>
      </c>
      <c r="E193" s="45">
        <v>170.79</v>
      </c>
      <c r="F193" s="87">
        <f t="shared" si="20"/>
        <v>170.79</v>
      </c>
      <c r="G193" s="71"/>
      <c r="H193" s="24">
        <f t="shared" si="22"/>
        <v>0</v>
      </c>
    </row>
    <row r="194" spans="1:8" x14ac:dyDescent="0.25">
      <c r="A194" s="9" t="s">
        <v>1391</v>
      </c>
      <c r="B194" s="9" t="s">
        <v>1392</v>
      </c>
      <c r="C194" s="9" t="s">
        <v>1393</v>
      </c>
      <c r="D194" s="110">
        <v>45</v>
      </c>
      <c r="E194" s="45">
        <v>213.49</v>
      </c>
      <c r="F194" s="87">
        <f t="shared" si="20"/>
        <v>213.49</v>
      </c>
      <c r="G194" s="71"/>
      <c r="H194" s="24">
        <f t="shared" si="22"/>
        <v>0</v>
      </c>
    </row>
    <row r="195" spans="1:8" x14ac:dyDescent="0.25">
      <c r="A195" s="9" t="s">
        <v>1394</v>
      </c>
      <c r="B195" s="9" t="s">
        <v>1395</v>
      </c>
      <c r="C195" s="9" t="s">
        <v>1396</v>
      </c>
      <c r="D195" s="110">
        <v>54</v>
      </c>
      <c r="E195" s="45">
        <v>213.49</v>
      </c>
      <c r="F195" s="87">
        <f t="shared" si="20"/>
        <v>213.49</v>
      </c>
      <c r="G195" s="71"/>
      <c r="H195" s="24">
        <f t="shared" si="22"/>
        <v>0</v>
      </c>
    </row>
    <row r="196" spans="1:8" x14ac:dyDescent="0.25">
      <c r="A196" s="9" t="s">
        <v>1397</v>
      </c>
      <c r="B196" s="9" t="s">
        <v>1398</v>
      </c>
      <c r="C196" s="9" t="s">
        <v>1399</v>
      </c>
      <c r="D196" s="110">
        <v>54</v>
      </c>
      <c r="E196" s="45">
        <v>213.48837209302326</v>
      </c>
      <c r="F196" s="87">
        <f t="shared" si="20"/>
        <v>213.48837209302326</v>
      </c>
      <c r="G196" s="71"/>
      <c r="H196" s="24">
        <f t="shared" si="22"/>
        <v>0</v>
      </c>
    </row>
    <row r="197" spans="1:8" x14ac:dyDescent="0.25">
      <c r="A197" s="9" t="s">
        <v>1400</v>
      </c>
      <c r="B197" s="9" t="s">
        <v>1401</v>
      </c>
      <c r="C197" s="9" t="s">
        <v>1402</v>
      </c>
      <c r="D197" s="110">
        <v>54</v>
      </c>
      <c r="E197" s="45">
        <v>213.48837209302326</v>
      </c>
      <c r="F197" s="87">
        <f t="shared" si="20"/>
        <v>213.48837209302326</v>
      </c>
      <c r="G197" s="71"/>
      <c r="H197" s="24">
        <f t="shared" si="22"/>
        <v>0</v>
      </c>
    </row>
    <row r="198" spans="1:8" x14ac:dyDescent="0.25">
      <c r="A198" s="9" t="s">
        <v>1403</v>
      </c>
      <c r="B198" s="9" t="s">
        <v>1404</v>
      </c>
      <c r="C198" s="9" t="s">
        <v>1405</v>
      </c>
      <c r="D198" s="110">
        <v>36</v>
      </c>
      <c r="E198" s="45">
        <v>308.37209302325579</v>
      </c>
      <c r="F198" s="87">
        <f t="shared" si="20"/>
        <v>308.37209302325579</v>
      </c>
      <c r="G198" s="71"/>
      <c r="H198" s="24">
        <f t="shared" si="22"/>
        <v>0</v>
      </c>
    </row>
    <row r="199" spans="1:8" x14ac:dyDescent="0.25">
      <c r="A199" s="9" t="s">
        <v>1406</v>
      </c>
      <c r="B199" s="9" t="s">
        <v>1407</v>
      </c>
      <c r="C199" s="9" t="s">
        <v>1408</v>
      </c>
      <c r="D199" s="110">
        <v>36</v>
      </c>
      <c r="E199" s="45">
        <v>308.37</v>
      </c>
      <c r="F199" s="87">
        <f t="shared" si="20"/>
        <v>308.37</v>
      </c>
      <c r="G199" s="71"/>
      <c r="H199" s="24">
        <f t="shared" si="22"/>
        <v>0</v>
      </c>
    </row>
    <row r="200" spans="1:8" x14ac:dyDescent="0.25">
      <c r="A200" s="9" t="s">
        <v>1409</v>
      </c>
      <c r="B200" s="9" t="s">
        <v>1410</v>
      </c>
      <c r="C200" s="9" t="s">
        <v>1411</v>
      </c>
      <c r="D200" s="110">
        <v>36</v>
      </c>
      <c r="E200" s="45">
        <v>323.89999999999998</v>
      </c>
      <c r="F200" s="87">
        <f t="shared" si="20"/>
        <v>323.89999999999998</v>
      </c>
      <c r="G200" s="71"/>
      <c r="H200" s="24">
        <f t="shared" si="22"/>
        <v>0</v>
      </c>
    </row>
    <row r="201" spans="1:8" x14ac:dyDescent="0.25">
      <c r="A201" s="6"/>
      <c r="B201" s="11"/>
      <c r="C201" s="10" t="s">
        <v>333</v>
      </c>
      <c r="D201" s="10"/>
      <c r="E201" s="90"/>
      <c r="F201" s="112"/>
      <c r="G201" s="72"/>
      <c r="H201" s="28"/>
    </row>
    <row r="202" spans="1:8" x14ac:dyDescent="0.25">
      <c r="A202" s="9" t="s">
        <v>334</v>
      </c>
      <c r="B202" s="9" t="s">
        <v>335</v>
      </c>
      <c r="C202" s="9" t="s">
        <v>340</v>
      </c>
      <c r="D202" s="22">
        <v>96</v>
      </c>
      <c r="E202" s="45">
        <v>133.5</v>
      </c>
      <c r="F202" s="87">
        <f t="shared" si="20"/>
        <v>133.5</v>
      </c>
      <c r="G202" s="80"/>
      <c r="H202" s="24">
        <f t="shared" ref="H202:H218" si="23">G202*F202</f>
        <v>0</v>
      </c>
    </row>
    <row r="203" spans="1:8" x14ac:dyDescent="0.25">
      <c r="A203" s="9" t="s">
        <v>336</v>
      </c>
      <c r="B203" s="9" t="s">
        <v>337</v>
      </c>
      <c r="C203" s="9" t="s">
        <v>341</v>
      </c>
      <c r="D203" s="110">
        <v>70</v>
      </c>
      <c r="E203" s="45">
        <v>193.8</v>
      </c>
      <c r="F203" s="87">
        <f t="shared" si="20"/>
        <v>193.8</v>
      </c>
      <c r="G203" s="80"/>
      <c r="H203" s="24">
        <f t="shared" si="23"/>
        <v>0</v>
      </c>
    </row>
    <row r="204" spans="1:8" x14ac:dyDescent="0.25">
      <c r="A204" s="9" t="s">
        <v>338</v>
      </c>
      <c r="B204" s="9" t="s">
        <v>339</v>
      </c>
      <c r="C204" s="9" t="s">
        <v>342</v>
      </c>
      <c r="D204" s="110">
        <v>48</v>
      </c>
      <c r="E204" s="45">
        <v>289.25</v>
      </c>
      <c r="F204" s="87">
        <f t="shared" si="20"/>
        <v>289.25</v>
      </c>
      <c r="G204" s="80"/>
      <c r="H204" s="24">
        <f t="shared" si="23"/>
        <v>0</v>
      </c>
    </row>
    <row r="205" spans="1:8" x14ac:dyDescent="0.25">
      <c r="A205" s="9" t="s">
        <v>1412</v>
      </c>
      <c r="B205" s="9" t="s">
        <v>1413</v>
      </c>
      <c r="C205" s="9" t="s">
        <v>1414</v>
      </c>
      <c r="D205" s="110">
        <v>28</v>
      </c>
      <c r="E205" s="45">
        <v>664.18604651162798</v>
      </c>
      <c r="F205" s="87">
        <f t="shared" si="20"/>
        <v>664.18604651162798</v>
      </c>
      <c r="G205" s="80"/>
      <c r="H205" s="24">
        <f t="shared" si="23"/>
        <v>0</v>
      </c>
    </row>
    <row r="206" spans="1:8" x14ac:dyDescent="0.25">
      <c r="A206" s="9" t="s">
        <v>1415</v>
      </c>
      <c r="B206" s="9" t="s">
        <v>1416</v>
      </c>
      <c r="C206" s="9" t="s">
        <v>1417</v>
      </c>
      <c r="D206" s="110">
        <v>15</v>
      </c>
      <c r="E206" s="45">
        <v>996.2790697674418</v>
      </c>
      <c r="F206" s="87">
        <f t="shared" ref="F206:F218" si="24">E206-E206*$F$5</f>
        <v>996.2790697674418</v>
      </c>
      <c r="G206" s="80"/>
      <c r="H206" s="24">
        <f t="shared" si="23"/>
        <v>0</v>
      </c>
    </row>
    <row r="207" spans="1:8" x14ac:dyDescent="0.25">
      <c r="A207" s="9" t="s">
        <v>343</v>
      </c>
      <c r="B207" s="9" t="s">
        <v>344</v>
      </c>
      <c r="C207" s="9" t="s">
        <v>347</v>
      </c>
      <c r="D207" s="110">
        <v>200</v>
      </c>
      <c r="E207" s="45">
        <v>106.74418604651163</v>
      </c>
      <c r="F207" s="87">
        <f t="shared" si="24"/>
        <v>106.74418604651163</v>
      </c>
      <c r="G207" s="80"/>
      <c r="H207" s="24">
        <f t="shared" si="23"/>
        <v>0</v>
      </c>
    </row>
    <row r="208" spans="1:8" x14ac:dyDescent="0.25">
      <c r="A208" s="9" t="s">
        <v>345</v>
      </c>
      <c r="B208" s="9" t="s">
        <v>346</v>
      </c>
      <c r="C208" s="9" t="s">
        <v>348</v>
      </c>
      <c r="D208" s="110">
        <v>120</v>
      </c>
      <c r="E208" s="45">
        <v>154.18604651162789</v>
      </c>
      <c r="F208" s="87">
        <f t="shared" si="24"/>
        <v>154.18604651162789</v>
      </c>
      <c r="G208" s="80"/>
      <c r="H208" s="24">
        <f t="shared" si="23"/>
        <v>0</v>
      </c>
    </row>
    <row r="209" spans="1:8" x14ac:dyDescent="0.25">
      <c r="A209" s="9" t="s">
        <v>349</v>
      </c>
      <c r="B209" s="9" t="s">
        <v>350</v>
      </c>
      <c r="C209" s="9" t="s">
        <v>351</v>
      </c>
      <c r="D209" s="110">
        <v>80</v>
      </c>
      <c r="E209" s="45">
        <v>241.95348837209303</v>
      </c>
      <c r="F209" s="87">
        <f t="shared" si="24"/>
        <v>241.95348837209303</v>
      </c>
      <c r="G209" s="80"/>
      <c r="H209" s="24">
        <f t="shared" si="23"/>
        <v>0</v>
      </c>
    </row>
    <row r="210" spans="1:8" x14ac:dyDescent="0.25">
      <c r="A210" s="9" t="s">
        <v>352</v>
      </c>
      <c r="B210" s="9" t="s">
        <v>353</v>
      </c>
      <c r="C210" s="9" t="s">
        <v>358</v>
      </c>
      <c r="D210" s="110">
        <v>180</v>
      </c>
      <c r="E210" s="45">
        <v>113.86046511627907</v>
      </c>
      <c r="F210" s="87">
        <f t="shared" si="24"/>
        <v>113.86046511627907</v>
      </c>
      <c r="G210" s="80"/>
      <c r="H210" s="24">
        <f t="shared" si="23"/>
        <v>0</v>
      </c>
    </row>
    <row r="211" spans="1:8" x14ac:dyDescent="0.25">
      <c r="A211" s="9" t="s">
        <v>354</v>
      </c>
      <c r="B211" s="9" t="s">
        <v>355</v>
      </c>
      <c r="C211" s="9" t="s">
        <v>359</v>
      </c>
      <c r="D211" s="110">
        <v>120</v>
      </c>
      <c r="E211" s="45">
        <v>166.04651162790699</v>
      </c>
      <c r="F211" s="87">
        <f t="shared" si="24"/>
        <v>166.04651162790699</v>
      </c>
      <c r="G211" s="80"/>
      <c r="H211" s="24">
        <f t="shared" si="23"/>
        <v>0</v>
      </c>
    </row>
    <row r="212" spans="1:8" x14ac:dyDescent="0.25">
      <c r="A212" s="9" t="s">
        <v>356</v>
      </c>
      <c r="B212" s="9" t="s">
        <v>357</v>
      </c>
      <c r="C212" s="9" t="s">
        <v>360</v>
      </c>
      <c r="D212" s="110">
        <v>80</v>
      </c>
      <c r="E212" s="45">
        <v>246.69767441860466</v>
      </c>
      <c r="F212" s="87">
        <f t="shared" si="24"/>
        <v>246.69767441860466</v>
      </c>
      <c r="G212" s="80"/>
      <c r="H212" s="24">
        <f t="shared" si="23"/>
        <v>0</v>
      </c>
    </row>
    <row r="213" spans="1:8" x14ac:dyDescent="0.25">
      <c r="A213" s="9" t="s">
        <v>1418</v>
      </c>
      <c r="B213" s="9" t="s">
        <v>1419</v>
      </c>
      <c r="C213" s="9" t="s">
        <v>1420</v>
      </c>
      <c r="D213" s="110">
        <v>280</v>
      </c>
      <c r="E213" s="45">
        <v>94.883720930232556</v>
      </c>
      <c r="F213" s="87">
        <f t="shared" si="24"/>
        <v>94.883720930232556</v>
      </c>
      <c r="G213" s="80"/>
      <c r="H213" s="24">
        <f t="shared" si="23"/>
        <v>0</v>
      </c>
    </row>
    <row r="214" spans="1:8" x14ac:dyDescent="0.25">
      <c r="A214" s="9" t="s">
        <v>1421</v>
      </c>
      <c r="B214" s="9" t="s">
        <v>1422</v>
      </c>
      <c r="C214" s="9" t="s">
        <v>1423</v>
      </c>
      <c r="D214" s="110">
        <v>180</v>
      </c>
      <c r="E214" s="60">
        <v>137.58139534883719</v>
      </c>
      <c r="F214" s="87">
        <f t="shared" si="24"/>
        <v>137.58139534883719</v>
      </c>
      <c r="G214" s="9"/>
      <c r="H214" s="24">
        <f t="shared" si="23"/>
        <v>0</v>
      </c>
    </row>
    <row r="215" spans="1:8" x14ac:dyDescent="0.25">
      <c r="A215" s="9" t="s">
        <v>1424</v>
      </c>
      <c r="B215" s="9" t="s">
        <v>1425</v>
      </c>
      <c r="C215" s="9" t="s">
        <v>1426</v>
      </c>
      <c r="D215" s="110">
        <v>120</v>
      </c>
      <c r="E215" s="60">
        <v>177.90697674418604</v>
      </c>
      <c r="F215" s="87">
        <f t="shared" si="24"/>
        <v>177.90697674418604</v>
      </c>
      <c r="G215" s="9"/>
      <c r="H215" s="24">
        <f t="shared" si="23"/>
        <v>0</v>
      </c>
    </row>
    <row r="216" spans="1:8" x14ac:dyDescent="0.25">
      <c r="A216" s="9" t="s">
        <v>1427</v>
      </c>
      <c r="B216" s="9" t="s">
        <v>1428</v>
      </c>
      <c r="C216" s="9" t="s">
        <v>1429</v>
      </c>
      <c r="D216" s="110">
        <v>280</v>
      </c>
      <c r="E216" s="60">
        <v>94.883720930232556</v>
      </c>
      <c r="F216" s="87">
        <f t="shared" si="24"/>
        <v>94.883720930232556</v>
      </c>
      <c r="G216" s="9"/>
      <c r="H216" s="24">
        <f t="shared" si="23"/>
        <v>0</v>
      </c>
    </row>
    <row r="217" spans="1:8" x14ac:dyDescent="0.25">
      <c r="A217" s="9" t="s">
        <v>1430</v>
      </c>
      <c r="B217" s="9" t="s">
        <v>1431</v>
      </c>
      <c r="C217" s="9" t="s">
        <v>1432</v>
      </c>
      <c r="D217" s="110">
        <v>120</v>
      </c>
      <c r="E217" s="60">
        <v>147.06976744186048</v>
      </c>
      <c r="F217" s="87">
        <f t="shared" si="24"/>
        <v>147.06976744186048</v>
      </c>
      <c r="G217" s="9"/>
      <c r="H217" s="24">
        <f t="shared" si="23"/>
        <v>0</v>
      </c>
    </row>
    <row r="218" spans="1:8" x14ac:dyDescent="0.25">
      <c r="A218" s="9" t="s">
        <v>1433</v>
      </c>
      <c r="B218" s="9" t="s">
        <v>1434</v>
      </c>
      <c r="C218" s="9" t="s">
        <v>1435</v>
      </c>
      <c r="D218" s="110">
        <v>180</v>
      </c>
      <c r="E218" s="60">
        <v>177.90697674418604</v>
      </c>
      <c r="F218" s="87">
        <f t="shared" si="24"/>
        <v>177.90697674418604</v>
      </c>
      <c r="G218" s="9"/>
      <c r="H218" s="24">
        <f t="shared" si="23"/>
        <v>0</v>
      </c>
    </row>
  </sheetData>
  <mergeCells count="2">
    <mergeCell ref="B1:G4"/>
    <mergeCell ref="H1:H2"/>
  </mergeCells>
  <hyperlinks>
    <hyperlink ref="B5" location="Главная!R1C1" display="На главную"/>
    <hyperlink ref="H1" location="Главная!R1C1" display="На главную"/>
    <hyperlink ref="H1:H2" location="'Сводный заказ'!R1C1" display="Заказ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J63"/>
  <sheetViews>
    <sheetView topLeftCell="B1" workbookViewId="0">
      <selection activeCell="B5" sqref="B5:B7"/>
    </sheetView>
  </sheetViews>
  <sheetFormatPr defaultRowHeight="15" x14ac:dyDescent="0.25"/>
  <cols>
    <col min="1" max="1" width="17.28515625" hidden="1" customWidth="1"/>
    <col min="2" max="2" width="16.42578125" customWidth="1"/>
    <col min="3" max="3" width="50.85546875" customWidth="1"/>
    <col min="4" max="4" width="8.42578125" customWidth="1"/>
    <col min="5" max="5" width="8.5703125" customWidth="1"/>
    <col min="6" max="6" width="9.5703125" hidden="1" customWidth="1"/>
    <col min="7" max="7" width="9.28515625" customWidth="1"/>
    <col min="8" max="8" width="8.42578125" customWidth="1"/>
    <col min="9" max="9" width="9.140625" customWidth="1"/>
  </cols>
  <sheetData>
    <row r="1" spans="1:10" ht="15" customHeight="1" x14ac:dyDescent="0.25">
      <c r="B1" s="36" t="s">
        <v>398</v>
      </c>
      <c r="C1" s="123" t="s">
        <v>851</v>
      </c>
      <c r="D1" s="123"/>
      <c r="E1" s="123"/>
      <c r="F1" s="123"/>
      <c r="G1" s="123"/>
      <c r="H1" s="123"/>
      <c r="I1" s="128" t="s">
        <v>999</v>
      </c>
    </row>
    <row r="2" spans="1:10" ht="15" customHeight="1" x14ac:dyDescent="0.25">
      <c r="B2" s="37"/>
      <c r="C2" s="125"/>
      <c r="D2" s="125"/>
      <c r="E2" s="125"/>
      <c r="F2" s="125"/>
      <c r="G2" s="125"/>
      <c r="H2" s="125"/>
      <c r="I2" s="129"/>
    </row>
    <row r="3" spans="1:10" ht="15" customHeight="1" x14ac:dyDescent="0.25">
      <c r="B3" s="37"/>
      <c r="C3" s="125"/>
      <c r="D3" s="125"/>
      <c r="E3" s="125"/>
      <c r="F3" s="125"/>
      <c r="G3" s="125"/>
      <c r="H3" s="125"/>
      <c r="I3" s="129"/>
    </row>
    <row r="4" spans="1:10" ht="15" customHeight="1" thickBot="1" x14ac:dyDescent="0.3">
      <c r="B4" s="39"/>
      <c r="C4" s="98" t="s">
        <v>943</v>
      </c>
      <c r="D4" s="40"/>
      <c r="E4" s="40"/>
      <c r="F4" s="40"/>
      <c r="G4" s="40"/>
      <c r="H4" s="40"/>
      <c r="I4" s="41"/>
    </row>
    <row r="5" spans="1:10" ht="19.5" customHeight="1" thickBot="1" x14ac:dyDescent="0.3">
      <c r="B5" s="132" t="s">
        <v>98</v>
      </c>
      <c r="C5" s="135" t="s">
        <v>1</v>
      </c>
      <c r="D5" s="130" t="s">
        <v>994</v>
      </c>
      <c r="E5" s="131"/>
      <c r="F5" s="20"/>
      <c r="G5" s="73">
        <v>0</v>
      </c>
      <c r="H5" s="142" t="s">
        <v>99</v>
      </c>
      <c r="I5" s="139">
        <f>SUM(I10:I63)</f>
        <v>0</v>
      </c>
    </row>
    <row r="6" spans="1:10" ht="14.25" customHeight="1" thickBot="1" x14ac:dyDescent="0.3">
      <c r="B6" s="133"/>
      <c r="C6" s="136"/>
      <c r="D6" s="138" t="s">
        <v>961</v>
      </c>
      <c r="E6" s="131"/>
      <c r="F6" s="64"/>
      <c r="G6" s="73">
        <v>0</v>
      </c>
      <c r="H6" s="143"/>
      <c r="I6" s="140"/>
    </row>
    <row r="7" spans="1:10" ht="17.25" customHeight="1" thickBot="1" x14ac:dyDescent="0.3">
      <c r="B7" s="134"/>
      <c r="C7" s="137"/>
      <c r="D7" s="138" t="s">
        <v>995</v>
      </c>
      <c r="E7" s="131"/>
      <c r="F7" s="64"/>
      <c r="G7" s="73">
        <v>0</v>
      </c>
      <c r="H7" s="144"/>
      <c r="I7" s="141"/>
    </row>
    <row r="8" spans="1:10" ht="26.25" x14ac:dyDescent="0.25">
      <c r="A8" s="5" t="s">
        <v>25</v>
      </c>
      <c r="B8" s="13" t="s">
        <v>2</v>
      </c>
      <c r="C8" s="13" t="s">
        <v>26</v>
      </c>
      <c r="D8" s="47" t="s">
        <v>399</v>
      </c>
      <c r="E8" s="47" t="s">
        <v>100</v>
      </c>
      <c r="F8" s="10" t="s">
        <v>27</v>
      </c>
      <c r="G8" s="13" t="s">
        <v>28</v>
      </c>
      <c r="H8" s="13" t="s">
        <v>96</v>
      </c>
      <c r="I8" s="13" t="s">
        <v>97</v>
      </c>
    </row>
    <row r="9" spans="1:10" x14ac:dyDescent="0.25">
      <c r="A9" s="6"/>
      <c r="B9" s="11"/>
      <c r="C9" s="10" t="s">
        <v>852</v>
      </c>
      <c r="D9" s="10"/>
      <c r="E9" s="10"/>
      <c r="F9" s="11"/>
      <c r="G9" s="11"/>
      <c r="H9" s="11"/>
      <c r="I9" s="11"/>
    </row>
    <row r="10" spans="1:10" s="53" customFormat="1" x14ac:dyDescent="0.25">
      <c r="A10" s="56" t="s">
        <v>853</v>
      </c>
      <c r="B10" s="57" t="s">
        <v>854</v>
      </c>
      <c r="C10" s="44" t="s">
        <v>855</v>
      </c>
      <c r="D10" s="43">
        <v>10</v>
      </c>
      <c r="E10" s="43">
        <v>200</v>
      </c>
      <c r="F10" s="55">
        <v>1.23</v>
      </c>
      <c r="G10" s="86">
        <f>(F10-F10*$G$5)*Главная!$F$8</f>
        <v>89.273645999999999</v>
      </c>
      <c r="H10" s="84"/>
      <c r="I10" s="46">
        <f>H10*G10</f>
        <v>0</v>
      </c>
      <c r="J10" s="101"/>
    </row>
    <row r="11" spans="1:10" s="53" customFormat="1" x14ac:dyDescent="0.25">
      <c r="A11" s="56" t="s">
        <v>856</v>
      </c>
      <c r="B11" s="57" t="s">
        <v>857</v>
      </c>
      <c r="C11" s="44" t="s">
        <v>858</v>
      </c>
      <c r="D11" s="43">
        <v>10</v>
      </c>
      <c r="E11" s="43">
        <v>200</v>
      </c>
      <c r="F11" s="55">
        <v>2.4300000000000002</v>
      </c>
      <c r="G11" s="86">
        <f>(F11-F11*$G$5)*Главная!$F$8</f>
        <v>176.36988600000004</v>
      </c>
      <c r="H11" s="84"/>
      <c r="I11" s="46">
        <f t="shared" ref="I11:I46" si="0">H11*G11</f>
        <v>0</v>
      </c>
      <c r="J11" s="101"/>
    </row>
    <row r="12" spans="1:10" s="53" customFormat="1" x14ac:dyDescent="0.25">
      <c r="A12" s="56" t="s">
        <v>859</v>
      </c>
      <c r="B12" s="57" t="s">
        <v>860</v>
      </c>
      <c r="C12" s="44" t="s">
        <v>861</v>
      </c>
      <c r="D12" s="43">
        <v>10</v>
      </c>
      <c r="E12" s="43">
        <v>200</v>
      </c>
      <c r="F12" s="55">
        <v>1.34</v>
      </c>
      <c r="G12" s="86">
        <f>(F12-F12*$G$5)*Главная!$F$8</f>
        <v>97.257468000000017</v>
      </c>
      <c r="H12" s="84"/>
      <c r="I12" s="46">
        <f t="shared" si="0"/>
        <v>0</v>
      </c>
      <c r="J12" s="101"/>
    </row>
    <row r="13" spans="1:10" s="53" customFormat="1" x14ac:dyDescent="0.25">
      <c r="A13" s="56" t="s">
        <v>862</v>
      </c>
      <c r="B13" s="58" t="s">
        <v>863</v>
      </c>
      <c r="C13" s="42" t="s">
        <v>864</v>
      </c>
      <c r="D13" s="43">
        <v>10</v>
      </c>
      <c r="E13" s="43">
        <v>100</v>
      </c>
      <c r="F13" s="55">
        <v>1.43</v>
      </c>
      <c r="G13" s="86">
        <f>(F13-F13*$G$5)*Главная!$F$8</f>
        <v>103.789686</v>
      </c>
      <c r="H13" s="84"/>
      <c r="I13" s="46">
        <f t="shared" si="0"/>
        <v>0</v>
      </c>
      <c r="J13" s="101"/>
    </row>
    <row r="14" spans="1:10" s="53" customFormat="1" x14ac:dyDescent="0.25">
      <c r="A14" s="56" t="s">
        <v>865</v>
      </c>
      <c r="B14" s="58" t="s">
        <v>866</v>
      </c>
      <c r="C14" s="44" t="s">
        <v>867</v>
      </c>
      <c r="D14" s="43">
        <v>10</v>
      </c>
      <c r="E14" s="43">
        <v>50</v>
      </c>
      <c r="F14" s="55">
        <v>2.76</v>
      </c>
      <c r="G14" s="86">
        <f>(F14-F14*$G$5)*Главная!$F$8</f>
        <v>200.32135199999999</v>
      </c>
      <c r="H14" s="84"/>
      <c r="I14" s="46">
        <f t="shared" si="0"/>
        <v>0</v>
      </c>
      <c r="J14" s="101"/>
    </row>
    <row r="15" spans="1:10" s="53" customFormat="1" x14ac:dyDescent="0.25">
      <c r="A15" s="56" t="s">
        <v>868</v>
      </c>
      <c r="B15" s="58" t="s">
        <v>869</v>
      </c>
      <c r="C15" s="42" t="s">
        <v>870</v>
      </c>
      <c r="D15" s="43">
        <v>1</v>
      </c>
      <c r="E15" s="43">
        <v>20</v>
      </c>
      <c r="F15" s="55">
        <v>4.55</v>
      </c>
      <c r="G15" s="86">
        <f>(F15-F15*$G$5)*Главная!$F$8</f>
        <v>330.23991000000001</v>
      </c>
      <c r="H15" s="84"/>
      <c r="I15" s="46">
        <f t="shared" si="0"/>
        <v>0</v>
      </c>
      <c r="J15" s="101"/>
    </row>
    <row r="16" spans="1:10" s="53" customFormat="1" x14ac:dyDescent="0.25">
      <c r="A16" s="56" t="s">
        <v>871</v>
      </c>
      <c r="B16" s="58" t="s">
        <v>872</v>
      </c>
      <c r="C16" s="42" t="s">
        <v>944</v>
      </c>
      <c r="D16" s="43">
        <v>10</v>
      </c>
      <c r="E16" s="43">
        <v>200</v>
      </c>
      <c r="F16" s="55">
        <v>0.46</v>
      </c>
      <c r="G16" s="86">
        <f>(F16-F16*$G$5)*Главная!$F$8</f>
        <v>33.386892000000003</v>
      </c>
      <c r="H16" s="84"/>
      <c r="I16" s="46">
        <f t="shared" si="0"/>
        <v>0</v>
      </c>
      <c r="J16" s="101"/>
    </row>
    <row r="17" spans="1:10" s="53" customFormat="1" x14ac:dyDescent="0.25">
      <c r="A17" s="56" t="s">
        <v>873</v>
      </c>
      <c r="B17" s="58" t="s">
        <v>874</v>
      </c>
      <c r="C17" s="42" t="s">
        <v>875</v>
      </c>
      <c r="D17" s="43">
        <v>1</v>
      </c>
      <c r="E17" s="43">
        <v>8</v>
      </c>
      <c r="F17" s="55">
        <v>3.64</v>
      </c>
      <c r="G17" s="86">
        <f>(F17-F17*$G$5)*Главная!$F$8</f>
        <v>264.19192800000002</v>
      </c>
      <c r="H17" s="84"/>
      <c r="I17" s="46">
        <f t="shared" si="0"/>
        <v>0</v>
      </c>
      <c r="J17" s="101"/>
    </row>
    <row r="18" spans="1:10" s="53" customFormat="1" x14ac:dyDescent="0.25">
      <c r="A18" s="56" t="s">
        <v>876</v>
      </c>
      <c r="B18" s="58" t="s">
        <v>877</v>
      </c>
      <c r="C18" s="42" t="s">
        <v>945</v>
      </c>
      <c r="D18" s="43">
        <v>1</v>
      </c>
      <c r="E18" s="43">
        <v>10</v>
      </c>
      <c r="F18" s="55">
        <v>2.23</v>
      </c>
      <c r="G18" s="86">
        <f>(F18-F18*$G$5)*Главная!$F$8</f>
        <v>161.853846</v>
      </c>
      <c r="H18" s="84"/>
      <c r="I18" s="46">
        <f t="shared" si="0"/>
        <v>0</v>
      </c>
      <c r="J18" s="101"/>
    </row>
    <row r="19" spans="1:10" s="53" customFormat="1" x14ac:dyDescent="0.25">
      <c r="A19" s="56" t="s">
        <v>878</v>
      </c>
      <c r="B19" s="58" t="s">
        <v>879</v>
      </c>
      <c r="C19" s="42" t="s">
        <v>946</v>
      </c>
      <c r="D19" s="43">
        <v>1</v>
      </c>
      <c r="E19" s="43">
        <v>10</v>
      </c>
      <c r="F19" s="55">
        <v>3.87</v>
      </c>
      <c r="G19" s="86">
        <f>(F19-F19*$G$5)*Главная!$F$8</f>
        <v>280.88537400000001</v>
      </c>
      <c r="H19" s="84"/>
      <c r="I19" s="46">
        <f t="shared" si="0"/>
        <v>0</v>
      </c>
      <c r="J19" s="101"/>
    </row>
    <row r="20" spans="1:10" s="53" customFormat="1" x14ac:dyDescent="0.25">
      <c r="A20" s="56" t="s">
        <v>880</v>
      </c>
      <c r="B20" s="58" t="s">
        <v>881</v>
      </c>
      <c r="C20" s="42" t="s">
        <v>882</v>
      </c>
      <c r="D20" s="43">
        <v>1</v>
      </c>
      <c r="E20" s="43">
        <v>500</v>
      </c>
      <c r="F20" s="55">
        <v>0.68</v>
      </c>
      <c r="G20" s="86">
        <f>(F20-F20*$G$5)*Главная!$F$8</f>
        <v>49.35453600000001</v>
      </c>
      <c r="H20" s="84"/>
      <c r="I20" s="46">
        <f t="shared" si="0"/>
        <v>0</v>
      </c>
      <c r="J20" s="101"/>
    </row>
    <row r="21" spans="1:10" s="53" customFormat="1" x14ac:dyDescent="0.25">
      <c r="A21" s="56" t="s">
        <v>883</v>
      </c>
      <c r="B21" s="58" t="s">
        <v>884</v>
      </c>
      <c r="C21" s="42" t="s">
        <v>885</v>
      </c>
      <c r="D21" s="43">
        <v>1</v>
      </c>
      <c r="E21" s="43">
        <v>24</v>
      </c>
      <c r="F21" s="55">
        <v>1.77</v>
      </c>
      <c r="G21" s="86">
        <f>(F21-F21*$G$5)*Главная!$F$8</f>
        <v>128.46695400000002</v>
      </c>
      <c r="H21" s="84"/>
      <c r="I21" s="46">
        <f t="shared" si="0"/>
        <v>0</v>
      </c>
      <c r="J21" s="101"/>
    </row>
    <row r="22" spans="1:10" s="53" customFormat="1" x14ac:dyDescent="0.25">
      <c r="A22" s="56" t="s">
        <v>886</v>
      </c>
      <c r="B22" s="58" t="s">
        <v>887</v>
      </c>
      <c r="C22" s="42" t="s">
        <v>888</v>
      </c>
      <c r="D22" s="43">
        <v>1</v>
      </c>
      <c r="E22" s="43">
        <v>24</v>
      </c>
      <c r="F22" s="55">
        <v>3.54</v>
      </c>
      <c r="G22" s="86">
        <f>(F22-F22*$G$5)*Главная!$F$8</f>
        <v>256.93390800000003</v>
      </c>
      <c r="H22" s="84"/>
      <c r="I22" s="46">
        <f t="shared" si="0"/>
        <v>0</v>
      </c>
      <c r="J22" s="101"/>
    </row>
    <row r="23" spans="1:10" s="53" customFormat="1" x14ac:dyDescent="0.25">
      <c r="A23" s="56" t="s">
        <v>889</v>
      </c>
      <c r="B23" s="58" t="s">
        <v>890</v>
      </c>
      <c r="C23" s="42" t="s">
        <v>891</v>
      </c>
      <c r="D23" s="43">
        <v>1</v>
      </c>
      <c r="E23" s="43">
        <v>12</v>
      </c>
      <c r="F23" s="55">
        <v>3.64</v>
      </c>
      <c r="G23" s="86">
        <f>(F23-F23*$G$5)*Главная!$F$8</f>
        <v>264.19192800000002</v>
      </c>
      <c r="H23" s="84"/>
      <c r="I23" s="46">
        <f t="shared" si="0"/>
        <v>0</v>
      </c>
      <c r="J23" s="101"/>
    </row>
    <row r="24" spans="1:10" s="53" customFormat="1" x14ac:dyDescent="0.25">
      <c r="A24" s="56" t="s">
        <v>892</v>
      </c>
      <c r="B24" s="58" t="s">
        <v>893</v>
      </c>
      <c r="C24" s="42" t="s">
        <v>894</v>
      </c>
      <c r="D24" s="43">
        <v>1</v>
      </c>
      <c r="E24" s="43">
        <v>500</v>
      </c>
      <c r="F24" s="55">
        <v>0.83</v>
      </c>
      <c r="G24" s="86">
        <f>(F24-F24*$G$5)*Главная!$F$8</f>
        <v>60.241565999999999</v>
      </c>
      <c r="H24" s="84"/>
      <c r="I24" s="46">
        <f t="shared" si="0"/>
        <v>0</v>
      </c>
      <c r="J24" s="101"/>
    </row>
    <row r="25" spans="1:10" s="53" customFormat="1" x14ac:dyDescent="0.25">
      <c r="A25" s="56" t="s">
        <v>895</v>
      </c>
      <c r="B25" s="58" t="s">
        <v>896</v>
      </c>
      <c r="C25" s="42" t="s">
        <v>897</v>
      </c>
      <c r="D25" s="43">
        <v>1</v>
      </c>
      <c r="E25" s="43">
        <v>24</v>
      </c>
      <c r="F25" s="55">
        <v>2.0299999999999998</v>
      </c>
      <c r="G25" s="86">
        <f>(F25-F25*$G$5)*Главная!$F$8</f>
        <v>147.337806</v>
      </c>
      <c r="H25" s="84"/>
      <c r="I25" s="46">
        <f t="shared" si="0"/>
        <v>0</v>
      </c>
      <c r="J25" s="101"/>
    </row>
    <row r="26" spans="1:10" s="53" customFormat="1" x14ac:dyDescent="0.25">
      <c r="A26" s="56" t="s">
        <v>898</v>
      </c>
      <c r="B26" s="58" t="s">
        <v>899</v>
      </c>
      <c r="C26" s="42" t="s">
        <v>900</v>
      </c>
      <c r="D26" s="43">
        <v>1</v>
      </c>
      <c r="E26" s="43">
        <v>24</v>
      </c>
      <c r="F26" s="55">
        <v>3.98</v>
      </c>
      <c r="G26" s="86">
        <f>(F26-F26*$G$5)*Главная!$F$8</f>
        <v>288.86919600000004</v>
      </c>
      <c r="H26" s="84"/>
      <c r="I26" s="46">
        <f t="shared" si="0"/>
        <v>0</v>
      </c>
      <c r="J26" s="101"/>
    </row>
    <row r="27" spans="1:10" s="53" customFormat="1" x14ac:dyDescent="0.25">
      <c r="A27" s="56" t="s">
        <v>901</v>
      </c>
      <c r="B27" s="58" t="s">
        <v>902</v>
      </c>
      <c r="C27" s="42" t="s">
        <v>903</v>
      </c>
      <c r="D27" s="43">
        <v>1</v>
      </c>
      <c r="E27" s="43">
        <v>12</v>
      </c>
      <c r="F27" s="55">
        <v>4.3499999999999996</v>
      </c>
      <c r="G27" s="86">
        <f>(F27-F27*$G$5)*Главная!$F$8</f>
        <v>315.72386999999998</v>
      </c>
      <c r="H27" s="84"/>
      <c r="I27" s="46">
        <f t="shared" si="0"/>
        <v>0</v>
      </c>
      <c r="J27" s="101"/>
    </row>
    <row r="28" spans="1:10" s="53" customFormat="1" x14ac:dyDescent="0.25">
      <c r="A28" s="56" t="s">
        <v>904</v>
      </c>
      <c r="B28" s="58" t="s">
        <v>905</v>
      </c>
      <c r="C28" s="42" t="s">
        <v>906</v>
      </c>
      <c r="D28" s="43">
        <v>1</v>
      </c>
      <c r="E28" s="43">
        <v>50</v>
      </c>
      <c r="F28" s="55">
        <v>1.9</v>
      </c>
      <c r="G28" s="86">
        <f>(F28-F28*$G$5)*Главная!$F$8</f>
        <v>137.90237999999999</v>
      </c>
      <c r="H28" s="84"/>
      <c r="I28" s="46">
        <f t="shared" si="0"/>
        <v>0</v>
      </c>
      <c r="J28" s="101"/>
    </row>
    <row r="29" spans="1:10" s="53" customFormat="1" x14ac:dyDescent="0.25">
      <c r="A29" s="56" t="s">
        <v>907</v>
      </c>
      <c r="B29" s="58" t="s">
        <v>908</v>
      </c>
      <c r="C29" s="42" t="s">
        <v>909</v>
      </c>
      <c r="D29" s="43">
        <v>1</v>
      </c>
      <c r="E29" s="43">
        <v>50</v>
      </c>
      <c r="F29" s="55">
        <v>3.23</v>
      </c>
      <c r="G29" s="86">
        <f>(F29-F29*$G$5)*Главная!$F$8</f>
        <v>234.43404600000002</v>
      </c>
      <c r="H29" s="84"/>
      <c r="I29" s="46">
        <f t="shared" si="0"/>
        <v>0</v>
      </c>
      <c r="J29" s="101"/>
    </row>
    <row r="30" spans="1:10" s="53" customFormat="1" x14ac:dyDescent="0.25">
      <c r="A30" s="56" t="s">
        <v>911</v>
      </c>
      <c r="B30" s="58" t="s">
        <v>910</v>
      </c>
      <c r="C30" s="44" t="s">
        <v>912</v>
      </c>
      <c r="D30" s="43">
        <v>1</v>
      </c>
      <c r="E30" s="43">
        <v>250</v>
      </c>
      <c r="F30" s="55">
        <v>0.73</v>
      </c>
      <c r="G30" s="86">
        <f>(F30-F30*$G$5)*Главная!$F$8</f>
        <v>52.983546000000004</v>
      </c>
      <c r="H30" s="84"/>
      <c r="I30" s="46">
        <f t="shared" si="0"/>
        <v>0</v>
      </c>
      <c r="J30" s="101"/>
    </row>
    <row r="31" spans="1:10" s="53" customFormat="1" x14ac:dyDescent="0.25">
      <c r="A31" s="56" t="s">
        <v>913</v>
      </c>
      <c r="B31" s="58" t="s">
        <v>914</v>
      </c>
      <c r="C31" s="44" t="s">
        <v>948</v>
      </c>
      <c r="D31" s="43">
        <v>1</v>
      </c>
      <c r="E31" s="43">
        <v>250</v>
      </c>
      <c r="F31" s="55">
        <v>1</v>
      </c>
      <c r="G31" s="86">
        <f>(F31-F31*$G$5)*Главная!$F$8</f>
        <v>72.580200000000005</v>
      </c>
      <c r="H31" s="84"/>
      <c r="I31" s="46">
        <f t="shared" si="0"/>
        <v>0</v>
      </c>
      <c r="J31" s="101"/>
    </row>
    <row r="32" spans="1:10" s="53" customFormat="1" x14ac:dyDescent="0.25">
      <c r="A32" s="56" t="s">
        <v>915</v>
      </c>
      <c r="B32" s="58" t="s">
        <v>916</v>
      </c>
      <c r="C32" s="44" t="s">
        <v>947</v>
      </c>
      <c r="D32" s="43">
        <v>1</v>
      </c>
      <c r="E32" s="43">
        <v>100</v>
      </c>
      <c r="F32" s="55">
        <v>0.19</v>
      </c>
      <c r="G32" s="86">
        <f>(F32-F32*$G$5)*Главная!$F$8</f>
        <v>13.790238</v>
      </c>
      <c r="H32" s="84"/>
      <c r="I32" s="46">
        <f t="shared" si="0"/>
        <v>0</v>
      </c>
      <c r="J32" s="101"/>
    </row>
    <row r="33" spans="1:10" s="53" customFormat="1" x14ac:dyDescent="0.25">
      <c r="A33" s="56" t="s">
        <v>917</v>
      </c>
      <c r="B33" s="58" t="s">
        <v>918</v>
      </c>
      <c r="C33" s="44" t="s">
        <v>949</v>
      </c>
      <c r="D33" s="43">
        <v>1</v>
      </c>
      <c r="E33" s="43">
        <v>250</v>
      </c>
      <c r="F33" s="55">
        <v>0.31</v>
      </c>
      <c r="G33" s="86">
        <f>(F33-F33*$G$5)*Главная!$F$8</f>
        <v>22.499862</v>
      </c>
      <c r="H33" s="84"/>
      <c r="I33" s="46">
        <f t="shared" si="0"/>
        <v>0</v>
      </c>
      <c r="J33" s="101"/>
    </row>
    <row r="34" spans="1:10" s="53" customFormat="1" x14ac:dyDescent="0.25">
      <c r="A34" s="56" t="s">
        <v>919</v>
      </c>
      <c r="B34" s="58" t="s">
        <v>920</v>
      </c>
      <c r="C34" s="44" t="s">
        <v>950</v>
      </c>
      <c r="D34" s="43">
        <v>1</v>
      </c>
      <c r="E34" s="43">
        <v>12</v>
      </c>
      <c r="F34" s="55">
        <v>14.23</v>
      </c>
      <c r="G34" s="86">
        <f>(F34-F34*$G$5)*Главная!$F$8</f>
        <v>1032.8162460000001</v>
      </c>
      <c r="H34" s="84"/>
      <c r="I34" s="46">
        <f t="shared" si="0"/>
        <v>0</v>
      </c>
      <c r="J34" s="101"/>
    </row>
    <row r="35" spans="1:10" s="53" customFormat="1" x14ac:dyDescent="0.25">
      <c r="A35" s="56" t="s">
        <v>921</v>
      </c>
      <c r="B35" s="58">
        <v>4092075</v>
      </c>
      <c r="C35" s="44" t="s">
        <v>951</v>
      </c>
      <c r="D35" s="43">
        <v>1</v>
      </c>
      <c r="E35" s="43">
        <v>1</v>
      </c>
      <c r="F35" s="55">
        <v>9.3800000000000008</v>
      </c>
      <c r="G35" s="86">
        <f>(F35-F35*$G$5)*Главная!$F$8</f>
        <v>680.80227600000012</v>
      </c>
      <c r="H35" s="84"/>
      <c r="I35" s="46">
        <f t="shared" si="0"/>
        <v>0</v>
      </c>
      <c r="J35" s="101"/>
    </row>
    <row r="36" spans="1:10" s="53" customFormat="1" x14ac:dyDescent="0.25">
      <c r="A36" s="56" t="s">
        <v>922</v>
      </c>
      <c r="B36" s="58">
        <v>4092075</v>
      </c>
      <c r="C36" s="44" t="s">
        <v>952</v>
      </c>
      <c r="D36" s="43">
        <v>1</v>
      </c>
      <c r="E36" s="43">
        <v>1</v>
      </c>
      <c r="F36" s="55">
        <v>12.22</v>
      </c>
      <c r="G36" s="86">
        <f>(F36-F36*$G$5)*Главная!$F$8</f>
        <v>886.93004400000007</v>
      </c>
      <c r="H36" s="84"/>
      <c r="I36" s="46">
        <f t="shared" si="0"/>
        <v>0</v>
      </c>
      <c r="J36" s="101"/>
    </row>
    <row r="37" spans="1:10" s="53" customFormat="1" x14ac:dyDescent="0.25">
      <c r="A37" s="56" t="s">
        <v>923</v>
      </c>
      <c r="B37" s="58">
        <v>6700242</v>
      </c>
      <c r="C37" s="44" t="s">
        <v>953</v>
      </c>
      <c r="D37" s="43">
        <v>1</v>
      </c>
      <c r="E37" s="43">
        <v>12</v>
      </c>
      <c r="F37" s="55">
        <v>4.01</v>
      </c>
      <c r="G37" s="86">
        <f>(F37-F37*$G$5)*Главная!$F$8</f>
        <v>291.04660200000001</v>
      </c>
      <c r="H37" s="84"/>
      <c r="I37" s="46">
        <f t="shared" si="0"/>
        <v>0</v>
      </c>
      <c r="J37" s="101"/>
    </row>
    <row r="38" spans="1:10" s="53" customFormat="1" x14ac:dyDescent="0.25">
      <c r="A38" s="56" t="s">
        <v>924</v>
      </c>
      <c r="B38" s="58">
        <v>6700244</v>
      </c>
      <c r="C38" s="44" t="s">
        <v>954</v>
      </c>
      <c r="D38" s="43">
        <v>1</v>
      </c>
      <c r="E38" s="43">
        <v>12</v>
      </c>
      <c r="F38" s="55">
        <v>4.01</v>
      </c>
      <c r="G38" s="86">
        <f>(F38-F38*$G$5)*Главная!$F$8</f>
        <v>291.04660200000001</v>
      </c>
      <c r="H38" s="84"/>
      <c r="I38" s="46">
        <f t="shared" si="0"/>
        <v>0</v>
      </c>
      <c r="J38" s="101"/>
    </row>
    <row r="39" spans="1:10" s="53" customFormat="1" x14ac:dyDescent="0.25">
      <c r="A39" s="56" t="s">
        <v>925</v>
      </c>
      <c r="B39" s="58" t="s">
        <v>926</v>
      </c>
      <c r="C39" s="44" t="s">
        <v>955</v>
      </c>
      <c r="D39" s="43">
        <v>1</v>
      </c>
      <c r="E39" s="43">
        <v>48</v>
      </c>
      <c r="F39" s="55">
        <v>3</v>
      </c>
      <c r="G39" s="86">
        <f>(F39-F39*$G$5)*Главная!$F$8</f>
        <v>217.74060000000003</v>
      </c>
      <c r="H39" s="84"/>
      <c r="I39" s="46">
        <f t="shared" si="0"/>
        <v>0</v>
      </c>
      <c r="J39" s="101"/>
    </row>
    <row r="40" spans="1:10" s="53" customFormat="1" x14ac:dyDescent="0.25">
      <c r="A40" s="56" t="s">
        <v>927</v>
      </c>
      <c r="B40" s="58" t="s">
        <v>928</v>
      </c>
      <c r="C40" s="44" t="s">
        <v>956</v>
      </c>
      <c r="D40" s="43">
        <v>1</v>
      </c>
      <c r="E40" s="43">
        <v>12</v>
      </c>
      <c r="F40" s="55">
        <v>5.69</v>
      </c>
      <c r="G40" s="86">
        <f>(F40-F40*$G$5)*Главная!$F$8</f>
        <v>412.98133800000005</v>
      </c>
      <c r="H40" s="84"/>
      <c r="I40" s="46">
        <f t="shared" si="0"/>
        <v>0</v>
      </c>
      <c r="J40" s="101"/>
    </row>
    <row r="41" spans="1:10" s="53" customFormat="1" x14ac:dyDescent="0.25">
      <c r="A41" s="56" t="s">
        <v>929</v>
      </c>
      <c r="B41" s="58" t="s">
        <v>930</v>
      </c>
      <c r="C41" s="44" t="s">
        <v>957</v>
      </c>
      <c r="D41" s="43">
        <v>1</v>
      </c>
      <c r="E41" s="43">
        <v>24</v>
      </c>
      <c r="F41" s="55">
        <v>3.9</v>
      </c>
      <c r="G41" s="86">
        <f>(F41-F41*$G$5)*Главная!$F$8</f>
        <v>283.06278000000003</v>
      </c>
      <c r="H41" s="84"/>
      <c r="I41" s="46">
        <f t="shared" si="0"/>
        <v>0</v>
      </c>
      <c r="J41" s="101"/>
    </row>
    <row r="42" spans="1:10" s="53" customFormat="1" x14ac:dyDescent="0.25">
      <c r="A42" s="56" t="s">
        <v>931</v>
      </c>
      <c r="B42" s="58" t="s">
        <v>932</v>
      </c>
      <c r="C42" s="44" t="s">
        <v>933</v>
      </c>
      <c r="D42" s="43">
        <v>1</v>
      </c>
      <c r="E42" s="43">
        <v>24</v>
      </c>
      <c r="F42" s="55">
        <v>3.46</v>
      </c>
      <c r="G42" s="86">
        <f>(F42-F42*$G$5)*Главная!$F$8</f>
        <v>251.12749200000002</v>
      </c>
      <c r="H42" s="84"/>
      <c r="I42" s="46">
        <f t="shared" si="0"/>
        <v>0</v>
      </c>
      <c r="J42" s="101"/>
    </row>
    <row r="43" spans="1:10" s="53" customFormat="1" x14ac:dyDescent="0.25">
      <c r="A43" s="56" t="s">
        <v>934</v>
      </c>
      <c r="B43" s="58" t="s">
        <v>935</v>
      </c>
      <c r="C43" s="44" t="s">
        <v>936</v>
      </c>
      <c r="D43" s="43">
        <v>1</v>
      </c>
      <c r="E43" s="43">
        <v>12</v>
      </c>
      <c r="F43" s="55">
        <v>3.5</v>
      </c>
      <c r="G43" s="86">
        <f>(F43-F43*$G$5)*Главная!$F$8</f>
        <v>254.03070000000002</v>
      </c>
      <c r="H43" s="84"/>
      <c r="I43" s="46">
        <f t="shared" si="0"/>
        <v>0</v>
      </c>
      <c r="J43" s="101"/>
    </row>
    <row r="44" spans="1:10" s="53" customFormat="1" x14ac:dyDescent="0.25">
      <c r="A44" s="56" t="s">
        <v>937</v>
      </c>
      <c r="B44" s="58" t="s">
        <v>938</v>
      </c>
      <c r="C44" s="44" t="s">
        <v>958</v>
      </c>
      <c r="D44" s="43">
        <v>1</v>
      </c>
      <c r="E44" s="43">
        <v>12</v>
      </c>
      <c r="F44" s="55">
        <v>3.54</v>
      </c>
      <c r="G44" s="86">
        <f>(F44-F44*$G$5)*Главная!$F$8</f>
        <v>256.93390800000003</v>
      </c>
      <c r="H44" s="84"/>
      <c r="I44" s="46">
        <f t="shared" si="0"/>
        <v>0</v>
      </c>
      <c r="J44" s="101"/>
    </row>
    <row r="45" spans="1:10" s="53" customFormat="1" x14ac:dyDescent="0.25">
      <c r="A45" s="56" t="s">
        <v>939</v>
      </c>
      <c r="B45" s="58" t="s">
        <v>940</v>
      </c>
      <c r="C45" s="44" t="s">
        <v>959</v>
      </c>
      <c r="D45" s="43">
        <v>1</v>
      </c>
      <c r="E45" s="43">
        <v>12</v>
      </c>
      <c r="F45" s="55">
        <v>4.71</v>
      </c>
      <c r="G45" s="86">
        <f>(F45-F45*$G$5)*Главная!$F$8</f>
        <v>341.85274200000003</v>
      </c>
      <c r="H45" s="84"/>
      <c r="I45" s="46">
        <f t="shared" si="0"/>
        <v>0</v>
      </c>
      <c r="J45" s="101"/>
    </row>
    <row r="46" spans="1:10" s="53" customFormat="1" x14ac:dyDescent="0.25">
      <c r="A46" s="56" t="s">
        <v>941</v>
      </c>
      <c r="B46" s="58" t="s">
        <v>942</v>
      </c>
      <c r="C46" s="44" t="s">
        <v>960</v>
      </c>
      <c r="D46" s="43">
        <v>1</v>
      </c>
      <c r="E46" s="43">
        <v>12</v>
      </c>
      <c r="F46" s="55">
        <v>6.6</v>
      </c>
      <c r="G46" s="86">
        <f>(F46-F46*$G$5)*Главная!$F$8</f>
        <v>479.02931999999998</v>
      </c>
      <c r="H46" s="84"/>
      <c r="I46" s="46">
        <f t="shared" si="0"/>
        <v>0</v>
      </c>
      <c r="J46" s="101"/>
    </row>
    <row r="47" spans="1:10" s="53" customFormat="1" x14ac:dyDescent="0.25">
      <c r="A47" s="56"/>
      <c r="B47" s="48"/>
      <c r="C47" s="10" t="s">
        <v>961</v>
      </c>
      <c r="D47" s="10"/>
      <c r="E47" s="10"/>
      <c r="F47" s="59"/>
      <c r="G47" s="75"/>
      <c r="H47" s="85"/>
      <c r="I47" s="17"/>
      <c r="J47" s="101"/>
    </row>
    <row r="48" spans="1:10" s="53" customFormat="1" x14ac:dyDescent="0.25">
      <c r="A48" s="56" t="s">
        <v>962</v>
      </c>
      <c r="B48" s="58">
        <v>6140401</v>
      </c>
      <c r="C48" s="44" t="s">
        <v>963</v>
      </c>
      <c r="D48" s="43">
        <v>1</v>
      </c>
      <c r="E48" s="43">
        <v>50</v>
      </c>
      <c r="F48" s="55">
        <v>61.76</v>
      </c>
      <c r="G48" s="86">
        <f>(F48-F48*$G$6)</f>
        <v>61.76</v>
      </c>
      <c r="H48" s="84"/>
      <c r="I48" s="46">
        <f>H48*G48</f>
        <v>0</v>
      </c>
      <c r="J48" s="101"/>
    </row>
    <row r="49" spans="1:10" s="53" customFormat="1" x14ac:dyDescent="0.25">
      <c r="A49" s="56" t="s">
        <v>964</v>
      </c>
      <c r="B49" s="58">
        <v>6140402</v>
      </c>
      <c r="C49" s="44" t="s">
        <v>965</v>
      </c>
      <c r="D49" s="43">
        <v>1</v>
      </c>
      <c r="E49" s="43">
        <v>25</v>
      </c>
      <c r="F49" s="55">
        <v>117.03</v>
      </c>
      <c r="G49" s="86">
        <f t="shared" ref="G49:G59" si="1">(F49-F49*$G$6)</f>
        <v>117.03</v>
      </c>
      <c r="H49" s="84"/>
      <c r="I49" s="46">
        <f t="shared" ref="I49:I63" si="2">H49*G49</f>
        <v>0</v>
      </c>
      <c r="J49" s="101"/>
    </row>
    <row r="50" spans="1:10" s="53" customFormat="1" x14ac:dyDescent="0.25">
      <c r="A50" s="56" t="s">
        <v>966</v>
      </c>
      <c r="B50" s="58">
        <v>6140501</v>
      </c>
      <c r="C50" s="44" t="s">
        <v>967</v>
      </c>
      <c r="D50" s="43">
        <v>1</v>
      </c>
      <c r="E50" s="43">
        <v>40</v>
      </c>
      <c r="F50" s="55">
        <v>72.42</v>
      </c>
      <c r="G50" s="86">
        <f t="shared" si="1"/>
        <v>72.42</v>
      </c>
      <c r="H50" s="84"/>
      <c r="I50" s="46">
        <f t="shared" si="2"/>
        <v>0</v>
      </c>
      <c r="J50" s="101"/>
    </row>
    <row r="51" spans="1:10" s="53" customFormat="1" x14ac:dyDescent="0.25">
      <c r="A51" s="56" t="s">
        <v>968</v>
      </c>
      <c r="B51" s="58">
        <v>6140502</v>
      </c>
      <c r="C51" s="44" t="s">
        <v>969</v>
      </c>
      <c r="D51" s="43">
        <v>1</v>
      </c>
      <c r="E51" s="43">
        <v>30</v>
      </c>
      <c r="F51" s="55">
        <v>91.8</v>
      </c>
      <c r="G51" s="86">
        <f t="shared" si="1"/>
        <v>91.8</v>
      </c>
      <c r="H51" s="84"/>
      <c r="I51" s="46">
        <f t="shared" si="2"/>
        <v>0</v>
      </c>
      <c r="J51" s="101"/>
    </row>
    <row r="52" spans="1:10" s="53" customFormat="1" x14ac:dyDescent="0.25">
      <c r="A52" s="56" t="s">
        <v>970</v>
      </c>
      <c r="B52" s="58">
        <v>6140211</v>
      </c>
      <c r="C52" s="44" t="s">
        <v>971</v>
      </c>
      <c r="D52" s="43">
        <v>10</v>
      </c>
      <c r="E52" s="43">
        <v>240</v>
      </c>
      <c r="F52" s="55">
        <v>107.1</v>
      </c>
      <c r="G52" s="86">
        <f t="shared" si="1"/>
        <v>107.1</v>
      </c>
      <c r="H52" s="84"/>
      <c r="I52" s="46">
        <f t="shared" si="2"/>
        <v>0</v>
      </c>
      <c r="J52" s="101"/>
    </row>
    <row r="53" spans="1:10" s="53" customFormat="1" x14ac:dyDescent="0.25">
      <c r="A53" s="56" t="s">
        <v>972</v>
      </c>
      <c r="B53" s="58">
        <v>6140212</v>
      </c>
      <c r="C53" s="44" t="s">
        <v>973</v>
      </c>
      <c r="D53" s="43">
        <v>5</v>
      </c>
      <c r="E53" s="43">
        <v>100</v>
      </c>
      <c r="F53" s="55">
        <v>158.1</v>
      </c>
      <c r="G53" s="86">
        <f t="shared" si="1"/>
        <v>158.1</v>
      </c>
      <c r="H53" s="84"/>
      <c r="I53" s="46">
        <f t="shared" si="2"/>
        <v>0</v>
      </c>
      <c r="J53" s="101"/>
    </row>
    <row r="54" spans="1:10" s="53" customFormat="1" x14ac:dyDescent="0.25">
      <c r="A54" s="56" t="s">
        <v>974</v>
      </c>
      <c r="B54" s="58">
        <v>6140301</v>
      </c>
      <c r="C54" s="44" t="s">
        <v>975</v>
      </c>
      <c r="D54" s="43">
        <v>1</v>
      </c>
      <c r="E54" s="43">
        <v>24</v>
      </c>
      <c r="F54" s="55">
        <v>82.926000000000002</v>
      </c>
      <c r="G54" s="86">
        <f t="shared" si="1"/>
        <v>82.926000000000002</v>
      </c>
      <c r="H54" s="84"/>
      <c r="I54" s="46">
        <f t="shared" si="2"/>
        <v>0</v>
      </c>
      <c r="J54" s="101"/>
    </row>
    <row r="55" spans="1:10" s="53" customFormat="1" x14ac:dyDescent="0.25">
      <c r="A55" s="56" t="s">
        <v>976</v>
      </c>
      <c r="B55" s="58">
        <v>6140302</v>
      </c>
      <c r="C55" s="44" t="s">
        <v>977</v>
      </c>
      <c r="D55" s="43">
        <v>1</v>
      </c>
      <c r="E55" s="43">
        <v>10</v>
      </c>
      <c r="F55" s="55">
        <v>144.84</v>
      </c>
      <c r="G55" s="86">
        <f t="shared" si="1"/>
        <v>144.84</v>
      </c>
      <c r="H55" s="84"/>
      <c r="I55" s="46">
        <f t="shared" si="2"/>
        <v>0</v>
      </c>
      <c r="J55" s="101"/>
    </row>
    <row r="56" spans="1:10" s="53" customFormat="1" x14ac:dyDescent="0.25">
      <c r="A56" s="56" t="s">
        <v>978</v>
      </c>
      <c r="B56" s="58">
        <v>6140703</v>
      </c>
      <c r="C56" s="44" t="s">
        <v>979</v>
      </c>
      <c r="D56" s="43">
        <v>1</v>
      </c>
      <c r="E56" s="43">
        <v>32</v>
      </c>
      <c r="F56" s="55">
        <v>112.2</v>
      </c>
      <c r="G56" s="86">
        <f t="shared" si="1"/>
        <v>112.2</v>
      </c>
      <c r="H56" s="84"/>
      <c r="I56" s="46">
        <f t="shared" si="2"/>
        <v>0</v>
      </c>
      <c r="J56" s="101"/>
    </row>
    <row r="57" spans="1:10" s="53" customFormat="1" x14ac:dyDescent="0.25">
      <c r="A57" s="56" t="s">
        <v>980</v>
      </c>
      <c r="B57" s="58">
        <v>6140701</v>
      </c>
      <c r="C57" s="44" t="s">
        <v>981</v>
      </c>
      <c r="D57" s="43">
        <v>1</v>
      </c>
      <c r="E57" s="43">
        <v>90</v>
      </c>
      <c r="F57" s="55">
        <v>46.5426</v>
      </c>
      <c r="G57" s="86">
        <f t="shared" si="1"/>
        <v>46.5426</v>
      </c>
      <c r="H57" s="84"/>
      <c r="I57" s="46">
        <f t="shared" si="2"/>
        <v>0</v>
      </c>
      <c r="J57" s="101"/>
    </row>
    <row r="58" spans="1:10" s="53" customFormat="1" x14ac:dyDescent="0.25">
      <c r="A58" s="56" t="s">
        <v>982</v>
      </c>
      <c r="B58" s="58">
        <v>6140702</v>
      </c>
      <c r="C58" s="44" t="s">
        <v>983</v>
      </c>
      <c r="D58" s="43">
        <v>1</v>
      </c>
      <c r="E58" s="43">
        <v>60</v>
      </c>
      <c r="F58" s="55">
        <v>61.2</v>
      </c>
      <c r="G58" s="86">
        <f t="shared" si="1"/>
        <v>61.2</v>
      </c>
      <c r="H58" s="84"/>
      <c r="I58" s="46">
        <f t="shared" si="2"/>
        <v>0</v>
      </c>
      <c r="J58" s="101"/>
    </row>
    <row r="59" spans="1:10" s="53" customFormat="1" x14ac:dyDescent="0.25">
      <c r="A59" s="56" t="s">
        <v>984</v>
      </c>
      <c r="B59" s="58">
        <v>6140601</v>
      </c>
      <c r="C59" s="44" t="s">
        <v>985</v>
      </c>
      <c r="D59" s="43">
        <v>1</v>
      </c>
      <c r="E59" s="43">
        <v>32</v>
      </c>
      <c r="F59" s="55">
        <v>110.16</v>
      </c>
      <c r="G59" s="86">
        <f t="shared" si="1"/>
        <v>110.16</v>
      </c>
      <c r="H59" s="84"/>
      <c r="I59" s="46">
        <f t="shared" si="2"/>
        <v>0</v>
      </c>
      <c r="J59" s="101"/>
    </row>
    <row r="60" spans="1:10" s="53" customFormat="1" x14ac:dyDescent="0.25">
      <c r="A60" s="56" t="s">
        <v>986</v>
      </c>
      <c r="B60" s="58">
        <v>6140101</v>
      </c>
      <c r="C60" s="44" t="s">
        <v>987</v>
      </c>
      <c r="D60" s="43">
        <v>10</v>
      </c>
      <c r="E60" s="43">
        <v>250</v>
      </c>
      <c r="F60" s="55">
        <v>0.24479999999999999</v>
      </c>
      <c r="G60" s="86">
        <f>(F60-F60*$G$6)*Главная!$F$7</f>
        <v>16.26713136</v>
      </c>
      <c r="H60" s="84"/>
      <c r="I60" s="46">
        <f t="shared" si="2"/>
        <v>0</v>
      </c>
      <c r="J60" s="101"/>
    </row>
    <row r="61" spans="1:10" s="53" customFormat="1" x14ac:dyDescent="0.25">
      <c r="A61" s="56" t="s">
        <v>988</v>
      </c>
      <c r="B61" s="58">
        <v>6140103</v>
      </c>
      <c r="C61" s="44" t="s">
        <v>989</v>
      </c>
      <c r="D61" s="43">
        <v>10</v>
      </c>
      <c r="E61" s="43">
        <v>250</v>
      </c>
      <c r="F61" s="55">
        <v>0.40800000000000003</v>
      </c>
      <c r="G61" s="86">
        <f>(F61-F61*$G$6)*Главная!$F$7</f>
        <v>27.111885600000001</v>
      </c>
      <c r="H61" s="84"/>
      <c r="I61" s="46">
        <f t="shared" si="2"/>
        <v>0</v>
      </c>
      <c r="J61" s="101"/>
    </row>
    <row r="62" spans="1:10" s="53" customFormat="1" x14ac:dyDescent="0.25">
      <c r="A62" s="56" t="s">
        <v>990</v>
      </c>
      <c r="B62" s="58">
        <v>6140102</v>
      </c>
      <c r="C62" s="44" t="s">
        <v>991</v>
      </c>
      <c r="D62" s="43">
        <v>5</v>
      </c>
      <c r="E62" s="43">
        <v>100</v>
      </c>
      <c r="F62" s="55">
        <v>0.72419999999999995</v>
      </c>
      <c r="G62" s="86">
        <f>(F62-F62*$G$6)*Главная!$F$7</f>
        <v>48.123596939999999</v>
      </c>
      <c r="H62" s="84"/>
      <c r="I62" s="46">
        <f t="shared" si="2"/>
        <v>0</v>
      </c>
      <c r="J62" s="101"/>
    </row>
    <row r="63" spans="1:10" s="53" customFormat="1" x14ac:dyDescent="0.25">
      <c r="A63" s="56" t="s">
        <v>992</v>
      </c>
      <c r="B63" s="58">
        <v>6140104</v>
      </c>
      <c r="C63" s="44" t="s">
        <v>993</v>
      </c>
      <c r="D63" s="43">
        <v>5</v>
      </c>
      <c r="E63" s="43">
        <v>25</v>
      </c>
      <c r="F63" s="55">
        <v>1.071</v>
      </c>
      <c r="G63" s="86">
        <f>(F63-F63*$G$6)*Главная!$F$7</f>
        <v>71.168699699999991</v>
      </c>
      <c r="H63" s="84"/>
      <c r="I63" s="46">
        <f t="shared" si="2"/>
        <v>0</v>
      </c>
      <c r="J63" s="101"/>
    </row>
  </sheetData>
  <mergeCells count="9">
    <mergeCell ref="C1:H3"/>
    <mergeCell ref="I1:I3"/>
    <mergeCell ref="D5:E5"/>
    <mergeCell ref="B5:B7"/>
    <mergeCell ref="C5:C7"/>
    <mergeCell ref="D6:E6"/>
    <mergeCell ref="D7:E7"/>
    <mergeCell ref="I5:I7"/>
    <mergeCell ref="H5:H7"/>
  </mergeCells>
  <hyperlinks>
    <hyperlink ref="B5" location="Главная!R1C1" display="На главную"/>
    <hyperlink ref="I1" location="Главная!R1C1" display="На главную"/>
    <hyperlink ref="I1:I3" location="'Сводный заказ'!R1C1" display="Заказ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J41"/>
  <sheetViews>
    <sheetView topLeftCell="B1" workbookViewId="0">
      <selection activeCell="B5" sqref="B5:B6"/>
    </sheetView>
  </sheetViews>
  <sheetFormatPr defaultRowHeight="15" x14ac:dyDescent="0.25"/>
  <cols>
    <col min="1" max="1" width="14.28515625" hidden="1" customWidth="1"/>
    <col min="2" max="2" width="12.5703125" bestFit="1" customWidth="1"/>
    <col min="3" max="3" width="49" customWidth="1"/>
    <col min="4" max="4" width="10.7109375" bestFit="1" customWidth="1"/>
    <col min="5" max="5" width="8.5703125" hidden="1" customWidth="1"/>
    <col min="6" max="6" width="9.28515625" customWidth="1"/>
    <col min="7" max="7" width="7.5703125" customWidth="1"/>
    <col min="8" max="8" width="10.140625" customWidth="1"/>
  </cols>
  <sheetData>
    <row r="1" spans="1:10" ht="15" customHeight="1" x14ac:dyDescent="0.25">
      <c r="B1" s="122" t="s">
        <v>402</v>
      </c>
      <c r="C1" s="123"/>
      <c r="D1" s="123"/>
      <c r="E1" s="123"/>
      <c r="F1" s="123"/>
      <c r="G1" s="123"/>
      <c r="H1" s="128" t="s">
        <v>999</v>
      </c>
    </row>
    <row r="2" spans="1:10" ht="15" customHeight="1" x14ac:dyDescent="0.25">
      <c r="B2" s="124"/>
      <c r="C2" s="125"/>
      <c r="D2" s="125"/>
      <c r="E2" s="125"/>
      <c r="F2" s="125"/>
      <c r="G2" s="125"/>
      <c r="H2" s="129"/>
    </row>
    <row r="3" spans="1:10" ht="15" customHeight="1" x14ac:dyDescent="0.25">
      <c r="B3" s="124"/>
      <c r="C3" s="125"/>
      <c r="D3" s="125"/>
      <c r="E3" s="125"/>
      <c r="F3" s="125"/>
      <c r="G3" s="125"/>
      <c r="H3" s="96"/>
    </row>
    <row r="4" spans="1:10" ht="15" customHeight="1" thickBot="1" x14ac:dyDescent="0.3">
      <c r="B4" s="126"/>
      <c r="C4" s="127"/>
      <c r="D4" s="127"/>
      <c r="E4" s="127"/>
      <c r="F4" s="127"/>
      <c r="G4" s="127"/>
      <c r="H4" s="41"/>
    </row>
    <row r="5" spans="1:10" ht="15.75" customHeight="1" thickBot="1" x14ac:dyDescent="0.3">
      <c r="B5" s="145" t="s">
        <v>98</v>
      </c>
      <c r="C5" s="147"/>
      <c r="D5" s="49" t="s">
        <v>482</v>
      </c>
      <c r="E5" s="35"/>
      <c r="F5" s="82">
        <v>0</v>
      </c>
      <c r="G5" s="142" t="s">
        <v>99</v>
      </c>
      <c r="H5" s="139">
        <f>SUM(H9:H41)</f>
        <v>0</v>
      </c>
    </row>
    <row r="6" spans="1:10" ht="13.5" customHeight="1" thickBot="1" x14ac:dyDescent="0.3">
      <c r="B6" s="146"/>
      <c r="C6" s="148"/>
      <c r="D6" s="50" t="s">
        <v>401</v>
      </c>
      <c r="E6" s="20"/>
      <c r="F6" s="73">
        <v>0</v>
      </c>
      <c r="G6" s="144"/>
      <c r="H6" s="141"/>
    </row>
    <row r="7" spans="1:10" x14ac:dyDescent="0.25">
      <c r="A7" s="5" t="s">
        <v>25</v>
      </c>
      <c r="B7" s="13" t="s">
        <v>2</v>
      </c>
      <c r="C7" s="13" t="s">
        <v>26</v>
      </c>
      <c r="D7" s="13" t="s">
        <v>100</v>
      </c>
      <c r="E7" s="10" t="s">
        <v>27</v>
      </c>
      <c r="F7" s="13" t="s">
        <v>28</v>
      </c>
      <c r="G7" s="13" t="s">
        <v>96</v>
      </c>
      <c r="H7" s="13" t="s">
        <v>97</v>
      </c>
    </row>
    <row r="8" spans="1:10" x14ac:dyDescent="0.25">
      <c r="A8" s="6"/>
      <c r="B8" s="11"/>
      <c r="C8" s="10" t="s">
        <v>403</v>
      </c>
      <c r="D8" s="10"/>
      <c r="E8" s="11"/>
      <c r="F8" s="11"/>
      <c r="G8" s="11"/>
      <c r="H8" s="11"/>
    </row>
    <row r="9" spans="1:10" x14ac:dyDescent="0.25">
      <c r="A9" s="34" t="s">
        <v>454</v>
      </c>
      <c r="B9" s="7" t="s">
        <v>404</v>
      </c>
      <c r="C9" s="51" t="s">
        <v>405</v>
      </c>
      <c r="D9" s="21">
        <v>5</v>
      </c>
      <c r="E9" s="52">
        <v>86.7</v>
      </c>
      <c r="F9" s="78">
        <f>(E9-E9*$F$5)*Главная!$F$7</f>
        <v>5761.2756900000004</v>
      </c>
      <c r="G9" s="76"/>
      <c r="H9" s="24">
        <f>F9*G9</f>
        <v>0</v>
      </c>
      <c r="J9" s="109"/>
    </row>
    <row r="10" spans="1:10" x14ac:dyDescent="0.25">
      <c r="A10" s="34" t="s">
        <v>1019</v>
      </c>
      <c r="B10" s="7" t="s">
        <v>1007</v>
      </c>
      <c r="C10" s="51" t="s">
        <v>1005</v>
      </c>
      <c r="D10" s="21">
        <v>10</v>
      </c>
      <c r="E10" s="52">
        <v>53.7744</v>
      </c>
      <c r="F10" s="78">
        <f>(E10-E10*$F$5)*Главная!$F$7</f>
        <v>3573.3465220799999</v>
      </c>
      <c r="G10" s="76"/>
      <c r="H10" s="24"/>
      <c r="J10" s="109"/>
    </row>
    <row r="11" spans="1:10" ht="24.75" x14ac:dyDescent="0.25">
      <c r="A11" s="9" t="s">
        <v>455</v>
      </c>
      <c r="B11" s="9" t="s">
        <v>406</v>
      </c>
      <c r="C11" s="33" t="s">
        <v>407</v>
      </c>
      <c r="D11" s="21">
        <v>5</v>
      </c>
      <c r="E11" s="52">
        <v>62.322000000000003</v>
      </c>
      <c r="F11" s="78">
        <f>(E11-E11*$F$5)*Главная!$F$7</f>
        <v>4141.3405253999999</v>
      </c>
      <c r="G11" s="76"/>
      <c r="H11" s="24">
        <f t="shared" ref="H11:H40" si="0">F11*G11</f>
        <v>0</v>
      </c>
      <c r="J11" s="109"/>
    </row>
    <row r="12" spans="1:10" x14ac:dyDescent="0.25">
      <c r="A12" s="9" t="s">
        <v>1020</v>
      </c>
      <c r="B12" s="9" t="s">
        <v>1008</v>
      </c>
      <c r="C12" s="33" t="s">
        <v>1006</v>
      </c>
      <c r="D12" s="21">
        <v>10</v>
      </c>
      <c r="E12" s="52">
        <v>43.543799999999997</v>
      </c>
      <c r="F12" s="78">
        <f>(E12-E12*$F$5)*Главная!$F$7</f>
        <v>2893.5159906599997</v>
      </c>
      <c r="G12" s="76"/>
      <c r="H12" s="24"/>
      <c r="J12" s="109"/>
    </row>
    <row r="13" spans="1:10" ht="24.75" x14ac:dyDescent="0.25">
      <c r="A13" s="9" t="s">
        <v>456</v>
      </c>
      <c r="B13" s="9" t="s">
        <v>408</v>
      </c>
      <c r="C13" s="33" t="s">
        <v>409</v>
      </c>
      <c r="D13" s="21">
        <v>5</v>
      </c>
      <c r="E13" s="52">
        <v>118.83</v>
      </c>
      <c r="F13" s="78">
        <f>(E13-E13*$F$5)*Главная!$F$7</f>
        <v>7896.3366809999998</v>
      </c>
      <c r="G13" s="76"/>
      <c r="H13" s="24">
        <f t="shared" si="0"/>
        <v>0</v>
      </c>
      <c r="J13" s="109"/>
    </row>
    <row r="14" spans="1:10" x14ac:dyDescent="0.25">
      <c r="A14" s="9" t="s">
        <v>1021</v>
      </c>
      <c r="B14" s="9" t="s">
        <v>1009</v>
      </c>
      <c r="C14" s="33" t="s">
        <v>1012</v>
      </c>
      <c r="D14" s="21">
        <v>10</v>
      </c>
      <c r="E14" s="52">
        <v>76.846800000000002</v>
      </c>
      <c r="F14" s="78">
        <f>(E14-E14*$F$5)*Главная!$F$7</f>
        <v>5106.52365276</v>
      </c>
      <c r="G14" s="76"/>
      <c r="H14" s="24"/>
      <c r="J14" s="109"/>
    </row>
    <row r="15" spans="1:10" x14ac:dyDescent="0.25">
      <c r="A15" s="9" t="s">
        <v>457</v>
      </c>
      <c r="B15" s="9" t="s">
        <v>410</v>
      </c>
      <c r="C15" s="33" t="s">
        <v>411</v>
      </c>
      <c r="D15" s="21">
        <v>1</v>
      </c>
      <c r="E15" s="52">
        <v>118.83</v>
      </c>
      <c r="F15" s="78">
        <f>(E15-E15*$F$5)*Главная!$F$7</f>
        <v>7896.3366809999998</v>
      </c>
      <c r="G15" s="76"/>
      <c r="H15" s="24">
        <f t="shared" si="0"/>
        <v>0</v>
      </c>
      <c r="J15" s="109"/>
    </row>
    <row r="16" spans="1:10" ht="24.75" x14ac:dyDescent="0.25">
      <c r="A16" s="9" t="s">
        <v>458</v>
      </c>
      <c r="B16" s="9" t="s">
        <v>412</v>
      </c>
      <c r="C16" s="33" t="s">
        <v>413</v>
      </c>
      <c r="D16" s="21">
        <v>5</v>
      </c>
      <c r="E16" s="52">
        <v>50.184000000000005</v>
      </c>
      <c r="F16" s="78">
        <f>(E16-E16*$F$5)*Главная!$F$7</f>
        <v>3334.7619288000001</v>
      </c>
      <c r="G16" s="76"/>
      <c r="H16" s="24">
        <f t="shared" si="0"/>
        <v>0</v>
      </c>
      <c r="J16" s="109"/>
    </row>
    <row r="17" spans="1:10" ht="15" customHeight="1" x14ac:dyDescent="0.25">
      <c r="A17" s="9" t="s">
        <v>1022</v>
      </c>
      <c r="B17" s="9" t="s">
        <v>1010</v>
      </c>
      <c r="C17" s="33" t="s">
        <v>1011</v>
      </c>
      <c r="D17" s="21">
        <v>10</v>
      </c>
      <c r="E17" s="52">
        <v>38.413199999999996</v>
      </c>
      <c r="F17" s="78">
        <f>(E17-E17*$F$5)*Главная!$F$7</f>
        <v>2552.5840292399998</v>
      </c>
      <c r="G17" s="76"/>
      <c r="H17" s="24"/>
      <c r="J17" s="109"/>
    </row>
    <row r="18" spans="1:10" x14ac:dyDescent="0.25">
      <c r="A18" s="9" t="s">
        <v>472</v>
      </c>
      <c r="B18" s="9" t="s">
        <v>471</v>
      </c>
      <c r="C18" s="9" t="s">
        <v>470</v>
      </c>
      <c r="D18" s="21">
        <v>1</v>
      </c>
      <c r="E18" s="52">
        <v>3.57</v>
      </c>
      <c r="F18" s="78">
        <f>(E18-E18*$F$5)*Главная!$F$7</f>
        <v>237.22899899999999</v>
      </c>
      <c r="G18" s="76"/>
      <c r="H18" s="24">
        <f t="shared" si="0"/>
        <v>0</v>
      </c>
      <c r="J18" s="109"/>
    </row>
    <row r="19" spans="1:10" x14ac:dyDescent="0.25">
      <c r="A19" s="9" t="s">
        <v>459</v>
      </c>
      <c r="B19" s="9" t="s">
        <v>414</v>
      </c>
      <c r="C19" s="9" t="s">
        <v>415</v>
      </c>
      <c r="D19" s="21">
        <v>220</v>
      </c>
      <c r="E19" s="52">
        <v>3.57</v>
      </c>
      <c r="F19" s="78">
        <f>(E19-E19*$F$5)*Главная!$F$7</f>
        <v>237.22899899999999</v>
      </c>
      <c r="G19" s="76"/>
      <c r="H19" s="24">
        <f t="shared" si="0"/>
        <v>0</v>
      </c>
      <c r="J19" s="109"/>
    </row>
    <row r="20" spans="1:10" x14ac:dyDescent="0.25">
      <c r="A20" s="9" t="s">
        <v>460</v>
      </c>
      <c r="B20" s="9" t="s">
        <v>416</v>
      </c>
      <c r="C20" s="9" t="s">
        <v>417</v>
      </c>
      <c r="D20" s="21">
        <v>200</v>
      </c>
      <c r="E20" s="52">
        <v>4.08</v>
      </c>
      <c r="F20" s="78">
        <f>(E20-E20*$F$5)*Главная!$F$7</f>
        <v>271.11885599999999</v>
      </c>
      <c r="G20" s="76"/>
      <c r="H20" s="24">
        <f t="shared" si="0"/>
        <v>0</v>
      </c>
      <c r="J20" s="109"/>
    </row>
    <row r="21" spans="1:10" x14ac:dyDescent="0.25">
      <c r="A21" s="9" t="s">
        <v>461</v>
      </c>
      <c r="B21" s="9" t="s">
        <v>418</v>
      </c>
      <c r="C21" s="9" t="s">
        <v>419</v>
      </c>
      <c r="D21" s="21">
        <v>160</v>
      </c>
      <c r="E21" s="52">
        <v>5.0999999999999996</v>
      </c>
      <c r="F21" s="78">
        <f>(E21-E21*$F$5)*Главная!$F$7</f>
        <v>338.89856999999995</v>
      </c>
      <c r="G21" s="76"/>
      <c r="H21" s="24">
        <f t="shared" si="0"/>
        <v>0</v>
      </c>
      <c r="J21" s="109"/>
    </row>
    <row r="22" spans="1:10" x14ac:dyDescent="0.25">
      <c r="A22" s="9" t="s">
        <v>462</v>
      </c>
      <c r="B22" s="9" t="s">
        <v>420</v>
      </c>
      <c r="C22" s="9" t="s">
        <v>421</v>
      </c>
      <c r="D22" s="21">
        <v>100</v>
      </c>
      <c r="E22" s="52">
        <v>5.61</v>
      </c>
      <c r="F22" s="78">
        <f>(E22-E22*$F$5)*Главная!$F$7</f>
        <v>372.78842700000001</v>
      </c>
      <c r="G22" s="76"/>
      <c r="H22" s="24">
        <f t="shared" si="0"/>
        <v>0</v>
      </c>
      <c r="J22" s="109"/>
    </row>
    <row r="23" spans="1:10" x14ac:dyDescent="0.25">
      <c r="A23" s="9" t="s">
        <v>463</v>
      </c>
      <c r="B23" s="9" t="s">
        <v>422</v>
      </c>
      <c r="C23" s="9" t="s">
        <v>423</v>
      </c>
      <c r="D23" s="21">
        <v>60</v>
      </c>
      <c r="E23" s="52">
        <v>7.7519999999999998</v>
      </c>
      <c r="F23" s="78">
        <f>(E23-E23*$F$5)*Главная!$F$7</f>
        <v>515.12582639999994</v>
      </c>
      <c r="G23" s="76"/>
      <c r="H23" s="24">
        <f t="shared" si="0"/>
        <v>0</v>
      </c>
      <c r="J23" s="109"/>
    </row>
    <row r="24" spans="1:10" x14ac:dyDescent="0.25">
      <c r="A24" s="9" t="s">
        <v>464</v>
      </c>
      <c r="B24" s="9" t="s">
        <v>424</v>
      </c>
      <c r="C24" s="9" t="s">
        <v>425</v>
      </c>
      <c r="D24" s="21">
        <v>50</v>
      </c>
      <c r="E24" s="52">
        <v>12.852</v>
      </c>
      <c r="F24" s="78">
        <f>(E24-E24*$F$5)*Главная!$F$7</f>
        <v>854.0243964</v>
      </c>
      <c r="G24" s="76"/>
      <c r="H24" s="24">
        <f t="shared" si="0"/>
        <v>0</v>
      </c>
      <c r="J24" s="109"/>
    </row>
    <row r="25" spans="1:10" x14ac:dyDescent="0.25">
      <c r="A25" s="9" t="s">
        <v>465</v>
      </c>
      <c r="B25" s="9" t="s">
        <v>426</v>
      </c>
      <c r="C25" s="9" t="s">
        <v>427</v>
      </c>
      <c r="D25" s="21">
        <v>25</v>
      </c>
      <c r="E25" s="52">
        <v>16.829999999999998</v>
      </c>
      <c r="F25" s="78">
        <f>(E25-E25*$F$5)*Главная!$F$7</f>
        <v>1118.3652809999999</v>
      </c>
      <c r="G25" s="76"/>
      <c r="H25" s="24">
        <f t="shared" si="0"/>
        <v>0</v>
      </c>
      <c r="J25" s="109"/>
    </row>
    <row r="26" spans="1:10" x14ac:dyDescent="0.25">
      <c r="A26" s="9" t="s">
        <v>466</v>
      </c>
      <c r="B26" s="9" t="s">
        <v>428</v>
      </c>
      <c r="C26" s="9" t="s">
        <v>429</v>
      </c>
      <c r="D26" s="21">
        <v>24</v>
      </c>
      <c r="E26" s="52">
        <v>26.112000000000002</v>
      </c>
      <c r="F26" s="78">
        <f>(E26-E26*$F$5)*Главная!$F$7</f>
        <v>1735.1606784000001</v>
      </c>
      <c r="G26" s="76"/>
      <c r="H26" s="24">
        <f t="shared" si="0"/>
        <v>0</v>
      </c>
      <c r="J26" s="109"/>
    </row>
    <row r="27" spans="1:10" x14ac:dyDescent="0.25">
      <c r="A27" s="9" t="s">
        <v>467</v>
      </c>
      <c r="B27" s="9" t="s">
        <v>430</v>
      </c>
      <c r="C27" s="9" t="s">
        <v>431</v>
      </c>
      <c r="D27" s="21">
        <v>14</v>
      </c>
      <c r="E27" s="52">
        <v>33.15</v>
      </c>
      <c r="F27" s="78">
        <f>(E27-E27*$F$5)*Главная!$F$7</f>
        <v>2202.8407049999996</v>
      </c>
      <c r="G27" s="76"/>
      <c r="H27" s="24">
        <f t="shared" si="0"/>
        <v>0</v>
      </c>
      <c r="J27" s="109"/>
    </row>
    <row r="28" spans="1:10" x14ac:dyDescent="0.25">
      <c r="A28" s="9" t="s">
        <v>468</v>
      </c>
      <c r="B28" s="9" t="s">
        <v>451</v>
      </c>
      <c r="C28" s="9" t="s">
        <v>432</v>
      </c>
      <c r="D28" s="21">
        <v>8</v>
      </c>
      <c r="E28" s="52">
        <v>39.524999999999999</v>
      </c>
      <c r="F28" s="78">
        <f>(E28-E28*$F$5)*Главная!$F$7</f>
        <v>2626.4639174999998</v>
      </c>
      <c r="G28" s="76"/>
      <c r="H28" s="24">
        <f t="shared" si="0"/>
        <v>0</v>
      </c>
      <c r="J28" s="109"/>
    </row>
    <row r="29" spans="1:10" x14ac:dyDescent="0.25">
      <c r="A29" s="9" t="s">
        <v>469</v>
      </c>
      <c r="B29" s="9" t="s">
        <v>452</v>
      </c>
      <c r="C29" s="9" t="s">
        <v>433</v>
      </c>
      <c r="D29" s="21">
        <v>5</v>
      </c>
      <c r="E29" s="52">
        <v>74.388600000000011</v>
      </c>
      <c r="F29" s="78">
        <f>(E29-E29*$F$5)*Главная!$F$7</f>
        <v>4943.1745420200004</v>
      </c>
      <c r="G29" s="76"/>
      <c r="H29" s="24">
        <f t="shared" si="0"/>
        <v>0</v>
      </c>
      <c r="J29" s="109"/>
    </row>
    <row r="30" spans="1:10" x14ac:dyDescent="0.25">
      <c r="A30" s="9" t="s">
        <v>473</v>
      </c>
      <c r="B30" s="9" t="s">
        <v>434</v>
      </c>
      <c r="C30" s="9" t="s">
        <v>435</v>
      </c>
      <c r="D30" s="21">
        <v>10</v>
      </c>
      <c r="E30" s="52">
        <v>16.829999999999998</v>
      </c>
      <c r="F30" s="78">
        <f>(E30-E30*$F$5)*Главная!$F$7</f>
        <v>1118.3652809999999</v>
      </c>
      <c r="G30" s="76"/>
      <c r="H30" s="24">
        <f t="shared" si="0"/>
        <v>0</v>
      </c>
      <c r="J30" s="109"/>
    </row>
    <row r="31" spans="1:10" x14ac:dyDescent="0.25">
      <c r="A31" s="9" t="s">
        <v>474</v>
      </c>
      <c r="B31" s="9" t="s">
        <v>436</v>
      </c>
      <c r="C31" s="9" t="s">
        <v>437</v>
      </c>
      <c r="D31" s="21">
        <v>10</v>
      </c>
      <c r="E31" s="52">
        <v>18.36</v>
      </c>
      <c r="F31" s="78">
        <f>(E31-E31*$F$5)*Главная!$F$7</f>
        <v>1220.034852</v>
      </c>
      <c r="G31" s="76"/>
      <c r="H31" s="24">
        <f t="shared" si="0"/>
        <v>0</v>
      </c>
      <c r="J31" s="109"/>
    </row>
    <row r="32" spans="1:10" x14ac:dyDescent="0.25">
      <c r="A32" s="9" t="s">
        <v>475</v>
      </c>
      <c r="B32" s="9" t="s">
        <v>438</v>
      </c>
      <c r="C32" s="9" t="s">
        <v>439</v>
      </c>
      <c r="D32" s="21">
        <v>5</v>
      </c>
      <c r="E32" s="52">
        <v>30.6</v>
      </c>
      <c r="F32" s="78">
        <f>(E32-E32*$F$5)*Главная!$F$7</f>
        <v>2033.3914199999999</v>
      </c>
      <c r="G32" s="76"/>
      <c r="H32" s="24">
        <f t="shared" si="0"/>
        <v>0</v>
      </c>
      <c r="J32" s="109"/>
    </row>
    <row r="33" spans="1:10" x14ac:dyDescent="0.25">
      <c r="A33" s="9" t="s">
        <v>476</v>
      </c>
      <c r="B33" s="9" t="s">
        <v>440</v>
      </c>
      <c r="C33" s="9" t="s">
        <v>441</v>
      </c>
      <c r="D33" s="21">
        <v>1</v>
      </c>
      <c r="E33" s="52">
        <v>32.64</v>
      </c>
      <c r="F33" s="78">
        <f>(E33-E33*$F$5)*Главная!$F$7</f>
        <v>2168.950848</v>
      </c>
      <c r="G33" s="76"/>
      <c r="H33" s="24">
        <f t="shared" si="0"/>
        <v>0</v>
      </c>
      <c r="J33" s="109"/>
    </row>
    <row r="34" spans="1:10" x14ac:dyDescent="0.25">
      <c r="A34" s="9" t="s">
        <v>477</v>
      </c>
      <c r="B34" s="9" t="s">
        <v>442</v>
      </c>
      <c r="C34" s="9" t="s">
        <v>443</v>
      </c>
      <c r="D34" s="21">
        <v>1</v>
      </c>
      <c r="E34" s="52">
        <v>36.21</v>
      </c>
      <c r="F34" s="78">
        <f>(E34-E34*$F$5)*Главная!$F$7</f>
        <v>2406.1798469999999</v>
      </c>
      <c r="G34" s="76"/>
      <c r="H34" s="24">
        <f t="shared" si="0"/>
        <v>0</v>
      </c>
      <c r="J34" s="109"/>
    </row>
    <row r="35" spans="1:10" x14ac:dyDescent="0.25">
      <c r="A35" s="9" t="s">
        <v>478</v>
      </c>
      <c r="B35" s="9" t="s">
        <v>444</v>
      </c>
      <c r="C35" s="9" t="s">
        <v>445</v>
      </c>
      <c r="D35" s="21">
        <v>1</v>
      </c>
      <c r="E35" s="52">
        <v>63.954000000000001</v>
      </c>
      <c r="F35" s="78">
        <f>(E35-E35*$F$5)*Главная!$F$7</f>
        <v>4249.7880678000001</v>
      </c>
      <c r="G35" s="76"/>
      <c r="H35" s="24">
        <f t="shared" si="0"/>
        <v>0</v>
      </c>
      <c r="J35" s="109"/>
    </row>
    <row r="36" spans="1:10" x14ac:dyDescent="0.25">
      <c r="A36" s="9" t="s">
        <v>479</v>
      </c>
      <c r="B36" s="9" t="s">
        <v>446</v>
      </c>
      <c r="C36" s="9" t="s">
        <v>447</v>
      </c>
      <c r="D36" s="21">
        <v>50</v>
      </c>
      <c r="E36" s="52">
        <v>13.26</v>
      </c>
      <c r="F36" s="78">
        <f>(E36-E36*$F$5)*Главная!$F$7</f>
        <v>881.13628199999994</v>
      </c>
      <c r="G36" s="76"/>
      <c r="H36" s="24">
        <f t="shared" si="0"/>
        <v>0</v>
      </c>
      <c r="J36" s="109"/>
    </row>
    <row r="37" spans="1:10" x14ac:dyDescent="0.25">
      <c r="A37" s="9" t="s">
        <v>480</v>
      </c>
      <c r="B37" s="9" t="s">
        <v>448</v>
      </c>
      <c r="C37" s="9" t="s">
        <v>449</v>
      </c>
      <c r="D37" s="21">
        <v>20</v>
      </c>
      <c r="E37" s="52">
        <v>54.06</v>
      </c>
      <c r="F37" s="78">
        <f>(E37-E37*$F$5)*Главная!$F$7</f>
        <v>3592.324842</v>
      </c>
      <c r="G37" s="76"/>
      <c r="H37" s="24">
        <f t="shared" si="0"/>
        <v>0</v>
      </c>
      <c r="J37" s="109"/>
    </row>
    <row r="38" spans="1:10" x14ac:dyDescent="0.25">
      <c r="A38" s="9" t="s">
        <v>481</v>
      </c>
      <c r="B38" s="29" t="s">
        <v>453</v>
      </c>
      <c r="C38" s="30" t="s">
        <v>450</v>
      </c>
      <c r="D38" s="21">
        <v>5</v>
      </c>
      <c r="E38" s="52">
        <v>155.55000000000001</v>
      </c>
      <c r="F38" s="78">
        <f>(E38-E38*$F$5)*Главная!$F$7</f>
        <v>10336.406385</v>
      </c>
      <c r="G38" s="83"/>
      <c r="H38" s="24">
        <f t="shared" si="0"/>
        <v>0</v>
      </c>
      <c r="J38" s="109"/>
    </row>
    <row r="39" spans="1:10" x14ac:dyDescent="0.25">
      <c r="A39" s="9" t="s">
        <v>487</v>
      </c>
      <c r="B39" s="9" t="s">
        <v>486</v>
      </c>
      <c r="C39" s="9" t="s">
        <v>483</v>
      </c>
      <c r="D39" s="22">
        <v>10</v>
      </c>
      <c r="E39" s="24">
        <v>867</v>
      </c>
      <c r="F39" s="78">
        <f>E39-E39*F6</f>
        <v>867</v>
      </c>
      <c r="G39" s="76"/>
      <c r="H39" s="24">
        <f t="shared" si="0"/>
        <v>0</v>
      </c>
      <c r="J39" s="109"/>
    </row>
    <row r="40" spans="1:10" x14ac:dyDescent="0.25">
      <c r="A40" s="9" t="s">
        <v>488</v>
      </c>
      <c r="B40" s="34" t="s">
        <v>484</v>
      </c>
      <c r="C40" s="9" t="s">
        <v>485</v>
      </c>
      <c r="D40" s="22">
        <v>20</v>
      </c>
      <c r="E40" s="52">
        <v>16.105799999999999</v>
      </c>
      <c r="F40" s="78">
        <f>(E40-E40*$F$6)*Главная!F7</f>
        <v>1070.2416840599999</v>
      </c>
      <c r="G40" s="71"/>
      <c r="H40" s="24">
        <f t="shared" si="0"/>
        <v>0</v>
      </c>
      <c r="J40" s="109"/>
    </row>
    <row r="41" spans="1:10" x14ac:dyDescent="0.25">
      <c r="A41" s="9"/>
      <c r="B41" s="9"/>
      <c r="C41" s="9"/>
      <c r="D41" s="22"/>
      <c r="E41" s="24"/>
      <c r="F41" s="24"/>
      <c r="G41" s="71"/>
      <c r="H41" s="24"/>
    </row>
  </sheetData>
  <mergeCells count="6">
    <mergeCell ref="B5:B6"/>
    <mergeCell ref="C5:C6"/>
    <mergeCell ref="G5:G6"/>
    <mergeCell ref="H5:H6"/>
    <mergeCell ref="B1:G4"/>
    <mergeCell ref="H1:H2"/>
  </mergeCells>
  <hyperlinks>
    <hyperlink ref="B5" location="Главная!R1C1" display="На главную"/>
    <hyperlink ref="H1" location="Главная!R1C1" display="На главную"/>
    <hyperlink ref="H1:H2" location="'Сводный заказ'!R1C1" display="Заказ"/>
  </hyperlinks>
  <pageMargins left="0.7" right="0.7" top="0.75" bottom="0.75" header="0.3" footer="0.3"/>
  <pageSetup paperSize="9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I22"/>
  <sheetViews>
    <sheetView topLeftCell="B1" workbookViewId="0">
      <selection activeCell="B5" sqref="B5:B7"/>
    </sheetView>
  </sheetViews>
  <sheetFormatPr defaultColWidth="18.7109375" defaultRowHeight="15" x14ac:dyDescent="0.25"/>
  <cols>
    <col min="1" max="1" width="13" hidden="1" customWidth="1"/>
    <col min="3" max="3" width="50.140625" bestFit="1" customWidth="1"/>
    <col min="4" max="4" width="15" bestFit="1" customWidth="1"/>
    <col min="5" max="5" width="11.7109375" hidden="1" customWidth="1"/>
    <col min="6" max="6" width="9.28515625" bestFit="1" customWidth="1"/>
    <col min="7" max="7" width="8.85546875" customWidth="1"/>
    <col min="8" max="8" width="10" bestFit="1" customWidth="1"/>
  </cols>
  <sheetData>
    <row r="1" spans="1:9" ht="15" customHeight="1" x14ac:dyDescent="0.25">
      <c r="B1" s="122" t="s">
        <v>1002</v>
      </c>
      <c r="C1" s="123"/>
      <c r="D1" s="123"/>
      <c r="E1" s="123"/>
      <c r="F1" s="123"/>
      <c r="G1" s="123"/>
      <c r="H1" s="128" t="s">
        <v>999</v>
      </c>
    </row>
    <row r="2" spans="1:9" ht="15" customHeight="1" x14ac:dyDescent="0.25">
      <c r="B2" s="124"/>
      <c r="C2" s="125"/>
      <c r="D2" s="125"/>
      <c r="E2" s="125"/>
      <c r="F2" s="125"/>
      <c r="G2" s="125"/>
      <c r="H2" s="129"/>
    </row>
    <row r="3" spans="1:9" ht="15" customHeight="1" x14ac:dyDescent="0.25">
      <c r="B3" s="124"/>
      <c r="C3" s="125"/>
      <c r="D3" s="125"/>
      <c r="E3" s="125"/>
      <c r="F3" s="125"/>
      <c r="G3" s="125"/>
      <c r="H3" s="129"/>
    </row>
    <row r="4" spans="1:9" ht="15" customHeight="1" thickBot="1" x14ac:dyDescent="0.3">
      <c r="B4" s="126"/>
      <c r="C4" s="127"/>
      <c r="D4" s="127"/>
      <c r="E4" s="127"/>
      <c r="F4" s="127"/>
      <c r="G4" s="127"/>
      <c r="H4" s="41"/>
    </row>
    <row r="5" spans="1:9" ht="15.75" customHeight="1" thickBot="1" x14ac:dyDescent="0.3">
      <c r="B5" s="145" t="s">
        <v>98</v>
      </c>
      <c r="C5" s="147"/>
      <c r="D5" s="49" t="s">
        <v>1044</v>
      </c>
      <c r="E5" s="19"/>
      <c r="F5" s="82">
        <v>0</v>
      </c>
      <c r="G5" s="142" t="s">
        <v>99</v>
      </c>
      <c r="H5" s="139">
        <f>SUM(H10:H22)</f>
        <v>0</v>
      </c>
    </row>
    <row r="6" spans="1:9" ht="16.5" customHeight="1" thickBot="1" x14ac:dyDescent="0.3">
      <c r="B6" s="149"/>
      <c r="C6" s="150"/>
      <c r="D6" s="49" t="s">
        <v>401</v>
      </c>
      <c r="E6" s="35"/>
      <c r="F6" s="82">
        <v>0</v>
      </c>
      <c r="G6" s="143"/>
      <c r="H6" s="140"/>
    </row>
    <row r="7" spans="1:9" ht="13.5" customHeight="1" thickBot="1" x14ac:dyDescent="0.3">
      <c r="B7" s="146"/>
      <c r="C7" s="148"/>
      <c r="D7" s="50" t="s">
        <v>400</v>
      </c>
      <c r="E7" s="20"/>
      <c r="F7" s="73">
        <v>0</v>
      </c>
      <c r="G7" s="144"/>
      <c r="H7" s="141"/>
    </row>
    <row r="8" spans="1:9" x14ac:dyDescent="0.25">
      <c r="A8" s="5" t="s">
        <v>25</v>
      </c>
      <c r="B8" s="13" t="s">
        <v>2</v>
      </c>
      <c r="C8" s="13" t="s">
        <v>26</v>
      </c>
      <c r="D8" s="13" t="s">
        <v>100</v>
      </c>
      <c r="E8" s="10" t="s">
        <v>27</v>
      </c>
      <c r="F8" s="13" t="s">
        <v>28</v>
      </c>
      <c r="G8" s="13" t="s">
        <v>96</v>
      </c>
      <c r="H8" s="13" t="s">
        <v>97</v>
      </c>
    </row>
    <row r="9" spans="1:9" x14ac:dyDescent="0.25">
      <c r="A9" s="6"/>
      <c r="B9" s="11"/>
      <c r="C9" s="10" t="s">
        <v>363</v>
      </c>
      <c r="D9" s="10"/>
      <c r="E9" s="11"/>
      <c r="F9" s="11"/>
      <c r="G9" s="11"/>
      <c r="H9" s="11"/>
    </row>
    <row r="10" spans="1:9" x14ac:dyDescent="0.25">
      <c r="A10" s="34" t="s">
        <v>1047</v>
      </c>
      <c r="B10" s="7" t="s">
        <v>1046</v>
      </c>
      <c r="C10" s="105" t="s">
        <v>1045</v>
      </c>
      <c r="D10" s="21">
        <v>1</v>
      </c>
      <c r="E10" s="104">
        <v>2193</v>
      </c>
      <c r="F10" s="78">
        <f>E10-'Дозаторы и дымоходы'!E10*'Дозаторы и дымоходы'!$F$5</f>
        <v>2193</v>
      </c>
      <c r="G10" s="76"/>
      <c r="H10" s="24">
        <f>F10*G10</f>
        <v>0</v>
      </c>
      <c r="I10" s="109"/>
    </row>
    <row r="11" spans="1:9" x14ac:dyDescent="0.25">
      <c r="A11" s="9" t="s">
        <v>366</v>
      </c>
      <c r="B11" s="9" t="s">
        <v>361</v>
      </c>
      <c r="C11" s="9" t="s">
        <v>362</v>
      </c>
      <c r="D11" s="22">
        <v>12</v>
      </c>
      <c r="E11" s="31">
        <v>9.282</v>
      </c>
      <c r="F11" s="78">
        <f>(E11-'Дозаторы и дымоходы'!E11*'Дозаторы и дымоходы'!$F$5)*Главная!$F$8</f>
        <v>673.68941640000003</v>
      </c>
      <c r="G11" s="76"/>
      <c r="H11" s="24">
        <f t="shared" ref="H11:H22" si="0">F11*G11</f>
        <v>0</v>
      </c>
      <c r="I11" s="109"/>
    </row>
    <row r="12" spans="1:9" x14ac:dyDescent="0.25">
      <c r="A12" s="9" t="s">
        <v>368</v>
      </c>
      <c r="B12" s="9" t="s">
        <v>369</v>
      </c>
      <c r="C12" s="9" t="s">
        <v>370</v>
      </c>
      <c r="D12" s="22">
        <v>12</v>
      </c>
      <c r="E12" s="31">
        <v>39.78</v>
      </c>
      <c r="F12" s="78">
        <f>(E12-'Дозаторы и дымоходы'!E12*$F$7)*Главная!$F$8</f>
        <v>2887.2403560000002</v>
      </c>
      <c r="G12" s="76"/>
      <c r="H12" s="24">
        <f t="shared" si="0"/>
        <v>0</v>
      </c>
      <c r="I12" s="109"/>
    </row>
    <row r="13" spans="1:9" ht="24.75" x14ac:dyDescent="0.25">
      <c r="A13" s="9" t="s">
        <v>367</v>
      </c>
      <c r="B13" s="29" t="s">
        <v>364</v>
      </c>
      <c r="C13" s="30" t="s">
        <v>365</v>
      </c>
      <c r="D13" s="23">
        <v>12</v>
      </c>
      <c r="E13" s="32">
        <v>12.75</v>
      </c>
      <c r="F13" s="78">
        <f>(E13-'Дозаторы и дымоходы'!E13*$F$7)*Главная!$F$8</f>
        <v>925.39755000000002</v>
      </c>
      <c r="G13" s="83"/>
      <c r="H13" s="24">
        <f t="shared" si="0"/>
        <v>0</v>
      </c>
      <c r="I13" s="109"/>
    </row>
    <row r="14" spans="1:9" ht="24.75" x14ac:dyDescent="0.25">
      <c r="A14" s="9" t="s">
        <v>372</v>
      </c>
      <c r="B14" s="34">
        <v>10452030</v>
      </c>
      <c r="C14" s="33" t="s">
        <v>371</v>
      </c>
      <c r="D14" s="22">
        <v>3</v>
      </c>
      <c r="E14" s="31">
        <v>45.879599999999996</v>
      </c>
      <c r="F14" s="78">
        <f>(E14-'Дозаторы и дымоходы'!E14*$F$7)*Главная!$F$8</f>
        <v>3329.9505439199997</v>
      </c>
      <c r="G14" s="76"/>
      <c r="H14" s="24">
        <f t="shared" si="0"/>
        <v>0</v>
      </c>
      <c r="I14" s="109"/>
    </row>
    <row r="15" spans="1:9" x14ac:dyDescent="0.25">
      <c r="A15" s="6"/>
      <c r="B15" s="11"/>
      <c r="C15" s="10" t="s">
        <v>373</v>
      </c>
      <c r="D15" s="10"/>
      <c r="E15" s="11"/>
      <c r="F15" s="81"/>
      <c r="G15" s="72"/>
      <c r="H15" s="11"/>
      <c r="I15" s="109"/>
    </row>
    <row r="16" spans="1:9" x14ac:dyDescent="0.25">
      <c r="A16" s="9" t="s">
        <v>386</v>
      </c>
      <c r="B16" s="9" t="s">
        <v>390</v>
      </c>
      <c r="C16" s="9" t="s">
        <v>374</v>
      </c>
      <c r="D16" s="22">
        <v>1</v>
      </c>
      <c r="E16" s="24">
        <v>1376.55</v>
      </c>
      <c r="F16" s="78">
        <f>E16-E16*$F$6</f>
        <v>1376.55</v>
      </c>
      <c r="G16" s="76"/>
      <c r="H16" s="24">
        <f t="shared" si="0"/>
        <v>0</v>
      </c>
      <c r="I16" s="109"/>
    </row>
    <row r="17" spans="1:9" x14ac:dyDescent="0.25">
      <c r="A17" s="9" t="s">
        <v>383</v>
      </c>
      <c r="B17" s="9" t="s">
        <v>391</v>
      </c>
      <c r="C17" s="9" t="s">
        <v>375</v>
      </c>
      <c r="D17" s="22">
        <v>1</v>
      </c>
      <c r="E17" s="24">
        <v>833.17499999999995</v>
      </c>
      <c r="F17" s="78">
        <f t="shared" ref="F17:F22" si="1">E17-E17*$F$6</f>
        <v>833.17499999999995</v>
      </c>
      <c r="G17" s="71"/>
      <c r="H17" s="24">
        <f t="shared" si="0"/>
        <v>0</v>
      </c>
      <c r="I17" s="109"/>
    </row>
    <row r="18" spans="1:9" x14ac:dyDescent="0.25">
      <c r="A18" s="9" t="s">
        <v>384</v>
      </c>
      <c r="B18" s="9" t="s">
        <v>392</v>
      </c>
      <c r="C18" s="9" t="s">
        <v>376</v>
      </c>
      <c r="D18" s="22">
        <v>1</v>
      </c>
      <c r="E18" s="24">
        <v>636.52499999999998</v>
      </c>
      <c r="F18" s="78">
        <f t="shared" si="1"/>
        <v>636.52499999999998</v>
      </c>
      <c r="G18" s="71"/>
      <c r="H18" s="24">
        <f t="shared" si="0"/>
        <v>0</v>
      </c>
      <c r="I18" s="109"/>
    </row>
    <row r="19" spans="1:9" x14ac:dyDescent="0.25">
      <c r="A19" s="9" t="s">
        <v>385</v>
      </c>
      <c r="B19" s="9" t="s">
        <v>393</v>
      </c>
      <c r="C19" s="9" t="s">
        <v>377</v>
      </c>
      <c r="D19" s="22">
        <v>1</v>
      </c>
      <c r="E19" s="24">
        <v>636.52499999999998</v>
      </c>
      <c r="F19" s="78">
        <f t="shared" si="1"/>
        <v>636.52499999999998</v>
      </c>
      <c r="G19" s="71"/>
      <c r="H19" s="24">
        <f t="shared" si="0"/>
        <v>0</v>
      </c>
      <c r="I19" s="109"/>
    </row>
    <row r="20" spans="1:9" x14ac:dyDescent="0.25">
      <c r="A20" s="9" t="s">
        <v>387</v>
      </c>
      <c r="B20" s="9" t="s">
        <v>394</v>
      </c>
      <c r="C20" s="9" t="s">
        <v>378</v>
      </c>
      <c r="D20" s="22">
        <v>1</v>
      </c>
      <c r="E20" s="24">
        <v>200</v>
      </c>
      <c r="F20" s="78">
        <f t="shared" si="1"/>
        <v>200</v>
      </c>
      <c r="G20" s="71"/>
      <c r="H20" s="24">
        <f t="shared" si="0"/>
        <v>0</v>
      </c>
      <c r="I20" s="109"/>
    </row>
    <row r="21" spans="1:9" x14ac:dyDescent="0.25">
      <c r="A21" s="9" t="s">
        <v>388</v>
      </c>
      <c r="B21" s="9" t="s">
        <v>395</v>
      </c>
      <c r="C21" s="9" t="s">
        <v>379</v>
      </c>
      <c r="D21" s="22">
        <v>1</v>
      </c>
      <c r="E21" s="24">
        <v>8280</v>
      </c>
      <c r="F21" s="78">
        <f t="shared" si="1"/>
        <v>8280</v>
      </c>
      <c r="G21" s="71"/>
      <c r="H21" s="24">
        <f t="shared" si="0"/>
        <v>0</v>
      </c>
      <c r="I21" s="109"/>
    </row>
    <row r="22" spans="1:9" x14ac:dyDescent="0.25">
      <c r="A22" s="9" t="s">
        <v>382</v>
      </c>
      <c r="B22" s="9" t="s">
        <v>381</v>
      </c>
      <c r="C22" s="9" t="s">
        <v>380</v>
      </c>
      <c r="D22" s="22">
        <v>1</v>
      </c>
      <c r="E22" s="24">
        <v>2070</v>
      </c>
      <c r="F22" s="78">
        <f t="shared" si="1"/>
        <v>2070</v>
      </c>
      <c r="G22" s="71"/>
      <c r="H22" s="24">
        <f t="shared" si="0"/>
        <v>0</v>
      </c>
      <c r="I22" s="109"/>
    </row>
  </sheetData>
  <mergeCells count="6">
    <mergeCell ref="B5:B7"/>
    <mergeCell ref="C5:C7"/>
    <mergeCell ref="G5:G7"/>
    <mergeCell ref="H5:H7"/>
    <mergeCell ref="B1:G4"/>
    <mergeCell ref="H1:H3"/>
  </mergeCells>
  <hyperlinks>
    <hyperlink ref="B5" location="Главная!R1C1" display="На главную"/>
    <hyperlink ref="H1" location="Главная!R1C1" display="На главную"/>
    <hyperlink ref="H1:H3" location="'Сводный заказ'!R1C1" display="Заказ"/>
  </hyperlinks>
  <pageMargins left="0.7" right="0.7" top="0.75" bottom="0.75" header="0.3" footer="0.3"/>
  <pageSetup paperSize="9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G93"/>
  <sheetViews>
    <sheetView tabSelected="1" topLeftCell="B1" workbookViewId="0">
      <selection activeCell="J14" sqref="J14"/>
    </sheetView>
  </sheetViews>
  <sheetFormatPr defaultRowHeight="15" x14ac:dyDescent="0.25"/>
  <cols>
    <col min="1" max="1" width="16.85546875" hidden="1" customWidth="1"/>
    <col min="2" max="2" width="16.42578125" customWidth="1"/>
    <col min="3" max="3" width="50.85546875" customWidth="1"/>
    <col min="4" max="4" width="11.140625" hidden="1" customWidth="1"/>
    <col min="5" max="5" width="9.28515625" customWidth="1"/>
    <col min="6" max="6" width="8.42578125" customWidth="1"/>
    <col min="7" max="7" width="9.140625" customWidth="1"/>
  </cols>
  <sheetData>
    <row r="1" spans="1:7" ht="15" customHeight="1" x14ac:dyDescent="0.25">
      <c r="B1" s="36" t="s">
        <v>398</v>
      </c>
      <c r="C1" s="123" t="s">
        <v>1438</v>
      </c>
      <c r="D1" s="123"/>
      <c r="E1" s="123"/>
      <c r="F1" s="123"/>
      <c r="G1" s="97" t="s">
        <v>999</v>
      </c>
    </row>
    <row r="2" spans="1:7" ht="15" customHeight="1" x14ac:dyDescent="0.25">
      <c r="B2" s="37"/>
      <c r="C2" s="125"/>
      <c r="D2" s="125"/>
      <c r="E2" s="125"/>
      <c r="F2" s="125"/>
      <c r="G2" s="96"/>
    </row>
    <row r="3" spans="1:7" ht="15" customHeight="1" x14ac:dyDescent="0.25">
      <c r="B3" s="37"/>
      <c r="C3" s="125"/>
      <c r="D3" s="125"/>
      <c r="E3" s="125"/>
      <c r="F3" s="125"/>
      <c r="G3" s="96"/>
    </row>
    <row r="4" spans="1:7" ht="15" customHeight="1" thickBot="1" x14ac:dyDescent="0.3">
      <c r="B4" s="39"/>
      <c r="C4" s="98"/>
      <c r="D4" s="40"/>
      <c r="E4" s="40"/>
      <c r="F4" s="40"/>
      <c r="G4" s="41"/>
    </row>
    <row r="5" spans="1:7" ht="25.5" customHeight="1" thickBot="1" x14ac:dyDescent="0.3">
      <c r="B5" s="27" t="s">
        <v>98</v>
      </c>
      <c r="C5" s="14" t="s">
        <v>1</v>
      </c>
      <c r="D5" s="20"/>
      <c r="E5" s="73">
        <v>0</v>
      </c>
      <c r="F5" s="14" t="s">
        <v>99</v>
      </c>
      <c r="G5" s="18">
        <f>SUM(G8:G93)</f>
        <v>0</v>
      </c>
    </row>
    <row r="6" spans="1:7" x14ac:dyDescent="0.25">
      <c r="A6" s="5" t="s">
        <v>25</v>
      </c>
      <c r="B6" s="13" t="s">
        <v>2</v>
      </c>
      <c r="C6" s="13" t="s">
        <v>26</v>
      </c>
      <c r="D6" s="10" t="s">
        <v>27</v>
      </c>
      <c r="E6" s="13" t="s">
        <v>28</v>
      </c>
      <c r="F6" s="13" t="s">
        <v>96</v>
      </c>
      <c r="G6" s="13" t="s">
        <v>97</v>
      </c>
    </row>
    <row r="7" spans="1:7" x14ac:dyDescent="0.25">
      <c r="A7" s="6"/>
      <c r="B7" s="11"/>
      <c r="C7" s="10" t="s">
        <v>489</v>
      </c>
      <c r="D7" s="11"/>
      <c r="E7" s="11"/>
      <c r="F7" s="11"/>
      <c r="G7" s="11"/>
    </row>
    <row r="8" spans="1:7" s="53" customFormat="1" x14ac:dyDescent="0.25">
      <c r="A8" s="56" t="s">
        <v>693</v>
      </c>
      <c r="B8" s="57" t="s">
        <v>490</v>
      </c>
      <c r="C8" s="44" t="s">
        <v>491</v>
      </c>
      <c r="D8" s="55">
        <v>30.84</v>
      </c>
      <c r="E8" s="86">
        <f>D8-D8*$E$5</f>
        <v>30.84</v>
      </c>
      <c r="F8" s="84"/>
      <c r="G8" s="46">
        <f>F8*E8</f>
        <v>0</v>
      </c>
    </row>
    <row r="9" spans="1:7" s="53" customFormat="1" x14ac:dyDescent="0.25">
      <c r="A9" s="56" t="s">
        <v>694</v>
      </c>
      <c r="B9" s="57" t="s">
        <v>492</v>
      </c>
      <c r="C9" s="44" t="s">
        <v>493</v>
      </c>
      <c r="D9" s="55">
        <v>41.89</v>
      </c>
      <c r="E9" s="86">
        <f t="shared" ref="E9:E28" si="0">D9-D9*$E$5</f>
        <v>41.89</v>
      </c>
      <c r="F9" s="84"/>
      <c r="G9" s="46">
        <f t="shared" ref="G9:G25" si="1">F9*E9</f>
        <v>0</v>
      </c>
    </row>
    <row r="10" spans="1:7" s="53" customFormat="1" x14ac:dyDescent="0.25">
      <c r="A10" s="56" t="s">
        <v>695</v>
      </c>
      <c r="B10" s="57" t="s">
        <v>494</v>
      </c>
      <c r="C10" s="44" t="s">
        <v>495</v>
      </c>
      <c r="D10" s="55">
        <v>60.67</v>
      </c>
      <c r="E10" s="86">
        <f t="shared" si="0"/>
        <v>60.67</v>
      </c>
      <c r="F10" s="84"/>
      <c r="G10" s="46">
        <f t="shared" si="1"/>
        <v>0</v>
      </c>
    </row>
    <row r="11" spans="1:7" s="53" customFormat="1" x14ac:dyDescent="0.25">
      <c r="A11" s="56" t="s">
        <v>696</v>
      </c>
      <c r="B11" s="58" t="s">
        <v>496</v>
      </c>
      <c r="C11" s="42" t="s">
        <v>497</v>
      </c>
      <c r="D11" s="55">
        <v>94.08</v>
      </c>
      <c r="E11" s="86">
        <f t="shared" si="0"/>
        <v>94.08</v>
      </c>
      <c r="F11" s="84"/>
      <c r="G11" s="46">
        <f t="shared" si="1"/>
        <v>0</v>
      </c>
    </row>
    <row r="12" spans="1:7" s="53" customFormat="1" x14ac:dyDescent="0.25">
      <c r="A12" s="56" t="s">
        <v>697</v>
      </c>
      <c r="B12" s="58" t="s">
        <v>498</v>
      </c>
      <c r="C12" s="42" t="s">
        <v>499</v>
      </c>
      <c r="D12" s="55">
        <v>115.73</v>
      </c>
      <c r="E12" s="86">
        <f t="shared" si="0"/>
        <v>115.73</v>
      </c>
      <c r="F12" s="84"/>
      <c r="G12" s="46">
        <f t="shared" si="1"/>
        <v>0</v>
      </c>
    </row>
    <row r="13" spans="1:7" s="53" customFormat="1" x14ac:dyDescent="0.25">
      <c r="A13" s="56" t="s">
        <v>698</v>
      </c>
      <c r="B13" s="58" t="s">
        <v>500</v>
      </c>
      <c r="C13" s="42" t="s">
        <v>501</v>
      </c>
      <c r="D13" s="55">
        <v>170.24</v>
      </c>
      <c r="E13" s="86">
        <f t="shared" si="0"/>
        <v>170.24</v>
      </c>
      <c r="F13" s="84"/>
      <c r="G13" s="46">
        <f t="shared" si="1"/>
        <v>0</v>
      </c>
    </row>
    <row r="14" spans="1:7" s="53" customFormat="1" x14ac:dyDescent="0.25">
      <c r="A14" s="56" t="s">
        <v>705</v>
      </c>
      <c r="B14" s="58" t="s">
        <v>502</v>
      </c>
      <c r="C14" s="42" t="s">
        <v>503</v>
      </c>
      <c r="D14" s="55">
        <v>67.739999999999995</v>
      </c>
      <c r="E14" s="86">
        <f t="shared" si="0"/>
        <v>67.739999999999995</v>
      </c>
      <c r="F14" s="84"/>
      <c r="G14" s="46">
        <f t="shared" si="1"/>
        <v>0</v>
      </c>
    </row>
    <row r="15" spans="1:7" s="53" customFormat="1" x14ac:dyDescent="0.25">
      <c r="A15" s="56" t="s">
        <v>706</v>
      </c>
      <c r="B15" s="58" t="s">
        <v>504</v>
      </c>
      <c r="C15" s="42" t="s">
        <v>505</v>
      </c>
      <c r="D15" s="55">
        <v>93.43</v>
      </c>
      <c r="E15" s="86">
        <f t="shared" si="0"/>
        <v>93.43</v>
      </c>
      <c r="F15" s="84"/>
      <c r="G15" s="46">
        <f t="shared" si="1"/>
        <v>0</v>
      </c>
    </row>
    <row r="16" spans="1:7" s="53" customFormat="1" x14ac:dyDescent="0.25">
      <c r="A16" s="56" t="s">
        <v>707</v>
      </c>
      <c r="B16" s="58" t="s">
        <v>506</v>
      </c>
      <c r="C16" s="44" t="s">
        <v>507</v>
      </c>
      <c r="D16" s="55">
        <v>171.92</v>
      </c>
      <c r="E16" s="86">
        <f t="shared" si="0"/>
        <v>171.92</v>
      </c>
      <c r="F16" s="84"/>
      <c r="G16" s="46">
        <f t="shared" si="1"/>
        <v>0</v>
      </c>
    </row>
    <row r="17" spans="1:7" s="53" customFormat="1" x14ac:dyDescent="0.25">
      <c r="A17" s="56" t="s">
        <v>708</v>
      </c>
      <c r="B17" s="58" t="s">
        <v>508</v>
      </c>
      <c r="C17" s="42" t="s">
        <v>509</v>
      </c>
      <c r="D17" s="55">
        <v>252.72</v>
      </c>
      <c r="E17" s="86">
        <f t="shared" si="0"/>
        <v>252.72</v>
      </c>
      <c r="F17" s="84"/>
      <c r="G17" s="46">
        <f t="shared" si="1"/>
        <v>0</v>
      </c>
    </row>
    <row r="18" spans="1:7" s="53" customFormat="1" x14ac:dyDescent="0.25">
      <c r="A18" s="56" t="s">
        <v>709</v>
      </c>
      <c r="B18" s="58" t="s">
        <v>510</v>
      </c>
      <c r="C18" s="42" t="s">
        <v>511</v>
      </c>
      <c r="D18" s="55">
        <v>305.01</v>
      </c>
      <c r="E18" s="86">
        <f t="shared" si="0"/>
        <v>305.01</v>
      </c>
      <c r="F18" s="84"/>
      <c r="G18" s="46">
        <f t="shared" si="1"/>
        <v>0</v>
      </c>
    </row>
    <row r="19" spans="1:7" s="53" customFormat="1" x14ac:dyDescent="0.25">
      <c r="A19" s="56" t="s">
        <v>710</v>
      </c>
      <c r="B19" s="58" t="s">
        <v>512</v>
      </c>
      <c r="C19" s="42" t="s">
        <v>513</v>
      </c>
      <c r="D19" s="55">
        <v>432.72</v>
      </c>
      <c r="E19" s="86">
        <f t="shared" si="0"/>
        <v>432.72</v>
      </c>
      <c r="F19" s="84"/>
      <c r="G19" s="46">
        <f t="shared" si="1"/>
        <v>0</v>
      </c>
    </row>
    <row r="20" spans="1:7" s="53" customFormat="1" x14ac:dyDescent="0.25">
      <c r="A20" s="56" t="s">
        <v>699</v>
      </c>
      <c r="B20" s="58" t="s">
        <v>514</v>
      </c>
      <c r="C20" s="42" t="s">
        <v>515</v>
      </c>
      <c r="D20" s="55">
        <v>80.900000000000006</v>
      </c>
      <c r="E20" s="86">
        <f t="shared" si="0"/>
        <v>80.900000000000006</v>
      </c>
      <c r="F20" s="84"/>
      <c r="G20" s="46">
        <f t="shared" si="1"/>
        <v>0</v>
      </c>
    </row>
    <row r="21" spans="1:7" s="53" customFormat="1" x14ac:dyDescent="0.25">
      <c r="A21" s="56" t="s">
        <v>700</v>
      </c>
      <c r="B21" s="58" t="s">
        <v>516</v>
      </c>
      <c r="C21" s="42" t="s">
        <v>517</v>
      </c>
      <c r="D21" s="55">
        <v>123.57</v>
      </c>
      <c r="E21" s="86">
        <f t="shared" si="0"/>
        <v>123.57</v>
      </c>
      <c r="F21" s="84"/>
      <c r="G21" s="46">
        <f t="shared" si="1"/>
        <v>0</v>
      </c>
    </row>
    <row r="22" spans="1:7" s="53" customFormat="1" x14ac:dyDescent="0.25">
      <c r="A22" s="56" t="s">
        <v>701</v>
      </c>
      <c r="B22" s="58" t="s">
        <v>518</v>
      </c>
      <c r="C22" s="44" t="s">
        <v>519</v>
      </c>
      <c r="D22" s="55">
        <v>188.16</v>
      </c>
      <c r="E22" s="86">
        <f t="shared" si="0"/>
        <v>188.16</v>
      </c>
      <c r="F22" s="84"/>
      <c r="G22" s="46">
        <f t="shared" si="1"/>
        <v>0</v>
      </c>
    </row>
    <row r="23" spans="1:7" s="53" customFormat="1" x14ac:dyDescent="0.25">
      <c r="A23" s="56" t="s">
        <v>702</v>
      </c>
      <c r="B23" s="58" t="s">
        <v>520</v>
      </c>
      <c r="C23" s="44" t="s">
        <v>521</v>
      </c>
      <c r="D23" s="55">
        <v>292.25</v>
      </c>
      <c r="E23" s="86">
        <f t="shared" si="0"/>
        <v>292.25</v>
      </c>
      <c r="F23" s="84"/>
      <c r="G23" s="46">
        <f t="shared" si="1"/>
        <v>0</v>
      </c>
    </row>
    <row r="24" spans="1:7" s="53" customFormat="1" x14ac:dyDescent="0.25">
      <c r="A24" s="56" t="s">
        <v>703</v>
      </c>
      <c r="B24" s="58" t="s">
        <v>522</v>
      </c>
      <c r="C24" s="44" t="s">
        <v>523</v>
      </c>
      <c r="D24" s="55">
        <v>330.29</v>
      </c>
      <c r="E24" s="86">
        <f t="shared" si="0"/>
        <v>330.29</v>
      </c>
      <c r="F24" s="84"/>
      <c r="G24" s="46">
        <f t="shared" si="1"/>
        <v>0</v>
      </c>
    </row>
    <row r="25" spans="1:7" s="53" customFormat="1" x14ac:dyDescent="0.25">
      <c r="A25" s="56" t="s">
        <v>704</v>
      </c>
      <c r="B25" s="58" t="s">
        <v>524</v>
      </c>
      <c r="C25" s="44" t="s">
        <v>525</v>
      </c>
      <c r="D25" s="55">
        <v>518.92999999999995</v>
      </c>
      <c r="E25" s="86">
        <f t="shared" si="0"/>
        <v>518.92999999999995</v>
      </c>
      <c r="F25" s="84"/>
      <c r="G25" s="46">
        <f t="shared" si="1"/>
        <v>0</v>
      </c>
    </row>
    <row r="26" spans="1:7" s="53" customFormat="1" x14ac:dyDescent="0.25">
      <c r="A26" s="56"/>
      <c r="B26" s="48"/>
      <c r="C26" s="10" t="s">
        <v>526</v>
      </c>
      <c r="D26" s="59"/>
      <c r="E26" s="75"/>
      <c r="F26" s="85"/>
      <c r="G26" s="17"/>
    </row>
    <row r="27" spans="1:7" s="53" customFormat="1" x14ac:dyDescent="0.25">
      <c r="A27" s="56" t="s">
        <v>641</v>
      </c>
      <c r="B27" s="58" t="s">
        <v>527</v>
      </c>
      <c r="C27" s="44" t="s">
        <v>528</v>
      </c>
      <c r="D27" s="55">
        <v>41.4</v>
      </c>
      <c r="E27" s="86">
        <f t="shared" si="0"/>
        <v>41.4</v>
      </c>
      <c r="F27" s="84"/>
      <c r="G27" s="46">
        <f t="shared" ref="G27" si="2">F27*E27</f>
        <v>0</v>
      </c>
    </row>
    <row r="28" spans="1:7" s="53" customFormat="1" x14ac:dyDescent="0.25">
      <c r="A28" s="56" t="s">
        <v>642</v>
      </c>
      <c r="B28" s="58" t="s">
        <v>529</v>
      </c>
      <c r="C28" s="44" t="s">
        <v>530</v>
      </c>
      <c r="D28" s="55">
        <v>93.53</v>
      </c>
      <c r="E28" s="86">
        <f t="shared" si="0"/>
        <v>93.53</v>
      </c>
      <c r="F28" s="84"/>
      <c r="G28" s="46">
        <f t="shared" ref="G28" si="3">F28*E28</f>
        <v>0</v>
      </c>
    </row>
    <row r="29" spans="1:7" s="53" customFormat="1" x14ac:dyDescent="0.25">
      <c r="A29" s="56"/>
      <c r="B29" s="48"/>
      <c r="C29" s="10" t="s">
        <v>535</v>
      </c>
      <c r="D29" s="59"/>
      <c r="E29" s="75"/>
      <c r="F29" s="85"/>
      <c r="G29" s="17"/>
    </row>
    <row r="30" spans="1:7" s="53" customFormat="1" x14ac:dyDescent="0.25">
      <c r="A30" s="56" t="s">
        <v>645</v>
      </c>
      <c r="B30" s="58" t="s">
        <v>531</v>
      </c>
      <c r="C30" s="44" t="s">
        <v>532</v>
      </c>
      <c r="D30" s="55">
        <v>40.25</v>
      </c>
      <c r="E30" s="86">
        <f t="shared" ref="E30:E31" si="4">D30-D30*$E$5</f>
        <v>40.25</v>
      </c>
      <c r="F30" s="84"/>
      <c r="G30" s="46">
        <f t="shared" ref="G30" si="5">F30*E30</f>
        <v>0</v>
      </c>
    </row>
    <row r="31" spans="1:7" s="53" customFormat="1" x14ac:dyDescent="0.25">
      <c r="A31" s="56" t="s">
        <v>646</v>
      </c>
      <c r="B31" s="58" t="s">
        <v>533</v>
      </c>
      <c r="C31" s="44" t="s">
        <v>534</v>
      </c>
      <c r="D31" s="55">
        <v>58.65</v>
      </c>
      <c r="E31" s="86">
        <f t="shared" si="4"/>
        <v>58.65</v>
      </c>
      <c r="F31" s="84"/>
      <c r="G31" s="46">
        <f t="shared" ref="G31" si="6">F31*E31</f>
        <v>0</v>
      </c>
    </row>
    <row r="32" spans="1:7" s="53" customFormat="1" x14ac:dyDescent="0.25">
      <c r="A32" s="56"/>
      <c r="B32" s="48"/>
      <c r="C32" s="10" t="s">
        <v>144</v>
      </c>
      <c r="D32" s="59"/>
      <c r="E32" s="75"/>
      <c r="F32" s="85"/>
      <c r="G32" s="17"/>
    </row>
    <row r="33" spans="1:7" s="53" customFormat="1" x14ac:dyDescent="0.25">
      <c r="A33" s="56" t="s">
        <v>643</v>
      </c>
      <c r="B33" s="58" t="s">
        <v>536</v>
      </c>
      <c r="C33" s="44" t="s">
        <v>537</v>
      </c>
      <c r="D33" s="55">
        <v>5.85</v>
      </c>
      <c r="E33" s="86">
        <f t="shared" ref="E33:E34" si="7">D33-D33*$E$5</f>
        <v>5.85</v>
      </c>
      <c r="F33" s="84"/>
      <c r="G33" s="46">
        <f t="shared" ref="G33:G34" si="8">F33*E33</f>
        <v>0</v>
      </c>
    </row>
    <row r="34" spans="1:7" s="53" customFormat="1" x14ac:dyDescent="0.25">
      <c r="A34" s="56" t="s">
        <v>644</v>
      </c>
      <c r="B34" s="58" t="s">
        <v>538</v>
      </c>
      <c r="C34" s="42" t="s">
        <v>539</v>
      </c>
      <c r="D34" s="55">
        <v>14.62</v>
      </c>
      <c r="E34" s="86">
        <f t="shared" si="7"/>
        <v>14.62</v>
      </c>
      <c r="F34" s="84"/>
      <c r="G34" s="46">
        <f t="shared" si="8"/>
        <v>0</v>
      </c>
    </row>
    <row r="35" spans="1:7" s="53" customFormat="1" x14ac:dyDescent="0.25">
      <c r="A35" s="56"/>
      <c r="B35" s="48"/>
      <c r="C35" s="10" t="s">
        <v>397</v>
      </c>
      <c r="D35" s="59"/>
      <c r="E35" s="75"/>
      <c r="F35" s="85"/>
      <c r="G35" s="17"/>
    </row>
    <row r="36" spans="1:7" s="53" customFormat="1" x14ac:dyDescent="0.25">
      <c r="A36" s="56" t="s">
        <v>651</v>
      </c>
      <c r="B36" s="58" t="s">
        <v>540</v>
      </c>
      <c r="C36" s="44" t="s">
        <v>541</v>
      </c>
      <c r="D36" s="55">
        <v>141.6678</v>
      </c>
      <c r="E36" s="86">
        <f t="shared" ref="E36:E47" si="9">D36-D36*$E$5</f>
        <v>141.6678</v>
      </c>
      <c r="F36" s="84"/>
      <c r="G36" s="46">
        <f t="shared" ref="G36" si="10">F36*E36</f>
        <v>0</v>
      </c>
    </row>
    <row r="37" spans="1:7" s="53" customFormat="1" x14ac:dyDescent="0.25">
      <c r="A37" s="56" t="s">
        <v>652</v>
      </c>
      <c r="B37" s="58" t="s">
        <v>542</v>
      </c>
      <c r="C37" s="44" t="s">
        <v>543</v>
      </c>
      <c r="D37" s="55">
        <v>214.65899999999999</v>
      </c>
      <c r="E37" s="86">
        <f t="shared" si="9"/>
        <v>214.65899999999999</v>
      </c>
      <c r="F37" s="84"/>
      <c r="G37" s="46">
        <f t="shared" ref="G37:G47" si="11">F37*E37</f>
        <v>0</v>
      </c>
    </row>
    <row r="38" spans="1:7" s="53" customFormat="1" x14ac:dyDescent="0.25">
      <c r="A38" s="56" t="s">
        <v>653</v>
      </c>
      <c r="B38" s="58" t="s">
        <v>544</v>
      </c>
      <c r="C38" s="42" t="s">
        <v>545</v>
      </c>
      <c r="D38" s="55">
        <v>153.33000000000001</v>
      </c>
      <c r="E38" s="86">
        <f t="shared" si="9"/>
        <v>153.33000000000001</v>
      </c>
      <c r="F38" s="84"/>
      <c r="G38" s="46">
        <f t="shared" si="11"/>
        <v>0</v>
      </c>
    </row>
    <row r="39" spans="1:7" s="53" customFormat="1" x14ac:dyDescent="0.25">
      <c r="A39" s="56" t="s">
        <v>654</v>
      </c>
      <c r="B39" s="58" t="s">
        <v>546</v>
      </c>
      <c r="C39" s="42" t="s">
        <v>547</v>
      </c>
      <c r="D39" s="55">
        <v>153.33000000000001</v>
      </c>
      <c r="E39" s="86">
        <f t="shared" si="9"/>
        <v>153.33000000000001</v>
      </c>
      <c r="F39" s="84"/>
      <c r="G39" s="46">
        <f t="shared" si="11"/>
        <v>0</v>
      </c>
    </row>
    <row r="40" spans="1:7" s="53" customFormat="1" x14ac:dyDescent="0.25">
      <c r="A40" s="56" t="s">
        <v>655</v>
      </c>
      <c r="B40" s="58" t="s">
        <v>548</v>
      </c>
      <c r="C40" s="42" t="s">
        <v>549</v>
      </c>
      <c r="D40" s="55">
        <v>72.980999999999995</v>
      </c>
      <c r="E40" s="86">
        <f t="shared" si="9"/>
        <v>72.980999999999995</v>
      </c>
      <c r="F40" s="84"/>
      <c r="G40" s="46">
        <f t="shared" si="11"/>
        <v>0</v>
      </c>
    </row>
    <row r="41" spans="1:7" s="53" customFormat="1" x14ac:dyDescent="0.25">
      <c r="A41" s="56" t="s">
        <v>656</v>
      </c>
      <c r="B41" s="58" t="s">
        <v>550</v>
      </c>
      <c r="C41" s="42" t="s">
        <v>551</v>
      </c>
      <c r="D41" s="55">
        <v>53.080799999999996</v>
      </c>
      <c r="E41" s="86">
        <f t="shared" si="9"/>
        <v>53.080799999999996</v>
      </c>
      <c r="F41" s="84"/>
      <c r="G41" s="46">
        <f t="shared" si="11"/>
        <v>0</v>
      </c>
    </row>
    <row r="42" spans="1:7" s="53" customFormat="1" x14ac:dyDescent="0.25">
      <c r="A42" s="56" t="s">
        <v>657</v>
      </c>
      <c r="B42" s="58" t="s">
        <v>552</v>
      </c>
      <c r="C42" s="42" t="s">
        <v>553</v>
      </c>
      <c r="D42" s="55">
        <v>47.92</v>
      </c>
      <c r="E42" s="86">
        <f t="shared" si="9"/>
        <v>47.92</v>
      </c>
      <c r="F42" s="84"/>
      <c r="G42" s="46">
        <f t="shared" si="11"/>
        <v>0</v>
      </c>
    </row>
    <row r="43" spans="1:7" s="53" customFormat="1" x14ac:dyDescent="0.25">
      <c r="A43" s="56" t="s">
        <v>658</v>
      </c>
      <c r="B43" s="58" t="s">
        <v>554</v>
      </c>
      <c r="C43" s="42" t="s">
        <v>555</v>
      </c>
      <c r="D43" s="55">
        <v>125.6742</v>
      </c>
      <c r="E43" s="86">
        <f t="shared" si="9"/>
        <v>125.6742</v>
      </c>
      <c r="F43" s="84"/>
      <c r="G43" s="46">
        <f t="shared" si="11"/>
        <v>0</v>
      </c>
    </row>
    <row r="44" spans="1:7" s="53" customFormat="1" x14ac:dyDescent="0.25">
      <c r="A44" s="56" t="s">
        <v>659</v>
      </c>
      <c r="B44" s="58" t="s">
        <v>556</v>
      </c>
      <c r="C44" s="42" t="s">
        <v>557</v>
      </c>
      <c r="D44" s="55">
        <v>125.6742</v>
      </c>
      <c r="E44" s="86">
        <f t="shared" si="9"/>
        <v>125.6742</v>
      </c>
      <c r="F44" s="84"/>
      <c r="G44" s="46">
        <f t="shared" si="11"/>
        <v>0</v>
      </c>
    </row>
    <row r="45" spans="1:7" s="53" customFormat="1" x14ac:dyDescent="0.25">
      <c r="A45" s="56" t="s">
        <v>660</v>
      </c>
      <c r="B45" s="58" t="s">
        <v>558</v>
      </c>
      <c r="C45" s="42" t="s">
        <v>559</v>
      </c>
      <c r="D45" s="55">
        <v>139.5258</v>
      </c>
      <c r="E45" s="86">
        <f t="shared" si="9"/>
        <v>139.5258</v>
      </c>
      <c r="F45" s="84"/>
      <c r="G45" s="46">
        <f t="shared" si="11"/>
        <v>0</v>
      </c>
    </row>
    <row r="46" spans="1:7" s="53" customFormat="1" x14ac:dyDescent="0.25">
      <c r="A46" s="56" t="s">
        <v>661</v>
      </c>
      <c r="B46" s="58" t="s">
        <v>560</v>
      </c>
      <c r="C46" s="42" t="s">
        <v>561</v>
      </c>
      <c r="D46" s="55">
        <v>197.48220000000001</v>
      </c>
      <c r="E46" s="86">
        <f t="shared" si="9"/>
        <v>197.48220000000001</v>
      </c>
      <c r="F46" s="84"/>
      <c r="G46" s="46">
        <f t="shared" si="11"/>
        <v>0</v>
      </c>
    </row>
    <row r="47" spans="1:7" s="53" customFormat="1" x14ac:dyDescent="0.25">
      <c r="A47" s="56" t="s">
        <v>662</v>
      </c>
      <c r="B47" s="58" t="s">
        <v>562</v>
      </c>
      <c r="C47" s="42" t="s">
        <v>563</v>
      </c>
      <c r="D47" s="55">
        <v>143.75</v>
      </c>
      <c r="E47" s="86">
        <f t="shared" si="9"/>
        <v>143.75</v>
      </c>
      <c r="F47" s="84"/>
      <c r="G47" s="46">
        <f t="shared" si="11"/>
        <v>0</v>
      </c>
    </row>
    <row r="48" spans="1:7" s="53" customFormat="1" x14ac:dyDescent="0.25">
      <c r="A48" s="56"/>
      <c r="B48" s="48"/>
      <c r="C48" s="10" t="s">
        <v>564</v>
      </c>
      <c r="D48" s="59"/>
      <c r="E48" s="75"/>
      <c r="F48" s="85"/>
      <c r="G48" s="17"/>
    </row>
    <row r="49" spans="1:7" s="53" customFormat="1" x14ac:dyDescent="0.25">
      <c r="A49" s="56" t="s">
        <v>647</v>
      </c>
      <c r="B49" s="58" t="s">
        <v>565</v>
      </c>
      <c r="C49" s="42" t="s">
        <v>566</v>
      </c>
      <c r="D49" s="55">
        <v>17.63</v>
      </c>
      <c r="E49" s="86">
        <f t="shared" ref="E49:E52" si="12">D49-D49*$E$5</f>
        <v>17.63</v>
      </c>
      <c r="F49" s="84"/>
      <c r="G49" s="46">
        <f t="shared" ref="G49:G52" si="13">F49*E49</f>
        <v>0</v>
      </c>
    </row>
    <row r="50" spans="1:7" s="53" customFormat="1" x14ac:dyDescent="0.25">
      <c r="A50" s="56" t="s">
        <v>648</v>
      </c>
      <c r="B50" s="58" t="s">
        <v>567</v>
      </c>
      <c r="C50" s="42" t="s">
        <v>568</v>
      </c>
      <c r="D50" s="55">
        <v>44.83</v>
      </c>
      <c r="E50" s="86">
        <f t="shared" si="12"/>
        <v>44.83</v>
      </c>
      <c r="F50" s="84"/>
      <c r="G50" s="46">
        <f t="shared" si="13"/>
        <v>0</v>
      </c>
    </row>
    <row r="51" spans="1:7" s="53" customFormat="1" x14ac:dyDescent="0.25">
      <c r="A51" s="56" t="s">
        <v>649</v>
      </c>
      <c r="B51" s="58" t="s">
        <v>569</v>
      </c>
      <c r="C51" s="42" t="s">
        <v>570</v>
      </c>
      <c r="D51" s="55">
        <v>17.63</v>
      </c>
      <c r="E51" s="86">
        <f t="shared" si="12"/>
        <v>17.63</v>
      </c>
      <c r="F51" s="84"/>
      <c r="G51" s="46">
        <f t="shared" si="13"/>
        <v>0</v>
      </c>
    </row>
    <row r="52" spans="1:7" s="53" customFormat="1" x14ac:dyDescent="0.25">
      <c r="A52" s="56" t="s">
        <v>650</v>
      </c>
      <c r="B52" s="58" t="s">
        <v>571</v>
      </c>
      <c r="C52" s="42" t="s">
        <v>572</v>
      </c>
      <c r="D52" s="55">
        <v>44.83</v>
      </c>
      <c r="E52" s="86">
        <f t="shared" si="12"/>
        <v>44.83</v>
      </c>
      <c r="F52" s="84"/>
      <c r="G52" s="46">
        <f t="shared" si="13"/>
        <v>0</v>
      </c>
    </row>
    <row r="53" spans="1:7" s="53" customFormat="1" x14ac:dyDescent="0.25">
      <c r="A53" s="56"/>
      <c r="B53" s="48"/>
      <c r="C53" s="10"/>
      <c r="D53" s="59"/>
      <c r="E53" s="75"/>
      <c r="F53" s="85"/>
      <c r="G53" s="17"/>
    </row>
    <row r="54" spans="1:7" s="53" customFormat="1" x14ac:dyDescent="0.25">
      <c r="A54" s="56" t="s">
        <v>663</v>
      </c>
      <c r="B54" s="58" t="s">
        <v>573</v>
      </c>
      <c r="C54" s="42" t="s">
        <v>574</v>
      </c>
      <c r="D54" s="55">
        <v>14.68</v>
      </c>
      <c r="E54" s="86">
        <f t="shared" ref="E54:E67" si="14">D54-D54*$E$5</f>
        <v>14.68</v>
      </c>
      <c r="F54" s="84"/>
      <c r="G54" s="46">
        <f t="shared" ref="G54" si="15">F54*E54</f>
        <v>0</v>
      </c>
    </row>
    <row r="55" spans="1:7" s="53" customFormat="1" x14ac:dyDescent="0.25">
      <c r="A55" s="56" t="s">
        <v>664</v>
      </c>
      <c r="B55" s="58" t="s">
        <v>575</v>
      </c>
      <c r="C55" s="42" t="s">
        <v>576</v>
      </c>
      <c r="D55" s="55">
        <v>14.68</v>
      </c>
      <c r="E55" s="86">
        <f t="shared" si="14"/>
        <v>14.68</v>
      </c>
      <c r="F55" s="84"/>
      <c r="G55" s="46">
        <f t="shared" ref="G55:G67" si="16">F55*E55</f>
        <v>0</v>
      </c>
    </row>
    <row r="56" spans="1:7" s="53" customFormat="1" x14ac:dyDescent="0.25">
      <c r="A56" s="56" t="s">
        <v>665</v>
      </c>
      <c r="B56" s="58" t="s">
        <v>577</v>
      </c>
      <c r="C56" s="42" t="s">
        <v>578</v>
      </c>
      <c r="D56" s="55">
        <v>45.23</v>
      </c>
      <c r="E56" s="86">
        <f t="shared" si="14"/>
        <v>45.23</v>
      </c>
      <c r="F56" s="84"/>
      <c r="G56" s="46">
        <f t="shared" si="16"/>
        <v>0</v>
      </c>
    </row>
    <row r="57" spans="1:7" s="53" customFormat="1" x14ac:dyDescent="0.25">
      <c r="A57" s="56" t="s">
        <v>666</v>
      </c>
      <c r="B57" s="58" t="s">
        <v>579</v>
      </c>
      <c r="C57" s="42" t="s">
        <v>580</v>
      </c>
      <c r="D57" s="55">
        <v>44.85</v>
      </c>
      <c r="E57" s="86">
        <f t="shared" si="14"/>
        <v>44.85</v>
      </c>
      <c r="F57" s="84"/>
      <c r="G57" s="46">
        <f t="shared" si="16"/>
        <v>0</v>
      </c>
    </row>
    <row r="58" spans="1:7" s="53" customFormat="1" x14ac:dyDescent="0.25">
      <c r="A58" s="56" t="s">
        <v>667</v>
      </c>
      <c r="B58" s="58" t="s">
        <v>581</v>
      </c>
      <c r="C58" s="42" t="s">
        <v>582</v>
      </c>
      <c r="D58" s="55">
        <v>44.85</v>
      </c>
      <c r="E58" s="86">
        <f t="shared" si="14"/>
        <v>44.85</v>
      </c>
      <c r="F58" s="84"/>
      <c r="G58" s="46">
        <f t="shared" si="16"/>
        <v>0</v>
      </c>
    </row>
    <row r="59" spans="1:7" s="53" customFormat="1" x14ac:dyDescent="0.25">
      <c r="A59" s="56" t="s">
        <v>668</v>
      </c>
      <c r="B59" s="58" t="s">
        <v>583</v>
      </c>
      <c r="C59" s="42" t="s">
        <v>584</v>
      </c>
      <c r="D59" s="55">
        <v>109.5684</v>
      </c>
      <c r="E59" s="86">
        <f t="shared" si="14"/>
        <v>109.5684</v>
      </c>
      <c r="F59" s="84"/>
      <c r="G59" s="46">
        <f t="shared" si="16"/>
        <v>0</v>
      </c>
    </row>
    <row r="60" spans="1:7" s="53" customFormat="1" x14ac:dyDescent="0.25">
      <c r="A60" s="56" t="s">
        <v>669</v>
      </c>
      <c r="B60" s="58" t="s">
        <v>585</v>
      </c>
      <c r="C60" s="42" t="s">
        <v>586</v>
      </c>
      <c r="D60" s="55">
        <v>109.5684</v>
      </c>
      <c r="E60" s="86">
        <f t="shared" si="14"/>
        <v>109.5684</v>
      </c>
      <c r="F60" s="84"/>
      <c r="G60" s="46">
        <f t="shared" si="16"/>
        <v>0</v>
      </c>
    </row>
    <row r="61" spans="1:7" s="53" customFormat="1" x14ac:dyDescent="0.25">
      <c r="A61" s="56" t="s">
        <v>670</v>
      </c>
      <c r="B61" s="58" t="s">
        <v>587</v>
      </c>
      <c r="C61" s="42" t="s">
        <v>588</v>
      </c>
      <c r="D61" s="55">
        <v>126.35759999999999</v>
      </c>
      <c r="E61" s="86">
        <f t="shared" si="14"/>
        <v>126.35759999999999</v>
      </c>
      <c r="F61" s="84"/>
      <c r="G61" s="46">
        <f t="shared" si="16"/>
        <v>0</v>
      </c>
    </row>
    <row r="62" spans="1:7" s="53" customFormat="1" x14ac:dyDescent="0.25">
      <c r="A62" s="56" t="s">
        <v>671</v>
      </c>
      <c r="B62" s="58" t="s">
        <v>589</v>
      </c>
      <c r="C62" s="42" t="s">
        <v>590</v>
      </c>
      <c r="D62" s="55">
        <v>105</v>
      </c>
      <c r="E62" s="86">
        <f t="shared" si="14"/>
        <v>105</v>
      </c>
      <c r="F62" s="84"/>
      <c r="G62" s="46">
        <f t="shared" si="16"/>
        <v>0</v>
      </c>
    </row>
    <row r="63" spans="1:7" s="53" customFormat="1" x14ac:dyDescent="0.25">
      <c r="A63" s="56" t="s">
        <v>672</v>
      </c>
      <c r="B63" s="58" t="s">
        <v>591</v>
      </c>
      <c r="C63" s="42" t="s">
        <v>592</v>
      </c>
      <c r="D63" s="55">
        <v>105</v>
      </c>
      <c r="E63" s="86">
        <f t="shared" si="14"/>
        <v>105</v>
      </c>
      <c r="F63" s="84"/>
      <c r="G63" s="46">
        <f t="shared" si="16"/>
        <v>0</v>
      </c>
    </row>
    <row r="64" spans="1:7" s="53" customFormat="1" x14ac:dyDescent="0.25">
      <c r="A64" s="56" t="s">
        <v>673</v>
      </c>
      <c r="B64" s="58" t="s">
        <v>593</v>
      </c>
      <c r="C64" s="42" t="s">
        <v>594</v>
      </c>
      <c r="D64" s="55">
        <v>105</v>
      </c>
      <c r="E64" s="86">
        <f t="shared" si="14"/>
        <v>105</v>
      </c>
      <c r="F64" s="84"/>
      <c r="G64" s="46">
        <f t="shared" si="16"/>
        <v>0</v>
      </c>
    </row>
    <row r="65" spans="1:7" s="53" customFormat="1" x14ac:dyDescent="0.25">
      <c r="A65" s="56" t="s">
        <v>674</v>
      </c>
      <c r="B65" s="58" t="s">
        <v>595</v>
      </c>
      <c r="C65" s="42" t="s">
        <v>596</v>
      </c>
      <c r="D65" s="55">
        <v>105</v>
      </c>
      <c r="E65" s="86">
        <f t="shared" si="14"/>
        <v>105</v>
      </c>
      <c r="F65" s="84"/>
      <c r="G65" s="46">
        <f t="shared" si="16"/>
        <v>0</v>
      </c>
    </row>
    <row r="66" spans="1:7" s="53" customFormat="1" x14ac:dyDescent="0.25">
      <c r="A66" s="56" t="s">
        <v>675</v>
      </c>
      <c r="B66" s="58" t="s">
        <v>597</v>
      </c>
      <c r="C66" s="42" t="s">
        <v>598</v>
      </c>
      <c r="D66" s="55">
        <v>105</v>
      </c>
      <c r="E66" s="86">
        <f t="shared" si="14"/>
        <v>105</v>
      </c>
      <c r="F66" s="84"/>
      <c r="G66" s="46">
        <f t="shared" si="16"/>
        <v>0</v>
      </c>
    </row>
    <row r="67" spans="1:7" s="53" customFormat="1" x14ac:dyDescent="0.25">
      <c r="A67" s="56" t="s">
        <v>676</v>
      </c>
      <c r="B67" s="58" t="s">
        <v>599</v>
      </c>
      <c r="C67" s="42" t="s">
        <v>600</v>
      </c>
      <c r="D67" s="55">
        <v>105</v>
      </c>
      <c r="E67" s="86">
        <f t="shared" si="14"/>
        <v>105</v>
      </c>
      <c r="F67" s="84"/>
      <c r="G67" s="46">
        <f t="shared" si="16"/>
        <v>0</v>
      </c>
    </row>
    <row r="68" spans="1:7" s="53" customFormat="1" x14ac:dyDescent="0.25">
      <c r="A68" s="56"/>
      <c r="B68" s="48"/>
      <c r="C68" s="10" t="s">
        <v>601</v>
      </c>
      <c r="D68" s="59"/>
      <c r="E68" s="75"/>
      <c r="F68" s="85"/>
      <c r="G68" s="17"/>
    </row>
    <row r="69" spans="1:7" s="53" customFormat="1" x14ac:dyDescent="0.25">
      <c r="A69" s="54" t="s">
        <v>677</v>
      </c>
      <c r="B69" s="58" t="s">
        <v>602</v>
      </c>
      <c r="C69" s="42" t="s">
        <v>603</v>
      </c>
      <c r="D69" s="55">
        <v>30.102240000000005</v>
      </c>
      <c r="E69" s="86">
        <f t="shared" ref="E69:E70" si="17">D69-D69*$E$5</f>
        <v>30.102240000000005</v>
      </c>
      <c r="F69" s="84"/>
      <c r="G69" s="46">
        <f t="shared" ref="G69" si="18">F69*E69</f>
        <v>0</v>
      </c>
    </row>
    <row r="70" spans="1:7" s="53" customFormat="1" x14ac:dyDescent="0.25">
      <c r="A70" s="54" t="s">
        <v>678</v>
      </c>
      <c r="B70" s="58" t="s">
        <v>604</v>
      </c>
      <c r="C70" s="42" t="s">
        <v>605</v>
      </c>
      <c r="D70" s="55">
        <v>79.91</v>
      </c>
      <c r="E70" s="86">
        <f t="shared" si="17"/>
        <v>79.91</v>
      </c>
      <c r="F70" s="84"/>
      <c r="G70" s="46">
        <f t="shared" ref="G70" si="19">F70*E70</f>
        <v>0</v>
      </c>
    </row>
    <row r="71" spans="1:7" s="53" customFormat="1" x14ac:dyDescent="0.25">
      <c r="A71" s="56"/>
      <c r="B71" s="48"/>
      <c r="C71" s="10" t="s">
        <v>606</v>
      </c>
      <c r="D71" s="59"/>
      <c r="E71" s="75"/>
      <c r="F71" s="85"/>
      <c r="G71" s="17"/>
    </row>
    <row r="72" spans="1:7" s="53" customFormat="1" x14ac:dyDescent="0.25">
      <c r="A72" s="56" t="s">
        <v>679</v>
      </c>
      <c r="B72" s="58" t="s">
        <v>607</v>
      </c>
      <c r="C72" s="42" t="s">
        <v>608</v>
      </c>
      <c r="D72" s="55">
        <v>13.603168800000001</v>
      </c>
      <c r="E72" s="86">
        <f t="shared" ref="E72:E77" si="20">D72-D72*$E$5</f>
        <v>13.603168800000001</v>
      </c>
      <c r="F72" s="84"/>
      <c r="G72" s="46">
        <f t="shared" ref="G72" si="21">F72*E72</f>
        <v>0</v>
      </c>
    </row>
    <row r="73" spans="1:7" s="53" customFormat="1" x14ac:dyDescent="0.25">
      <c r="A73" s="56" t="s">
        <v>680</v>
      </c>
      <c r="B73" s="58" t="s">
        <v>609</v>
      </c>
      <c r="C73" s="42" t="s">
        <v>610</v>
      </c>
      <c r="D73" s="55">
        <v>29.23</v>
      </c>
      <c r="E73" s="86">
        <f t="shared" si="20"/>
        <v>29.23</v>
      </c>
      <c r="F73" s="84"/>
      <c r="G73" s="46">
        <f t="shared" ref="G73:G77" si="22">F73*E73</f>
        <v>0</v>
      </c>
    </row>
    <row r="74" spans="1:7" s="53" customFormat="1" x14ac:dyDescent="0.25">
      <c r="A74" s="56" t="s">
        <v>681</v>
      </c>
      <c r="B74" s="58" t="s">
        <v>611</v>
      </c>
      <c r="C74" s="42" t="s">
        <v>612</v>
      </c>
      <c r="D74" s="55">
        <v>21.08</v>
      </c>
      <c r="E74" s="86">
        <f t="shared" si="20"/>
        <v>21.08</v>
      </c>
      <c r="F74" s="84"/>
      <c r="G74" s="46">
        <f t="shared" si="22"/>
        <v>0</v>
      </c>
    </row>
    <row r="75" spans="1:7" s="53" customFormat="1" x14ac:dyDescent="0.25">
      <c r="A75" s="56" t="s">
        <v>682</v>
      </c>
      <c r="B75" s="58" t="s">
        <v>613</v>
      </c>
      <c r="C75" s="42" t="s">
        <v>614</v>
      </c>
      <c r="D75" s="55">
        <v>55.2</v>
      </c>
      <c r="E75" s="86">
        <f t="shared" si="20"/>
        <v>55.2</v>
      </c>
      <c r="F75" s="84"/>
      <c r="G75" s="46">
        <f t="shared" si="22"/>
        <v>0</v>
      </c>
    </row>
    <row r="76" spans="1:7" s="53" customFormat="1" x14ac:dyDescent="0.25">
      <c r="A76" s="56" t="s">
        <v>683</v>
      </c>
      <c r="B76" s="58" t="s">
        <v>638</v>
      </c>
      <c r="C76" s="42" t="s">
        <v>637</v>
      </c>
      <c r="D76" s="55">
        <v>21.511800000000001</v>
      </c>
      <c r="E76" s="86">
        <f t="shared" si="20"/>
        <v>21.511800000000001</v>
      </c>
      <c r="F76" s="84"/>
      <c r="G76" s="46">
        <f t="shared" si="22"/>
        <v>0</v>
      </c>
    </row>
    <row r="77" spans="1:7" s="53" customFormat="1" x14ac:dyDescent="0.25">
      <c r="A77" s="56" t="s">
        <v>684</v>
      </c>
      <c r="B77" s="58" t="s">
        <v>640</v>
      </c>
      <c r="C77" s="42" t="s">
        <v>639</v>
      </c>
      <c r="D77" s="55">
        <v>30.895799999999998</v>
      </c>
      <c r="E77" s="86">
        <f t="shared" si="20"/>
        <v>30.895799999999998</v>
      </c>
      <c r="F77" s="84"/>
      <c r="G77" s="46">
        <f t="shared" si="22"/>
        <v>0</v>
      </c>
    </row>
    <row r="78" spans="1:7" s="53" customFormat="1" x14ac:dyDescent="0.25">
      <c r="A78" s="56"/>
      <c r="B78" s="48"/>
      <c r="C78" s="10" t="s">
        <v>615</v>
      </c>
      <c r="D78" s="59"/>
      <c r="E78" s="75"/>
      <c r="F78" s="85"/>
      <c r="G78" s="17"/>
    </row>
    <row r="79" spans="1:7" s="53" customFormat="1" x14ac:dyDescent="0.25">
      <c r="A79" s="61" t="s">
        <v>685</v>
      </c>
      <c r="B79" s="42" t="s">
        <v>616</v>
      </c>
      <c r="C79" s="62" t="s">
        <v>617</v>
      </c>
      <c r="D79" s="55">
        <v>38.33</v>
      </c>
      <c r="E79" s="86">
        <f t="shared" ref="E79:E80" si="23">D79-D79*$E$5</f>
        <v>38.33</v>
      </c>
      <c r="F79" s="88"/>
      <c r="G79" s="46">
        <f t="shared" ref="G79" si="24">F79*E79</f>
        <v>0</v>
      </c>
    </row>
    <row r="80" spans="1:7" s="53" customFormat="1" x14ac:dyDescent="0.25">
      <c r="A80" s="61" t="s">
        <v>686</v>
      </c>
      <c r="B80" s="42" t="s">
        <v>618</v>
      </c>
      <c r="C80" s="62" t="s">
        <v>619</v>
      </c>
      <c r="D80" s="55">
        <v>97.48</v>
      </c>
      <c r="E80" s="86">
        <f t="shared" si="23"/>
        <v>97.48</v>
      </c>
      <c r="F80" s="88"/>
      <c r="G80" s="46">
        <f t="shared" ref="G80" si="25">F80*E80</f>
        <v>0</v>
      </c>
    </row>
    <row r="81" spans="1:7" s="53" customFormat="1" x14ac:dyDescent="0.25">
      <c r="A81" s="61"/>
      <c r="B81" s="48"/>
      <c r="C81" s="10" t="s">
        <v>620</v>
      </c>
      <c r="D81" s="59"/>
      <c r="E81" s="75"/>
      <c r="F81" s="85"/>
      <c r="G81" s="17"/>
    </row>
    <row r="82" spans="1:7" s="53" customFormat="1" x14ac:dyDescent="0.25">
      <c r="A82" s="61" t="s">
        <v>687</v>
      </c>
      <c r="B82" s="42" t="s">
        <v>621</v>
      </c>
      <c r="C82" s="62" t="s">
        <v>622</v>
      </c>
      <c r="D82" s="55">
        <v>24.36</v>
      </c>
      <c r="E82" s="86">
        <f t="shared" ref="E82:E87" si="26">D82-D82*$E$5</f>
        <v>24.36</v>
      </c>
      <c r="F82" s="88"/>
      <c r="G82" s="46">
        <f t="shared" ref="G82:G87" si="27">F82*E82</f>
        <v>0</v>
      </c>
    </row>
    <row r="83" spans="1:7" s="53" customFormat="1" x14ac:dyDescent="0.25">
      <c r="A83" s="61" t="s">
        <v>688</v>
      </c>
      <c r="B83" s="42" t="s">
        <v>623</v>
      </c>
      <c r="C83" s="62" t="s">
        <v>624</v>
      </c>
      <c r="D83" s="55">
        <v>24.36</v>
      </c>
      <c r="E83" s="86">
        <f t="shared" si="26"/>
        <v>24.36</v>
      </c>
      <c r="F83" s="88"/>
      <c r="G83" s="46">
        <f t="shared" si="27"/>
        <v>0</v>
      </c>
    </row>
    <row r="84" spans="1:7" s="53" customFormat="1" x14ac:dyDescent="0.25">
      <c r="A84" s="61" t="s">
        <v>689</v>
      </c>
      <c r="B84" s="42" t="s">
        <v>625</v>
      </c>
      <c r="C84" s="62" t="s">
        <v>626</v>
      </c>
      <c r="D84" s="55">
        <v>56.54</v>
      </c>
      <c r="E84" s="86">
        <f t="shared" si="26"/>
        <v>56.54</v>
      </c>
      <c r="F84" s="88"/>
      <c r="G84" s="46">
        <f t="shared" si="27"/>
        <v>0</v>
      </c>
    </row>
    <row r="85" spans="1:7" s="53" customFormat="1" x14ac:dyDescent="0.25">
      <c r="A85" s="61" t="s">
        <v>690</v>
      </c>
      <c r="B85" s="42" t="s">
        <v>627</v>
      </c>
      <c r="C85" s="62" t="s">
        <v>628</v>
      </c>
      <c r="D85" s="55">
        <v>56.54</v>
      </c>
      <c r="E85" s="86">
        <f t="shared" si="26"/>
        <v>56.54</v>
      </c>
      <c r="F85" s="88"/>
      <c r="G85" s="46">
        <f t="shared" si="27"/>
        <v>0</v>
      </c>
    </row>
    <row r="86" spans="1:7" s="53" customFormat="1" x14ac:dyDescent="0.25">
      <c r="A86" s="61" t="s">
        <v>691</v>
      </c>
      <c r="B86" s="42" t="s">
        <v>629</v>
      </c>
      <c r="C86" s="62" t="s">
        <v>630</v>
      </c>
      <c r="D86" s="55">
        <v>80.5</v>
      </c>
      <c r="E86" s="86">
        <f t="shared" si="26"/>
        <v>80.5</v>
      </c>
      <c r="F86" s="88"/>
      <c r="G86" s="46">
        <f t="shared" si="27"/>
        <v>0</v>
      </c>
    </row>
    <row r="87" spans="1:7" s="53" customFormat="1" x14ac:dyDescent="0.25">
      <c r="A87" s="61" t="s">
        <v>692</v>
      </c>
      <c r="B87" s="42" t="s">
        <v>631</v>
      </c>
      <c r="C87" s="62" t="s">
        <v>632</v>
      </c>
      <c r="D87" s="55">
        <v>70.92</v>
      </c>
      <c r="E87" s="86">
        <f t="shared" si="26"/>
        <v>70.92</v>
      </c>
      <c r="F87" s="88"/>
      <c r="G87" s="46">
        <f t="shared" si="27"/>
        <v>0</v>
      </c>
    </row>
    <row r="88" spans="1:7" s="53" customFormat="1" x14ac:dyDescent="0.25">
      <c r="A88" s="56"/>
      <c r="B88" s="48"/>
      <c r="C88" s="10" t="s">
        <v>396</v>
      </c>
      <c r="D88" s="59"/>
      <c r="E88" s="75"/>
      <c r="F88" s="85"/>
      <c r="G88" s="17"/>
    </row>
    <row r="89" spans="1:7" s="53" customFormat="1" x14ac:dyDescent="0.25">
      <c r="A89" s="56" t="s">
        <v>711</v>
      </c>
      <c r="B89" s="58" t="s">
        <v>633</v>
      </c>
      <c r="C89" s="42" t="s">
        <v>634</v>
      </c>
      <c r="D89" s="55">
        <v>702.78</v>
      </c>
      <c r="E89" s="86">
        <f t="shared" ref="E89:E90" si="28">D89-D89*$E$5</f>
        <v>702.78</v>
      </c>
      <c r="F89" s="84"/>
      <c r="G89" s="46">
        <f t="shared" ref="G89" si="29">F89*E89</f>
        <v>0</v>
      </c>
    </row>
    <row r="90" spans="1:7" s="53" customFormat="1" x14ac:dyDescent="0.25">
      <c r="A90" s="56" t="s">
        <v>712</v>
      </c>
      <c r="B90" s="58" t="s">
        <v>635</v>
      </c>
      <c r="C90" s="42" t="s">
        <v>636</v>
      </c>
      <c r="D90" s="55">
        <v>975.7</v>
      </c>
      <c r="E90" s="86">
        <f t="shared" si="28"/>
        <v>975.7</v>
      </c>
      <c r="F90" s="84"/>
      <c r="G90" s="46">
        <f t="shared" ref="G90" si="30">F90*E90</f>
        <v>0</v>
      </c>
    </row>
    <row r="91" spans="1:7" x14ac:dyDescent="0.25">
      <c r="B91" s="48"/>
      <c r="C91" s="10" t="s">
        <v>713</v>
      </c>
      <c r="D91" s="59"/>
      <c r="E91" s="75"/>
      <c r="F91" s="85"/>
      <c r="G91" s="17"/>
    </row>
    <row r="92" spans="1:7" x14ac:dyDescent="0.25">
      <c r="A92" s="56" t="s">
        <v>716</v>
      </c>
      <c r="B92" s="58" t="s">
        <v>715</v>
      </c>
      <c r="C92" s="42" t="s">
        <v>714</v>
      </c>
      <c r="D92" s="55">
        <v>8.6300000000000008</v>
      </c>
      <c r="E92" s="86">
        <f t="shared" ref="E92:E93" si="31">D92-D92*$E$5</f>
        <v>8.6300000000000008</v>
      </c>
      <c r="F92" s="84"/>
      <c r="G92" s="46">
        <f t="shared" ref="G92" si="32">F92*E92</f>
        <v>0</v>
      </c>
    </row>
    <row r="93" spans="1:7" x14ac:dyDescent="0.25">
      <c r="A93" s="56" t="s">
        <v>719</v>
      </c>
      <c r="B93" s="58" t="s">
        <v>718</v>
      </c>
      <c r="C93" s="42" t="s">
        <v>717</v>
      </c>
      <c r="D93" s="55">
        <v>17.559999999999999</v>
      </c>
      <c r="E93" s="86">
        <f t="shared" si="31"/>
        <v>17.559999999999999</v>
      </c>
      <c r="F93" s="84"/>
      <c r="G93" s="46">
        <f t="shared" ref="G93" si="33">F93*E93</f>
        <v>0</v>
      </c>
    </row>
  </sheetData>
  <mergeCells count="1">
    <mergeCell ref="C1:F3"/>
  </mergeCells>
  <hyperlinks>
    <hyperlink ref="B5" location="Главная!R1C1" display="На главную"/>
    <hyperlink ref="G1" location="'Сводный заказ'!R1C1" display="Заказ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L61"/>
  <sheetViews>
    <sheetView topLeftCell="B1" workbookViewId="0">
      <selection activeCell="B5" sqref="B5:B8"/>
    </sheetView>
  </sheetViews>
  <sheetFormatPr defaultRowHeight="15" x14ac:dyDescent="0.25"/>
  <cols>
    <col min="1" max="1" width="14.5703125" hidden="1" customWidth="1"/>
    <col min="2" max="2" width="16.42578125" customWidth="1"/>
    <col min="3" max="3" width="43.7109375" customWidth="1"/>
    <col min="4" max="4" width="9" customWidth="1"/>
    <col min="5" max="5" width="8.5703125" customWidth="1"/>
    <col min="6" max="6" width="10.140625" hidden="1" customWidth="1"/>
    <col min="7" max="7" width="9.28515625" customWidth="1"/>
    <col min="8" max="8" width="8.42578125" customWidth="1"/>
    <col min="9" max="9" width="9.140625" customWidth="1"/>
  </cols>
  <sheetData>
    <row r="1" spans="1:11" ht="15" customHeight="1" x14ac:dyDescent="0.25">
      <c r="B1" s="36" t="s">
        <v>398</v>
      </c>
      <c r="C1" s="123" t="s">
        <v>720</v>
      </c>
      <c r="D1" s="123"/>
      <c r="E1" s="123"/>
      <c r="F1" s="123"/>
      <c r="G1" s="123"/>
      <c r="H1" s="123"/>
      <c r="I1" s="128" t="s">
        <v>999</v>
      </c>
    </row>
    <row r="2" spans="1:11" ht="15" customHeight="1" x14ac:dyDescent="0.25">
      <c r="B2" s="37"/>
      <c r="C2" s="125"/>
      <c r="D2" s="125"/>
      <c r="E2" s="125"/>
      <c r="F2" s="125"/>
      <c r="G2" s="125"/>
      <c r="H2" s="125"/>
      <c r="I2" s="129"/>
    </row>
    <row r="3" spans="1:11" ht="15" customHeight="1" x14ac:dyDescent="0.25">
      <c r="B3" s="37"/>
      <c r="C3" s="125"/>
      <c r="D3" s="125"/>
      <c r="E3" s="125"/>
      <c r="F3" s="125"/>
      <c r="G3" s="125"/>
      <c r="H3" s="125"/>
      <c r="I3" s="129"/>
    </row>
    <row r="4" spans="1:11" ht="15" customHeight="1" thickBot="1" x14ac:dyDescent="0.3">
      <c r="B4" s="39"/>
      <c r="C4" s="98"/>
      <c r="D4" s="98"/>
      <c r="E4" s="98"/>
      <c r="F4" s="40"/>
      <c r="G4" s="40"/>
      <c r="H4" s="40"/>
      <c r="I4" s="155"/>
    </row>
    <row r="5" spans="1:11" ht="15" customHeight="1" thickBot="1" x14ac:dyDescent="0.3">
      <c r="B5" s="133" t="s">
        <v>98</v>
      </c>
      <c r="C5" s="151" t="s">
        <v>1</v>
      </c>
      <c r="D5" s="156" t="s">
        <v>848</v>
      </c>
      <c r="E5" s="157"/>
      <c r="F5" s="38"/>
      <c r="G5" s="99">
        <v>0</v>
      </c>
      <c r="H5" s="143" t="s">
        <v>99</v>
      </c>
      <c r="I5" s="140">
        <f>SUM(I12:I61)</f>
        <v>0</v>
      </c>
    </row>
    <row r="6" spans="1:11" ht="15" customHeight="1" thickBot="1" x14ac:dyDescent="0.3">
      <c r="B6" s="133"/>
      <c r="C6" s="151"/>
      <c r="D6" s="153" t="s">
        <v>849</v>
      </c>
      <c r="E6" s="154"/>
      <c r="F6" s="38"/>
      <c r="G6" s="73">
        <v>0</v>
      </c>
      <c r="H6" s="143"/>
      <c r="I6" s="140"/>
    </row>
    <row r="7" spans="1:11" ht="16.5" customHeight="1" thickBot="1" x14ac:dyDescent="0.3">
      <c r="B7" s="133"/>
      <c r="C7" s="151"/>
      <c r="D7" s="153" t="s">
        <v>1437</v>
      </c>
      <c r="E7" s="154"/>
      <c r="F7" s="20"/>
      <c r="G7" s="73">
        <v>0</v>
      </c>
      <c r="H7" s="143"/>
      <c r="I7" s="140"/>
    </row>
    <row r="8" spans="1:11" ht="16.5" customHeight="1" thickBot="1" x14ac:dyDescent="0.3">
      <c r="B8" s="134"/>
      <c r="C8" s="152"/>
      <c r="D8" s="153" t="s">
        <v>850</v>
      </c>
      <c r="E8" s="154"/>
      <c r="F8" s="64"/>
      <c r="G8" s="73">
        <v>0</v>
      </c>
      <c r="H8" s="144"/>
      <c r="I8" s="141"/>
    </row>
    <row r="9" spans="1:11" ht="27" customHeight="1" x14ac:dyDescent="0.25">
      <c r="A9" s="5" t="s">
        <v>25</v>
      </c>
      <c r="B9" s="13" t="s">
        <v>2</v>
      </c>
      <c r="C9" s="13" t="s">
        <v>26</v>
      </c>
      <c r="D9" s="47" t="s">
        <v>399</v>
      </c>
      <c r="E9" s="47" t="s">
        <v>100</v>
      </c>
      <c r="F9" s="10" t="s">
        <v>27</v>
      </c>
      <c r="G9" s="13" t="s">
        <v>28</v>
      </c>
      <c r="H9" s="13" t="s">
        <v>96</v>
      </c>
      <c r="I9" s="13" t="s">
        <v>97</v>
      </c>
    </row>
    <row r="10" spans="1:11" x14ac:dyDescent="0.25">
      <c r="A10" s="6"/>
      <c r="B10" s="11"/>
      <c r="C10" s="10" t="s">
        <v>721</v>
      </c>
      <c r="D10" s="10"/>
      <c r="E10" s="10"/>
      <c r="F10" s="11"/>
      <c r="G10" s="11"/>
      <c r="H10" s="11"/>
      <c r="I10" s="11"/>
    </row>
    <row r="11" spans="1:11" s="53" customFormat="1" x14ac:dyDescent="0.25">
      <c r="A11" s="56"/>
      <c r="B11" s="11"/>
      <c r="C11" s="10" t="s">
        <v>144</v>
      </c>
      <c r="D11" s="10"/>
      <c r="E11" s="10"/>
      <c r="F11" s="11"/>
      <c r="G11" s="11"/>
      <c r="H11" s="11"/>
      <c r="I11" s="11"/>
    </row>
    <row r="12" spans="1:11" s="53" customFormat="1" x14ac:dyDescent="0.25">
      <c r="A12" s="56" t="s">
        <v>820</v>
      </c>
      <c r="B12" s="57" t="s">
        <v>722</v>
      </c>
      <c r="C12" s="44" t="s">
        <v>723</v>
      </c>
      <c r="D12" s="43">
        <v>1</v>
      </c>
      <c r="E12" s="43">
        <v>1</v>
      </c>
      <c r="F12" s="55">
        <v>18.928437500000001</v>
      </c>
      <c r="G12" s="86">
        <f>F12-F12*$G$5</f>
        <v>18.928437500000001</v>
      </c>
      <c r="H12" s="84"/>
      <c r="I12" s="46">
        <f t="shared" ref="I12:I31" si="0">H12*G12</f>
        <v>0</v>
      </c>
      <c r="K12" s="101"/>
    </row>
    <row r="13" spans="1:11" s="53" customFormat="1" x14ac:dyDescent="0.25">
      <c r="A13" s="56" t="s">
        <v>821</v>
      </c>
      <c r="B13" s="57" t="s">
        <v>724</v>
      </c>
      <c r="C13" s="44" t="s">
        <v>725</v>
      </c>
      <c r="D13" s="43">
        <v>1</v>
      </c>
      <c r="E13" s="43">
        <v>1</v>
      </c>
      <c r="F13" s="55">
        <v>72.292500000000004</v>
      </c>
      <c r="G13" s="86">
        <f>F13-F13*$G$5</f>
        <v>72.292500000000004</v>
      </c>
      <c r="H13" s="84"/>
      <c r="I13" s="46">
        <f t="shared" si="0"/>
        <v>0</v>
      </c>
      <c r="K13" s="101"/>
    </row>
    <row r="14" spans="1:11" s="53" customFormat="1" x14ac:dyDescent="0.25">
      <c r="A14" s="56"/>
      <c r="B14" s="11"/>
      <c r="C14" s="10" t="s">
        <v>726</v>
      </c>
      <c r="D14" s="10"/>
      <c r="E14" s="10"/>
      <c r="F14" s="11"/>
      <c r="G14" s="81"/>
      <c r="H14" s="72"/>
      <c r="I14" s="11"/>
      <c r="K14" s="101"/>
    </row>
    <row r="15" spans="1:11" s="53" customFormat="1" x14ac:dyDescent="0.25">
      <c r="A15" s="56" t="s">
        <v>822</v>
      </c>
      <c r="B15" s="57" t="s">
        <v>727</v>
      </c>
      <c r="C15" s="44" t="s">
        <v>728</v>
      </c>
      <c r="D15" s="43">
        <v>1</v>
      </c>
      <c r="E15" s="43">
        <v>1</v>
      </c>
      <c r="F15" s="55">
        <v>51.058437499999997</v>
      </c>
      <c r="G15" s="86">
        <f>F15-F15*$G$5</f>
        <v>51.058437499999997</v>
      </c>
      <c r="H15" s="84"/>
      <c r="I15" s="46">
        <f t="shared" si="0"/>
        <v>0</v>
      </c>
      <c r="K15" s="101"/>
    </row>
    <row r="16" spans="1:11" s="53" customFormat="1" x14ac:dyDescent="0.25">
      <c r="A16" s="56" t="s">
        <v>823</v>
      </c>
      <c r="B16" s="57" t="s">
        <v>729</v>
      </c>
      <c r="C16" s="44" t="s">
        <v>730</v>
      </c>
      <c r="D16" s="43">
        <v>1</v>
      </c>
      <c r="E16" s="43">
        <v>1</v>
      </c>
      <c r="F16" s="55">
        <v>168.2734375</v>
      </c>
      <c r="G16" s="86">
        <f>F16-F16*$G$5</f>
        <v>168.2734375</v>
      </c>
      <c r="H16" s="84"/>
      <c r="I16" s="46">
        <f t="shared" si="0"/>
        <v>0</v>
      </c>
      <c r="K16" s="101"/>
    </row>
    <row r="17" spans="1:11" s="53" customFormat="1" x14ac:dyDescent="0.25">
      <c r="A17" s="56"/>
      <c r="B17" s="11"/>
      <c r="C17" s="10" t="s">
        <v>731</v>
      </c>
      <c r="D17" s="10"/>
      <c r="E17" s="10"/>
      <c r="F17" s="11"/>
      <c r="G17" s="81"/>
      <c r="H17" s="72"/>
      <c r="I17" s="11"/>
      <c r="K17" s="101"/>
    </row>
    <row r="18" spans="1:11" s="53" customFormat="1" x14ac:dyDescent="0.25">
      <c r="A18" s="56" t="s">
        <v>824</v>
      </c>
      <c r="B18" s="57" t="s">
        <v>732</v>
      </c>
      <c r="C18" s="44" t="s">
        <v>733</v>
      </c>
      <c r="D18" s="43">
        <v>1</v>
      </c>
      <c r="E18" s="43">
        <v>1</v>
      </c>
      <c r="F18" s="55">
        <v>51.058437499999997</v>
      </c>
      <c r="G18" s="86">
        <f>F18-F18*$G$5</f>
        <v>51.058437499999997</v>
      </c>
      <c r="H18" s="84"/>
      <c r="I18" s="46">
        <f t="shared" si="0"/>
        <v>0</v>
      </c>
      <c r="K18" s="101"/>
    </row>
    <row r="19" spans="1:11" s="53" customFormat="1" x14ac:dyDescent="0.25">
      <c r="A19" s="56" t="s">
        <v>825</v>
      </c>
      <c r="B19" s="57" t="s">
        <v>734</v>
      </c>
      <c r="C19" s="44" t="s">
        <v>735</v>
      </c>
      <c r="D19" s="43">
        <v>1</v>
      </c>
      <c r="E19" s="43">
        <v>1</v>
      </c>
      <c r="F19" s="55">
        <v>168.2734375</v>
      </c>
      <c r="G19" s="86">
        <f>F19-F19*$G$5</f>
        <v>168.2734375</v>
      </c>
      <c r="H19" s="84"/>
      <c r="I19" s="46">
        <f t="shared" si="0"/>
        <v>0</v>
      </c>
      <c r="K19" s="101"/>
    </row>
    <row r="20" spans="1:11" s="53" customFormat="1" x14ac:dyDescent="0.25">
      <c r="A20" s="56"/>
      <c r="B20" s="11"/>
      <c r="C20" s="10" t="s">
        <v>736</v>
      </c>
      <c r="D20" s="10"/>
      <c r="E20" s="10"/>
      <c r="F20" s="11"/>
      <c r="G20" s="81"/>
      <c r="H20" s="72"/>
      <c r="I20" s="11"/>
      <c r="K20" s="101"/>
    </row>
    <row r="21" spans="1:11" s="53" customFormat="1" x14ac:dyDescent="0.25">
      <c r="A21" s="56" t="s">
        <v>826</v>
      </c>
      <c r="B21" s="66" t="s">
        <v>737</v>
      </c>
      <c r="C21" s="67" t="s">
        <v>738</v>
      </c>
      <c r="D21" s="69">
        <v>1</v>
      </c>
      <c r="E21" s="43">
        <v>1</v>
      </c>
      <c r="F21" s="55">
        <v>1112.0735937500001</v>
      </c>
      <c r="G21" s="86">
        <f>F21-F21*$G$5</f>
        <v>1112.0735937500001</v>
      </c>
      <c r="H21" s="84"/>
      <c r="I21" s="46">
        <f t="shared" si="0"/>
        <v>0</v>
      </c>
      <c r="K21" s="101"/>
    </row>
    <row r="22" spans="1:11" s="53" customFormat="1" x14ac:dyDescent="0.25">
      <c r="A22" s="56" t="s">
        <v>827</v>
      </c>
      <c r="B22" s="68" t="s">
        <v>739</v>
      </c>
      <c r="C22" s="68" t="s">
        <v>740</v>
      </c>
      <c r="D22" s="70">
        <v>1</v>
      </c>
      <c r="E22" s="43">
        <v>1</v>
      </c>
      <c r="F22" s="55">
        <v>3246.4687499999995</v>
      </c>
      <c r="G22" s="86">
        <f>F22-F22*$G$5</f>
        <v>3246.4687499999995</v>
      </c>
      <c r="H22" s="84"/>
      <c r="I22" s="46">
        <f t="shared" si="0"/>
        <v>0</v>
      </c>
      <c r="K22" s="101"/>
    </row>
    <row r="23" spans="1:11" s="53" customFormat="1" x14ac:dyDescent="0.25">
      <c r="A23" s="56"/>
      <c r="B23" s="11"/>
      <c r="C23" s="10" t="s">
        <v>741</v>
      </c>
      <c r="D23" s="10"/>
      <c r="E23" s="10"/>
      <c r="F23" s="11"/>
      <c r="G23" s="81"/>
      <c r="H23" s="72"/>
      <c r="I23" s="11"/>
      <c r="K23" s="101"/>
    </row>
    <row r="24" spans="1:11" s="53" customFormat="1" x14ac:dyDescent="0.25">
      <c r="A24" s="56" t="s">
        <v>828</v>
      </c>
      <c r="B24" s="57" t="s">
        <v>742</v>
      </c>
      <c r="C24" s="44" t="s">
        <v>743</v>
      </c>
      <c r="D24" s="43">
        <v>1</v>
      </c>
      <c r="E24" s="43">
        <v>1</v>
      </c>
      <c r="F24" s="55">
        <v>73.85437499999999</v>
      </c>
      <c r="G24" s="86">
        <f>F24-F24*$G$5</f>
        <v>73.85437499999999</v>
      </c>
      <c r="H24" s="84"/>
      <c r="I24" s="46">
        <f t="shared" si="0"/>
        <v>0</v>
      </c>
      <c r="K24" s="101"/>
    </row>
    <row r="25" spans="1:11" s="53" customFormat="1" x14ac:dyDescent="0.25">
      <c r="A25" s="56" t="s">
        <v>829</v>
      </c>
      <c r="B25" s="57" t="s">
        <v>744</v>
      </c>
      <c r="C25" s="44" t="s">
        <v>745</v>
      </c>
      <c r="D25" s="43">
        <v>1</v>
      </c>
      <c r="E25" s="43">
        <v>1</v>
      </c>
      <c r="F25" s="55">
        <v>51.058437499999997</v>
      </c>
      <c r="G25" s="86">
        <f t="shared" ref="G25:G31" si="1">F25-F25*$G$5</f>
        <v>51.058437499999997</v>
      </c>
      <c r="H25" s="84"/>
      <c r="I25" s="46">
        <f t="shared" si="0"/>
        <v>0</v>
      </c>
      <c r="K25" s="101"/>
    </row>
    <row r="26" spans="1:11" s="53" customFormat="1" x14ac:dyDescent="0.25">
      <c r="A26" s="56" t="s">
        <v>830</v>
      </c>
      <c r="B26" s="57" t="s">
        <v>746</v>
      </c>
      <c r="C26" s="44" t="s">
        <v>747</v>
      </c>
      <c r="D26" s="43">
        <v>1</v>
      </c>
      <c r="E26" s="43">
        <v>1</v>
      </c>
      <c r="F26" s="55">
        <v>51.058437499999997</v>
      </c>
      <c r="G26" s="86">
        <f t="shared" si="1"/>
        <v>51.058437499999997</v>
      </c>
      <c r="H26" s="84"/>
      <c r="I26" s="46">
        <f t="shared" si="0"/>
        <v>0</v>
      </c>
      <c r="K26" s="101"/>
    </row>
    <row r="27" spans="1:11" s="53" customFormat="1" x14ac:dyDescent="0.25">
      <c r="A27" s="56" t="s">
        <v>831</v>
      </c>
      <c r="B27" s="57" t="s">
        <v>748</v>
      </c>
      <c r="C27" s="44" t="s">
        <v>749</v>
      </c>
      <c r="D27" s="43">
        <v>1</v>
      </c>
      <c r="E27" s="43">
        <v>1</v>
      </c>
      <c r="F27" s="55">
        <v>51.058437499999997</v>
      </c>
      <c r="G27" s="86">
        <f t="shared" si="1"/>
        <v>51.058437499999997</v>
      </c>
      <c r="H27" s="84"/>
      <c r="I27" s="46">
        <f t="shared" si="0"/>
        <v>0</v>
      </c>
      <c r="K27" s="101"/>
    </row>
    <row r="28" spans="1:11" s="53" customFormat="1" x14ac:dyDescent="0.25">
      <c r="A28" s="56" t="s">
        <v>832</v>
      </c>
      <c r="B28" s="57" t="s">
        <v>750</v>
      </c>
      <c r="C28" s="44" t="s">
        <v>751</v>
      </c>
      <c r="D28" s="43">
        <v>1</v>
      </c>
      <c r="E28" s="43">
        <v>1</v>
      </c>
      <c r="F28" s="55">
        <v>209.57015625</v>
      </c>
      <c r="G28" s="86">
        <f t="shared" si="1"/>
        <v>209.57015625</v>
      </c>
      <c r="H28" s="84"/>
      <c r="I28" s="46">
        <f t="shared" si="0"/>
        <v>0</v>
      </c>
      <c r="K28" s="101"/>
    </row>
    <row r="29" spans="1:11" s="53" customFormat="1" x14ac:dyDescent="0.25">
      <c r="A29" s="56" t="s">
        <v>833</v>
      </c>
      <c r="B29" s="57" t="s">
        <v>752</v>
      </c>
      <c r="C29" s="44" t="s">
        <v>753</v>
      </c>
      <c r="D29" s="43">
        <v>1</v>
      </c>
      <c r="E29" s="43">
        <v>1</v>
      </c>
      <c r="F29" s="55">
        <v>257.91390625000003</v>
      </c>
      <c r="G29" s="86">
        <f t="shared" si="1"/>
        <v>257.91390625000003</v>
      </c>
      <c r="H29" s="84"/>
      <c r="I29" s="46">
        <f t="shared" si="0"/>
        <v>0</v>
      </c>
      <c r="K29" s="101"/>
    </row>
    <row r="30" spans="1:11" s="53" customFormat="1" x14ac:dyDescent="0.25">
      <c r="A30" s="56" t="s">
        <v>834</v>
      </c>
      <c r="B30" s="57" t="s">
        <v>754</v>
      </c>
      <c r="C30" s="44" t="s">
        <v>755</v>
      </c>
      <c r="D30" s="43">
        <v>1</v>
      </c>
      <c r="E30" s="43">
        <v>1</v>
      </c>
      <c r="F30" s="55">
        <v>189.07984374999998</v>
      </c>
      <c r="G30" s="86">
        <f t="shared" si="1"/>
        <v>189.07984374999998</v>
      </c>
      <c r="H30" s="84"/>
      <c r="I30" s="46">
        <f t="shared" si="0"/>
        <v>0</v>
      </c>
      <c r="K30" s="101"/>
    </row>
    <row r="31" spans="1:11" s="53" customFormat="1" x14ac:dyDescent="0.25">
      <c r="A31" s="56" t="s">
        <v>835</v>
      </c>
      <c r="B31" s="57" t="s">
        <v>756</v>
      </c>
      <c r="C31" s="44" t="s">
        <v>757</v>
      </c>
      <c r="D31" s="43">
        <v>1</v>
      </c>
      <c r="E31" s="43">
        <v>1</v>
      </c>
      <c r="F31" s="55">
        <v>207.9896875</v>
      </c>
      <c r="G31" s="86">
        <f t="shared" si="1"/>
        <v>207.9896875</v>
      </c>
      <c r="H31" s="84"/>
      <c r="I31" s="46">
        <f t="shared" si="0"/>
        <v>0</v>
      </c>
      <c r="K31" s="101"/>
    </row>
    <row r="32" spans="1:11" s="53" customFormat="1" x14ac:dyDescent="0.25">
      <c r="A32" s="56"/>
      <c r="B32" s="48"/>
      <c r="C32" s="10" t="s">
        <v>758</v>
      </c>
      <c r="D32" s="65"/>
      <c r="E32" s="65"/>
      <c r="F32" s="59"/>
      <c r="G32" s="75"/>
      <c r="H32" s="85"/>
      <c r="I32" s="17"/>
      <c r="K32" s="101"/>
    </row>
    <row r="33" spans="1:12" s="53" customFormat="1" x14ac:dyDescent="0.25">
      <c r="A33" s="56" t="s">
        <v>836</v>
      </c>
      <c r="B33" s="58" t="s">
        <v>759</v>
      </c>
      <c r="C33" s="44" t="s">
        <v>760</v>
      </c>
      <c r="D33" s="43">
        <v>1</v>
      </c>
      <c r="E33" s="43">
        <v>1</v>
      </c>
      <c r="F33" s="55">
        <v>40.239917999999996</v>
      </c>
      <c r="G33" s="86">
        <f>F33-F33*$G$5</f>
        <v>40.239917999999996</v>
      </c>
      <c r="H33" s="84"/>
      <c r="I33" s="46">
        <f t="shared" ref="I33:I34" si="2">H33*G33</f>
        <v>0</v>
      </c>
      <c r="K33" s="101"/>
    </row>
    <row r="34" spans="1:12" s="53" customFormat="1" x14ac:dyDescent="0.25">
      <c r="A34" s="56" t="s">
        <v>837</v>
      </c>
      <c r="B34" s="58" t="s">
        <v>761</v>
      </c>
      <c r="C34" s="44" t="s">
        <v>762</v>
      </c>
      <c r="D34" s="43">
        <v>1</v>
      </c>
      <c r="E34" s="43">
        <v>1</v>
      </c>
      <c r="F34" s="55">
        <v>113.45906249999999</v>
      </c>
      <c r="G34" s="86">
        <f>F34-F34*$G$5</f>
        <v>113.45906249999999</v>
      </c>
      <c r="H34" s="84"/>
      <c r="I34" s="46">
        <f t="shared" si="2"/>
        <v>0</v>
      </c>
      <c r="K34" s="101"/>
    </row>
    <row r="35" spans="1:12" s="53" customFormat="1" x14ac:dyDescent="0.25">
      <c r="A35" s="56"/>
      <c r="B35" s="48"/>
      <c r="C35" s="10" t="s">
        <v>763</v>
      </c>
      <c r="D35" s="65"/>
      <c r="E35" s="65"/>
      <c r="F35" s="59"/>
      <c r="G35" s="75"/>
      <c r="H35" s="85"/>
      <c r="I35" s="17"/>
      <c r="K35" s="101"/>
    </row>
    <row r="36" spans="1:12" s="53" customFormat="1" x14ac:dyDescent="0.25">
      <c r="A36" s="56" t="s">
        <v>838</v>
      </c>
      <c r="B36" s="58" t="s">
        <v>764</v>
      </c>
      <c r="C36" s="44" t="s">
        <v>765</v>
      </c>
      <c r="D36" s="43">
        <v>1</v>
      </c>
      <c r="E36" s="43">
        <v>1</v>
      </c>
      <c r="F36" s="55">
        <v>113.45906249999999</v>
      </c>
      <c r="G36" s="86">
        <f>F36-F36*$G$5</f>
        <v>113.45906249999999</v>
      </c>
      <c r="H36" s="84"/>
      <c r="I36" s="46">
        <f t="shared" ref="I36:I37" si="3">H36*G36</f>
        <v>0</v>
      </c>
      <c r="K36" s="101"/>
    </row>
    <row r="37" spans="1:12" s="53" customFormat="1" x14ac:dyDescent="0.25">
      <c r="A37" s="56" t="s">
        <v>839</v>
      </c>
      <c r="B37" s="58" t="s">
        <v>766</v>
      </c>
      <c r="C37" s="44" t="s">
        <v>767</v>
      </c>
      <c r="D37" s="43">
        <v>1</v>
      </c>
      <c r="E37" s="43">
        <v>1</v>
      </c>
      <c r="F37" s="55">
        <v>461.38531249999994</v>
      </c>
      <c r="G37" s="86">
        <f>F37-F37*$G$5</f>
        <v>461.38531249999994</v>
      </c>
      <c r="H37" s="84"/>
      <c r="I37" s="46">
        <f t="shared" si="3"/>
        <v>0</v>
      </c>
      <c r="K37" s="101"/>
    </row>
    <row r="38" spans="1:12" s="53" customFormat="1" x14ac:dyDescent="0.25">
      <c r="A38" s="56"/>
      <c r="B38" s="48"/>
      <c r="C38" s="10" t="s">
        <v>768</v>
      </c>
      <c r="D38" s="65"/>
      <c r="E38" s="65"/>
      <c r="F38" s="59"/>
      <c r="G38" s="75"/>
      <c r="H38" s="85"/>
      <c r="I38" s="17"/>
      <c r="K38" s="101"/>
    </row>
    <row r="39" spans="1:12" s="53" customFormat="1" x14ac:dyDescent="0.25">
      <c r="A39" s="56" t="s">
        <v>842</v>
      </c>
      <c r="B39" s="58" t="s">
        <v>769</v>
      </c>
      <c r="C39" s="44" t="s">
        <v>770</v>
      </c>
      <c r="D39" s="43">
        <v>1</v>
      </c>
      <c r="E39" s="43">
        <v>1</v>
      </c>
      <c r="F39" s="55">
        <v>70.428042000000005</v>
      </c>
      <c r="G39" s="86">
        <f>F39-F39*$G$5</f>
        <v>70.428042000000005</v>
      </c>
      <c r="H39" s="84"/>
      <c r="I39" s="46">
        <f t="shared" ref="I39:I42" si="4">H39*G39</f>
        <v>0</v>
      </c>
      <c r="K39" s="101"/>
    </row>
    <row r="40" spans="1:12" s="53" customFormat="1" x14ac:dyDescent="0.25">
      <c r="A40" s="56" t="s">
        <v>843</v>
      </c>
      <c r="B40" s="58" t="s">
        <v>771</v>
      </c>
      <c r="C40" s="44" t="s">
        <v>772</v>
      </c>
      <c r="D40" s="43">
        <v>1</v>
      </c>
      <c r="E40" s="43">
        <v>1</v>
      </c>
      <c r="F40" s="55">
        <v>70.428042000000005</v>
      </c>
      <c r="G40" s="86">
        <f t="shared" ref="G40:G46" si="5">F40-F40*$G$5</f>
        <v>70.428042000000005</v>
      </c>
      <c r="H40" s="84"/>
      <c r="I40" s="46">
        <f t="shared" si="4"/>
        <v>0</v>
      </c>
      <c r="K40" s="101"/>
    </row>
    <row r="41" spans="1:12" s="53" customFormat="1" x14ac:dyDescent="0.25">
      <c r="A41" s="56" t="s">
        <v>840</v>
      </c>
      <c r="B41" s="58" t="s">
        <v>773</v>
      </c>
      <c r="C41" s="44" t="s">
        <v>774</v>
      </c>
      <c r="D41" s="43">
        <v>1</v>
      </c>
      <c r="E41" s="43">
        <v>1</v>
      </c>
      <c r="F41" s="55">
        <v>103.99484375</v>
      </c>
      <c r="G41" s="86">
        <f t="shared" si="5"/>
        <v>103.99484375</v>
      </c>
      <c r="H41" s="84"/>
      <c r="I41" s="46">
        <f t="shared" si="4"/>
        <v>0</v>
      </c>
      <c r="K41" s="101"/>
    </row>
    <row r="42" spans="1:12" s="53" customFormat="1" x14ac:dyDescent="0.25">
      <c r="A42" s="56" t="s">
        <v>841</v>
      </c>
      <c r="B42" s="58" t="s">
        <v>775</v>
      </c>
      <c r="C42" s="42" t="s">
        <v>776</v>
      </c>
      <c r="D42" s="43">
        <v>1</v>
      </c>
      <c r="E42" s="43">
        <v>1</v>
      </c>
      <c r="F42" s="55">
        <v>85.084999999999994</v>
      </c>
      <c r="G42" s="86">
        <f t="shared" si="5"/>
        <v>85.084999999999994</v>
      </c>
      <c r="H42" s="84"/>
      <c r="I42" s="46">
        <f t="shared" si="4"/>
        <v>0</v>
      </c>
      <c r="K42" s="101"/>
    </row>
    <row r="43" spans="1:12" s="53" customFormat="1" x14ac:dyDescent="0.25">
      <c r="A43" s="56" t="s">
        <v>844</v>
      </c>
      <c r="B43" s="58" t="s">
        <v>777</v>
      </c>
      <c r="C43" s="44" t="s">
        <v>778</v>
      </c>
      <c r="D43" s="43">
        <v>1</v>
      </c>
      <c r="E43" s="43">
        <v>1</v>
      </c>
      <c r="F43" s="55">
        <v>255.27359374999995</v>
      </c>
      <c r="G43" s="86">
        <f t="shared" si="5"/>
        <v>255.27359374999995</v>
      </c>
      <c r="H43" s="84"/>
      <c r="I43" s="46">
        <f t="shared" ref="I43:I46" si="6">H43*G43</f>
        <v>0</v>
      </c>
      <c r="K43" s="101"/>
    </row>
    <row r="44" spans="1:12" s="53" customFormat="1" x14ac:dyDescent="0.25">
      <c r="A44" s="56" t="s">
        <v>845</v>
      </c>
      <c r="B44" s="58" t="s">
        <v>779</v>
      </c>
      <c r="C44" s="44" t="s">
        <v>780</v>
      </c>
      <c r="D44" s="43">
        <v>1</v>
      </c>
      <c r="E44" s="43">
        <v>1</v>
      </c>
      <c r="F44" s="55">
        <v>246.68328124999999</v>
      </c>
      <c r="G44" s="86">
        <f t="shared" si="5"/>
        <v>246.68328124999999</v>
      </c>
      <c r="H44" s="84"/>
      <c r="I44" s="46">
        <f t="shared" si="6"/>
        <v>0</v>
      </c>
      <c r="K44" s="101"/>
    </row>
    <row r="45" spans="1:12" s="53" customFormat="1" x14ac:dyDescent="0.25">
      <c r="A45" s="56" t="s">
        <v>846</v>
      </c>
      <c r="B45" s="58" t="s">
        <v>781</v>
      </c>
      <c r="C45" s="42" t="s">
        <v>782</v>
      </c>
      <c r="D45" s="43">
        <v>1</v>
      </c>
      <c r="E45" s="43">
        <v>1</v>
      </c>
      <c r="F45" s="55">
        <v>351.421875</v>
      </c>
      <c r="G45" s="86">
        <f t="shared" si="5"/>
        <v>351.421875</v>
      </c>
      <c r="H45" s="84"/>
      <c r="I45" s="46">
        <f t="shared" si="6"/>
        <v>0</v>
      </c>
      <c r="K45" s="101"/>
    </row>
    <row r="46" spans="1:12" s="53" customFormat="1" x14ac:dyDescent="0.25">
      <c r="A46" s="56" t="s">
        <v>847</v>
      </c>
      <c r="B46" s="58" t="s">
        <v>783</v>
      </c>
      <c r="C46" s="42" t="s">
        <v>784</v>
      </c>
      <c r="D46" s="43">
        <v>1</v>
      </c>
      <c r="E46" s="43">
        <v>1</v>
      </c>
      <c r="F46" s="55">
        <v>379.3125</v>
      </c>
      <c r="G46" s="86">
        <f t="shared" si="5"/>
        <v>379.3125</v>
      </c>
      <c r="H46" s="84"/>
      <c r="I46" s="46">
        <f t="shared" si="6"/>
        <v>0</v>
      </c>
      <c r="K46" s="101"/>
    </row>
    <row r="47" spans="1:12" s="53" customFormat="1" x14ac:dyDescent="0.25">
      <c r="A47" s="56"/>
      <c r="B47" s="48"/>
      <c r="C47" s="10" t="s">
        <v>1436</v>
      </c>
      <c r="D47" s="65"/>
      <c r="E47" s="65"/>
      <c r="F47" s="59"/>
      <c r="G47" s="75"/>
      <c r="H47" s="85"/>
      <c r="I47" s="17"/>
      <c r="K47" s="101"/>
    </row>
    <row r="48" spans="1:12" s="53" customFormat="1" x14ac:dyDescent="0.25">
      <c r="A48" s="54" t="s">
        <v>812</v>
      </c>
      <c r="B48" s="58">
        <v>141551</v>
      </c>
      <c r="C48" s="42" t="s">
        <v>800</v>
      </c>
      <c r="D48" s="43">
        <v>1</v>
      </c>
      <c r="E48" s="43">
        <v>10</v>
      </c>
      <c r="F48" s="55">
        <v>138.72</v>
      </c>
      <c r="G48" s="86">
        <f>F48-F48*$G$7</f>
        <v>138.72</v>
      </c>
      <c r="H48" s="84"/>
      <c r="I48" s="46">
        <f t="shared" ref="I48:I55" si="7">H48*G48</f>
        <v>0</v>
      </c>
      <c r="K48" s="101"/>
      <c r="L48" s="101"/>
    </row>
    <row r="49" spans="1:12" s="53" customFormat="1" x14ac:dyDescent="0.25">
      <c r="A49" s="54" t="s">
        <v>813</v>
      </c>
      <c r="B49" s="58">
        <v>141552</v>
      </c>
      <c r="C49" s="42" t="s">
        <v>787</v>
      </c>
      <c r="D49" s="43">
        <v>1</v>
      </c>
      <c r="E49" s="43">
        <v>10</v>
      </c>
      <c r="F49" s="55">
        <v>247.18</v>
      </c>
      <c r="G49" s="86">
        <f t="shared" ref="G49:G55" si="8">F49-F49*$G$7</f>
        <v>247.18</v>
      </c>
      <c r="H49" s="84"/>
      <c r="I49" s="46">
        <f t="shared" si="7"/>
        <v>0</v>
      </c>
      <c r="K49" s="101"/>
      <c r="L49" s="101"/>
    </row>
    <row r="50" spans="1:12" s="53" customFormat="1" x14ac:dyDescent="0.25">
      <c r="A50" s="54" t="s">
        <v>814</v>
      </c>
      <c r="B50" s="58">
        <v>141553</v>
      </c>
      <c r="C50" s="42" t="s">
        <v>789</v>
      </c>
      <c r="D50" s="43">
        <v>1</v>
      </c>
      <c r="E50" s="43">
        <v>10</v>
      </c>
      <c r="F50" s="55">
        <v>448.96</v>
      </c>
      <c r="G50" s="86">
        <f t="shared" si="8"/>
        <v>448.96</v>
      </c>
      <c r="H50" s="84"/>
      <c r="I50" s="46">
        <f t="shared" si="7"/>
        <v>0</v>
      </c>
      <c r="K50" s="101"/>
      <c r="L50" s="101"/>
    </row>
    <row r="51" spans="1:12" s="53" customFormat="1" x14ac:dyDescent="0.25">
      <c r="A51" s="54" t="s">
        <v>815</v>
      </c>
      <c r="B51" s="58">
        <v>141554</v>
      </c>
      <c r="C51" s="42" t="s">
        <v>791</v>
      </c>
      <c r="D51" s="43">
        <v>1</v>
      </c>
      <c r="E51" s="43">
        <v>10</v>
      </c>
      <c r="F51" s="55">
        <v>653.25</v>
      </c>
      <c r="G51" s="86">
        <f t="shared" si="8"/>
        <v>653.25</v>
      </c>
      <c r="H51" s="84"/>
      <c r="I51" s="46">
        <f t="shared" si="7"/>
        <v>0</v>
      </c>
      <c r="K51" s="101"/>
      <c r="L51" s="101"/>
    </row>
    <row r="52" spans="1:12" s="53" customFormat="1" x14ac:dyDescent="0.25">
      <c r="A52" s="54" t="s">
        <v>816</v>
      </c>
      <c r="B52" s="58">
        <v>144274</v>
      </c>
      <c r="C52" s="42" t="s">
        <v>799</v>
      </c>
      <c r="D52" s="43">
        <v>1</v>
      </c>
      <c r="E52" s="43">
        <v>10</v>
      </c>
      <c r="F52" s="55">
        <v>259.77999999999997</v>
      </c>
      <c r="G52" s="86">
        <f t="shared" si="8"/>
        <v>259.77999999999997</v>
      </c>
      <c r="H52" s="84"/>
      <c r="I52" s="46">
        <f t="shared" si="7"/>
        <v>0</v>
      </c>
      <c r="K52" s="101"/>
      <c r="L52" s="101"/>
    </row>
    <row r="53" spans="1:12" s="53" customFormat="1" x14ac:dyDescent="0.25">
      <c r="A53" s="54" t="s">
        <v>817</v>
      </c>
      <c r="B53" s="58">
        <v>144273</v>
      </c>
      <c r="C53" s="42" t="s">
        <v>794</v>
      </c>
      <c r="D53" s="43">
        <v>1</v>
      </c>
      <c r="E53" s="43">
        <v>10</v>
      </c>
      <c r="F53" s="55">
        <v>397.75</v>
      </c>
      <c r="G53" s="86">
        <f t="shared" si="8"/>
        <v>397.75</v>
      </c>
      <c r="H53" s="84"/>
      <c r="I53" s="46">
        <f t="shared" si="7"/>
        <v>0</v>
      </c>
      <c r="K53" s="101"/>
      <c r="L53" s="101"/>
    </row>
    <row r="54" spans="1:12" s="53" customFormat="1" x14ac:dyDescent="0.25">
      <c r="A54" s="54" t="s">
        <v>818</v>
      </c>
      <c r="B54" s="58">
        <v>144032</v>
      </c>
      <c r="C54" s="42" t="s">
        <v>796</v>
      </c>
      <c r="D54" s="43">
        <v>1</v>
      </c>
      <c r="E54" s="43">
        <v>10</v>
      </c>
      <c r="F54" s="55">
        <v>777.28</v>
      </c>
      <c r="G54" s="86">
        <f t="shared" si="8"/>
        <v>777.28</v>
      </c>
      <c r="H54" s="84"/>
      <c r="I54" s="46">
        <f t="shared" si="7"/>
        <v>0</v>
      </c>
      <c r="K54" s="101"/>
      <c r="L54" s="101"/>
    </row>
    <row r="55" spans="1:12" s="53" customFormat="1" x14ac:dyDescent="0.25">
      <c r="A55" s="54" t="s">
        <v>819</v>
      </c>
      <c r="B55" s="58">
        <v>144538</v>
      </c>
      <c r="C55" s="42" t="s">
        <v>798</v>
      </c>
      <c r="D55" s="43">
        <v>1</v>
      </c>
      <c r="E55" s="43">
        <v>10</v>
      </c>
      <c r="F55" s="55">
        <v>1109.79</v>
      </c>
      <c r="G55" s="86">
        <f t="shared" si="8"/>
        <v>1109.79</v>
      </c>
      <c r="H55" s="84"/>
      <c r="I55" s="46">
        <f t="shared" si="7"/>
        <v>0</v>
      </c>
      <c r="K55" s="101"/>
      <c r="L55" s="101"/>
    </row>
    <row r="56" spans="1:12" s="53" customFormat="1" x14ac:dyDescent="0.25">
      <c r="A56" s="61"/>
      <c r="B56" s="48"/>
      <c r="C56" s="10" t="s">
        <v>806</v>
      </c>
      <c r="D56" s="65"/>
      <c r="E56" s="65"/>
      <c r="F56" s="59"/>
      <c r="G56" s="75"/>
      <c r="H56" s="85"/>
      <c r="I56" s="17"/>
      <c r="K56" s="101"/>
    </row>
    <row r="57" spans="1:12" s="53" customFormat="1" x14ac:dyDescent="0.25">
      <c r="A57" s="61" t="s">
        <v>807</v>
      </c>
      <c r="B57" s="42"/>
      <c r="C57" s="42" t="s">
        <v>801</v>
      </c>
      <c r="D57" s="43">
        <v>1</v>
      </c>
      <c r="E57" s="43">
        <v>1</v>
      </c>
      <c r="F57" s="55">
        <v>2744.0914285714289</v>
      </c>
      <c r="G57" s="86">
        <f>F57-F57*$G$8</f>
        <v>2744.0914285714289</v>
      </c>
      <c r="H57" s="88"/>
      <c r="I57" s="46">
        <f t="shared" ref="I57:I61" si="9">H57*G57</f>
        <v>0</v>
      </c>
      <c r="K57" s="101"/>
    </row>
    <row r="58" spans="1:12" s="53" customFormat="1" x14ac:dyDescent="0.25">
      <c r="A58" s="61" t="s">
        <v>808</v>
      </c>
      <c r="B58" s="42"/>
      <c r="C58" s="42" t="s">
        <v>802</v>
      </c>
      <c r="D58" s="43">
        <v>1</v>
      </c>
      <c r="E58" s="43">
        <v>1</v>
      </c>
      <c r="F58" s="55">
        <v>360.64285714285717</v>
      </c>
      <c r="G58" s="86">
        <f t="shared" ref="G58:G61" si="10">F58-F58*$G$8</f>
        <v>360.64285714285717</v>
      </c>
      <c r="H58" s="88"/>
      <c r="I58" s="46">
        <f t="shared" si="9"/>
        <v>0</v>
      </c>
      <c r="K58" s="101"/>
    </row>
    <row r="59" spans="1:12" s="53" customFormat="1" x14ac:dyDescent="0.25">
      <c r="A59" s="61" t="s">
        <v>809</v>
      </c>
      <c r="B59" s="42"/>
      <c r="C59" s="42" t="s">
        <v>803</v>
      </c>
      <c r="D59" s="43">
        <v>1</v>
      </c>
      <c r="E59" s="43">
        <v>1</v>
      </c>
      <c r="F59" s="55">
        <v>30.133714285714287</v>
      </c>
      <c r="G59" s="86">
        <f t="shared" si="10"/>
        <v>30.133714285714287</v>
      </c>
      <c r="H59" s="88"/>
      <c r="I59" s="46">
        <f t="shared" si="9"/>
        <v>0</v>
      </c>
      <c r="K59" s="101"/>
    </row>
    <row r="60" spans="1:12" s="53" customFormat="1" x14ac:dyDescent="0.25">
      <c r="A60" s="61" t="s">
        <v>810</v>
      </c>
      <c r="B60" s="42"/>
      <c r="C60" s="42" t="s">
        <v>804</v>
      </c>
      <c r="D60" s="43">
        <v>1</v>
      </c>
      <c r="E60" s="43">
        <v>1</v>
      </c>
      <c r="F60" s="55">
        <v>400.71428571428572</v>
      </c>
      <c r="G60" s="86">
        <f t="shared" si="10"/>
        <v>400.71428571428572</v>
      </c>
      <c r="H60" s="88"/>
      <c r="I60" s="46">
        <f t="shared" si="9"/>
        <v>0</v>
      </c>
      <c r="K60" s="101"/>
    </row>
    <row r="61" spans="1:12" s="53" customFormat="1" x14ac:dyDescent="0.25">
      <c r="A61" s="61" t="s">
        <v>811</v>
      </c>
      <c r="B61" s="42"/>
      <c r="C61" s="42" t="s">
        <v>805</v>
      </c>
      <c r="D61" s="43">
        <v>1</v>
      </c>
      <c r="E61" s="43">
        <v>1</v>
      </c>
      <c r="F61" s="55">
        <v>625.11428571428576</v>
      </c>
      <c r="G61" s="86">
        <f t="shared" si="10"/>
        <v>625.11428571428576</v>
      </c>
      <c r="H61" s="88"/>
      <c r="I61" s="46">
        <f t="shared" si="9"/>
        <v>0</v>
      </c>
      <c r="K61" s="101"/>
    </row>
  </sheetData>
  <mergeCells count="10">
    <mergeCell ref="C1:H3"/>
    <mergeCell ref="I1:I4"/>
    <mergeCell ref="D7:E7"/>
    <mergeCell ref="D5:E5"/>
    <mergeCell ref="D6:E6"/>
    <mergeCell ref="B5:B8"/>
    <mergeCell ref="C5:C8"/>
    <mergeCell ref="D8:E8"/>
    <mergeCell ref="H5:H8"/>
    <mergeCell ref="I5:I8"/>
  </mergeCells>
  <conditionalFormatting sqref="D21">
    <cfRule type="cellIs" dxfId="1" priority="1" stopIfTrue="1" operator="equal">
      <formula>#REF!</formula>
    </cfRule>
    <cfRule type="cellIs" dxfId="0" priority="2" stopIfTrue="1" operator="notEqual">
      <formula>#REF!</formula>
    </cfRule>
  </conditionalFormatting>
  <hyperlinks>
    <hyperlink ref="B5" location="Главная!R1C1" display="На главную"/>
    <hyperlink ref="I1" location="Главная!R1C1" display="На главную"/>
    <hyperlink ref="I1:I4" location="'Сводный заказ'!R1C1" display="Заказ"/>
  </hyperlink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G Q E A A B Q S w M E F A A C A A g A 8 W A n T Q r i g w K o A A A A + A A A A B I A H A B D b 2 5 m a W c v U G F j a 2 F n Z S 5 4 b W w g o h g A K K A U A A A A A A A A A A A A A A A A A A A A A A A A A A A A h Y 9 N D o I w F I S v Q r q n r / w Y l T z K w q 0 k R q N x 2 0 C F R i g G i u V u L j y S V 5 B E U X c u Z / J N 8 s 3 j d s d k q C v n K t t O N T o m H m X E k T p r c q W L m P T m 5 C 5 I w n E j s r M o p D P C u o u G T s W k N O Y S A V h r q Q 1 o 0 x b g M + b B M V 3 v s l L W w l W 6 M 0 J n k n x W + f 8 V 4 X h 4 y X C f z k I a L u e M B r 6 H M N W Y K v 1 F / N G Y M o S f E l d 9 Z f p W 8 r Z 3 t 3 u E K S K 8 X / A n U E s D B B Q A A g A I A P F g J 0 0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x Y C d N p B a 7 7 V o B A A A U A g A A E w A c A E Z v c m 1 1 b G F z L 1 N l Y 3 R p b 2 4 x L m 0 g o h g A K K A U A A A A A A A A A A A A A A A A A A A A A A A A A A A A j V A 9 T w J B E O 0 v u f 8 w O R t I j j v P R i O h M G h v 5 B I L Y 3 H g I k R u j 9 w t Q U J I B G M s S D R Y E S s L Y 4 0 f x B M E / 8 L s P 3 K W j 0 K 0 c J P N z r 4 3 M 2 / e R K w g y g G H 3 P x 1 0 r q m a 1 H J C 9 k J r B n 4 h D 3 A B 3 y E F G A P B z j B k f p P Z V u 2 M c Z Y 4 S N 5 K S 8 I 6 A K + E D q U V x R Q 7 l j e y A 5 Q y Q A 2 Q R E 4 k R 1 5 i 8 + U f Q s b 6 8 4 W 4 C t O 8 Q 0 H B m S g w o S u A R 3 s U 7 M O a V x T b U y C G T h k e W v f O 2 U J F W Q D L h g X U c I o C V H d t u 1 6 v W 4 V y 9 z 3 w j M m r L B m F 2 p h y H i h Y R / s u H s 5 2 0 g m z X n r X U 9 4 D v V b l W g 6 r S P F H S / y y H k f 3 / F T z T y 7 E 9 n F D 6 C S G L / U s K 6 X r z D L D T 0 e F Y P Q z w a V m s / d R p V F i Z m G 2 W w a e K / M G S Y I w k G w c 9 E y g e C 7 5 W 7 I 9 y 9 S 1 Y x T t L / p k u M 1 P 8 / C B T t f 9 V / U z 3 l j H K 4 k t Z K 6 V u b / s Z f + B l B L A Q I t A B Q A A g A I A P F g J 0 0 K 4 o M C q A A A A P g A A A A S A A A A A A A A A A A A A A A A A A A A A A B D b 2 5 m a W c v U G F j a 2 F n Z S 5 4 b W x Q S w E C L Q A U A A I A C A D x Y C d N D 8 r p q 6 Q A A A D p A A A A E w A A A A A A A A A A A A A A A A D 0 A A A A W 0 N v b n R l b n R f V H l w Z X N d L n h t b F B L A Q I t A B Q A A g A I A P F g J 0 2 k F r v t W g E A A B Q C A A A T A A A A A A A A A A A A A A A A A O U B A A B G b 3 J t d W x h c y 9 T Z W N 0 a W 9 u M S 5 t U E s F B g A A A A A D A A M A w g A A A I w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j Q V A A A A A A A A E h U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y V E M C V B N i V E M C U 5 M S U y M C V E M C V B M C V E M C V B N C U y M C 0 l M j A l R D A l O T E l R D A l Q j A l R D A l Q k Q l R D A l Q k E l M j A l R D A l Q T A l R D A l Q k U l R D E l O D E l R D E l O D E l R D A l Q j g l R D A l Q j g l M j A t J T I w J U Q w J U J B J U Q x J T g z J U Q x J T g w J U Q x J T g x J U Q x J T h C J T I w J U Q w J U I y J U Q x J T g x J U Q w J U I 1 J U Q x J T g 1 J T I w J U Q w J U I y J U Q w J U I w J U Q w J U J C J U Q x J T h F J U Q x J T g y J T I w J U Q w J U J E J U Q w J U I w J T I w N y U y M C V E M S U 4 M S V E M C V C N S V E M C V C R C V E M S U 4 M i V E M S U 4 R i V E M C V C M S V E M S U 4 M C V E M S U 4 R i U y M D I w M T g l M j A l R D A l Q j M l R D A l Q k U l R D A l Q j Q l R D A l Q j A 8 L 0 l 0 Z W 1 Q Y X R o P j w v S X R l b U x v Y 2 F 0 a W 9 u P j x T d G F i b G V F b n R y a W V z P j x F b n R y e S B U e X B l P S J J c 1 B y a X Z h d G U i I F Z h b H V l P S J s M C I g L z 4 8 R W 5 0 c n k g V H l w Z T 0 i T m F t Z V V w Z G F 0 Z W R B Z n R l c k Z p b G w i I F Z h b H V l P S J s M C I g L z 4 8 R W 5 0 c n k g V H l w Z T 0 i T m F 2 a W d h d G l v b l N 0 Z X B O Y W 1 l I i B W Y W x 1 Z T 0 i c 9 C d 0 L D Q s t C 4 0 L P Q s N G G 0 L j R j y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R m l s b F R h c m d l d C I g V m F s d W U 9 I n P Q p t C R X 9 C g 0 K R f X 1 / Q k d C w 0 L 3 Q u l / Q o N C + 0 Y H R g d C 4 0 L h f X 1 / Q u t G D 0 Y D R g d G L X 9 C y 0 Y H Q t d G F X 9 C y 0 L D Q u 9 G O 0 Y J f 0 L 3 Q s F 8 3 X 9 G B 0 L X Q v d G C 0 Y / Q s d G A 0 Y 9 f M j A x O F / Q s 9 C + 0 L T Q s C I g L z 4 8 R W 5 0 c n k g V H l w Z T 0 i R m l s b F N 0 Y X R 1 c y I g V m F s d W U 9 I n N D b 2 1 w b G V 0 Z S I g L z 4 8 R W 5 0 c n k g V H l w Z T 0 i R m l s b E N v d W 5 0 I i B W Y W x 1 Z T 0 i b D M 0 I i A v P j x F b n R y e S B U e X B l P S J G a W x s R X J y b 3 J D b 3 V u d C I g V m F s d W U 9 I m w w I i A v P j x F b n R y e S B U e X B l P S J G a W x s Q 2 9 s d W 1 u V H l w Z X M i I F Z h b H V l P S J z Q m d Z R k J R V T 0 i I C 8 + P E V u d H J 5 I F R 5 c G U 9 I k Z p b G x D b 2 x 1 b W 5 O Y W 1 l c y I g V m F s d W U 9 I n N b J n F 1 b 3 Q 7 0 J r Q v t C 0 J n F 1 b 3 Q 7 L C Z x d W 9 0 O 9 C S 0 L D Q u 9 G O 0 Y L Q s C Z x d W 9 0 O y w m c X V v d D v Q m t C + 0 L s t 0 L L Q v i Z x d W 9 0 O y w m c X V v d D v Q m t G D 0 Y D R g S Z x d W 9 0 O y w m c X V v d D v Q m N C 3 0 L z Q t d C 9 0 L X Q v d C 4 0 L U m c X V v d D t d I i A v P j x F b n R y e S B U e X B l P S J G a W x s R X J y b 3 J D b 2 R l I i B W Y W x 1 Z T 0 i c 1 V u a 2 5 v d 2 4 i I C 8 + P E V u d H J 5 I F R 5 c G U 9 I k Z p b G x M Y X N 0 V X B k Y X R l Z C I g V m F s d W U 9 I m Q y M D E 4 L T A 5 L T A 3 V D A 5 O j A z O j M 5 L j c x N z I 2 O D Z a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U m V j b 3 Z l c n l U Y X J n Z X R T a G V l d C I g V m F s d W U 9 I n P Q m 9 C 4 0 Y H R g j I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9 C m 0 J E g 0 K D Q p C A t I N C R 0 L D Q v d C 6 I N C g 0 L 7 R g d G B 0 L j Q u C A t I N C 6 0 Y P R g N G B 0 Y s g 0 L L R g d C 1 0 Y U g 0 L L Q s N C 7 0 Y 7 R g i D Q v d C w I D c g 0 Y H Q t d C 9 0 Y L R j 9 C x 0 Y D R j y A y M D E 4 I N C z 0 L 7 Q t N C w L 9 C Y 0 L f Q v N C 1 0 L 3 Q t d C 9 0 L 3 R i 9 C 5 I N G C 0 L j Q v y 5 7 0 J r Q v t C 0 L D B 9 J n F 1 b 3 Q 7 L C Z x d W 9 0 O 1 N l Y 3 R p b 2 4 x L 9 C m 0 J E g 0 K D Q p C A t I N C R 0 L D Q v d C 6 I N C g 0 L 7 R g d G B 0 L j Q u C A t I N C 6 0 Y P R g N G B 0 Y s g 0 L L R g d C 1 0 Y U g 0 L L Q s N C 7 0 Y 7 R g i D Q v d C w I D c g 0 Y H Q t d C 9 0 Y L R j 9 C x 0 Y D R j y A y M D E 4 I N C z 0 L 7 Q t N C w L 9 C Y 0 L f Q v N C 1 0 L 3 Q t d C 9 0 L 3 R i 9 C 5 I N G C 0 L j Q v y 5 7 0 J L Q s N C 7 0 Y 7 R g t C w L D F 9 J n F 1 b 3 Q 7 L C Z x d W 9 0 O 1 N l Y 3 R p b 2 4 x L 9 C m 0 J E g 0 K D Q p C A t I N C R 0 L D Q v d C 6 I N C g 0 L 7 R g d G B 0 L j Q u C A t I N C 6 0 Y P R g N G B 0 Y s g 0 L L R g d C 1 0 Y U g 0 L L Q s N C 7 0 Y 7 R g i D Q v d C w I D c g 0 Y H Q t d C 9 0 Y L R j 9 C x 0 Y D R j y A y M D E 4 I N C z 0 L 7 Q t N C w L 9 C Y 0 L f Q v N C 1 0 L 3 Q t d C 9 0 L 3 R i 9 C 5 I N G C 0 L j Q v y 5 7 0 J r Q v t C 7 L d C y 0 L 4 s M n 0 m c X V v d D s s J n F 1 b 3 Q 7 U 2 V j d G l v b j E v 0 K b Q k S D Q o N C k I C 0 g 0 J H Q s N C 9 0 L o g 0 K D Q v t G B 0 Y H Q u N C 4 I C 0 g 0 L r R g 9 G A 0 Y H R i y D Q s t G B 0 L X R h S D Q s t C w 0 L v R j t G C I N C 9 0 L A g N y D R g d C 1 0 L 3 R g t G P 0 L H R g N G P I D I w M T g g 0 L P Q v t C 0 0 L A v 0 J j Q t 9 C 8 0 L X Q v d C 1 0 L 3 Q v d G L 0 L k g 0 Y L Q u N C / L n v Q m t G D 0 Y D R g S w z f S Z x d W 9 0 O y w m c X V v d D t T Z W N 0 a W 9 u M S / Q p t C R I N C g 0 K Q g L S D Q k d C w 0 L 3 Q u i D Q o N C + 0 Y H R g d C 4 0 L g g L S D Q u t G D 0 Y D R g d G L I N C y 0 Y H Q t d G F I N C y 0 L D Q u 9 G O 0 Y I g 0 L 3 Q s C A 3 I N G B 0 L X Q v d G C 0 Y / Q s d G A 0 Y 8 g M j A x O C D Q s 9 C + 0 L T Q s C / Q m N C 3 0 L z Q t d C 9 0 L X Q v d C 9 0 Y v Q u S D R g t C 4 0 L 8 u e 9 C Y 0 L f Q v N C 1 0 L 3 Q t d C 9 0 L j Q t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/ Q p t C R I N C g 0 K Q g L S D Q k d C w 0 L 3 Q u i D Q o N C + 0 Y H R g d C 4 0 L g g L S D Q u t G D 0 Y D R g d G L I N C y 0 Y H Q t d G F I N C y 0 L D Q u 9 G O 0 Y I g 0 L 3 Q s C A 3 I N G B 0 L X Q v d G C 0 Y / Q s d G A 0 Y 8 g M j A x O C D Q s 9 C + 0 L T Q s C / Q m N C 3 0 L z Q t d C 9 0 L X Q v d C 9 0 Y v Q u S D R g t C 4 0 L 8 u e 9 C a 0 L 7 Q t C w w f S Z x d W 9 0 O y w m c X V v d D t T Z W N 0 a W 9 u M S / Q p t C R I N C g 0 K Q g L S D Q k d C w 0 L 3 Q u i D Q o N C + 0 Y H R g d C 4 0 L g g L S D Q u t G D 0 Y D R g d G L I N C y 0 Y H Q t d G F I N C y 0 L D Q u 9 G O 0 Y I g 0 L 3 Q s C A 3 I N G B 0 L X Q v d G C 0 Y / Q s d G A 0 Y 8 g M j A x O C D Q s 9 C + 0 L T Q s C / Q m N C 3 0 L z Q t d C 9 0 L X Q v d C 9 0 Y v Q u S D R g t C 4 0 L 8 u e 9 C S 0 L D Q u 9 G O 0 Y L Q s C w x f S Z x d W 9 0 O y w m c X V v d D t T Z W N 0 a W 9 u M S / Q p t C R I N C g 0 K Q g L S D Q k d C w 0 L 3 Q u i D Q o N C + 0 Y H R g d C 4 0 L g g L S D Q u t G D 0 Y D R g d G L I N C y 0 Y H Q t d G F I N C y 0 L D Q u 9 G O 0 Y I g 0 L 3 Q s C A 3 I N G B 0 L X Q v d G C 0 Y / Q s d G A 0 Y 8 g M j A x O C D Q s 9 C + 0 L T Q s C / Q m N C 3 0 L z Q t d C 9 0 L X Q v d C 9 0 Y v Q u S D R g t C 4 0 L 8 u e 9 C a 0 L 7 Q u y 3 Q s t C + L D J 9 J n F 1 b 3 Q 7 L C Z x d W 9 0 O 1 N l Y 3 R p b 2 4 x L 9 C m 0 J E g 0 K D Q p C A t I N C R 0 L D Q v d C 6 I N C g 0 L 7 R g d G B 0 L j Q u C A t I N C 6 0 Y P R g N G B 0 Y s g 0 L L R g d C 1 0 Y U g 0 L L Q s N C 7 0 Y 7 R g i D Q v d C w I D c g 0 Y H Q t d C 9 0 Y L R j 9 C x 0 Y D R j y A y M D E 4 I N C z 0 L 7 Q t N C w L 9 C Y 0 L f Q v N C 1 0 L 3 Q t d C 9 0 L 3 R i 9 C 5 I N G C 0 L j Q v y 5 7 0 J r R g 9 G A 0 Y E s M 3 0 m c X V v d D s s J n F 1 b 3 Q 7 U 2 V j d G l v b j E v 0 K b Q k S D Q o N C k I C 0 g 0 J H Q s N C 9 0 L o g 0 K D Q v t G B 0 Y H Q u N C 4 I C 0 g 0 L r R g 9 G A 0 Y H R i y D Q s t G B 0 L X R h S D Q s t C w 0 L v R j t G C I N C 9 0 L A g N y D R g d C 1 0 L 3 R g t G P 0 L H R g N G P I D I w M T g g 0 L P Q v t C 0 0 L A v 0 J j Q t 9 C 8 0 L X Q v d C 1 0 L 3 Q v d G L 0 L k g 0 Y L Q u N C / L n v Q m N C 3 0 L z Q t d C 9 0 L X Q v d C 4 0 L U s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y V E M C V B N i V E M C U 5 M S U y M C V E M C V B M C V E M C V B N C U y M C 0 l M j A l R D A l O T E l R D A l Q j A l R D A l Q k Q l R D A l Q k E l M j A l R D A l Q T A l R D A l Q k U l R D E l O D E l R D E l O D E l R D A l Q j g l R D A l Q j g l M j A t J T I w J U Q w J U J B J U Q x J T g z J U Q x J T g w J U Q x J T g x J U Q x J T h C J T I w J U Q w J U I y J U Q x J T g x J U Q w J U I 1 J U Q x J T g 1 J T I w J U Q w J U I y J U Q w J U I w J U Q w J U J C J U Q x J T h F J U Q x J T g y J T I w J U Q w J U J E J U Q w J U I w J T I w N y U y M C V E M S U 4 M S V E M C V C N S V E M C V C R C V E M S U 4 M i V E M S U 4 R i V E M C V C M S V E M S U 4 M C V E M S U 4 R i U y M D I w M T g l M j A l R D A l Q j M l R D A l Q k U l R D A l Q j Q l R D A l Q j A v J U Q w J T k 4 J U Q x J T g x J U Q x J T g y J U Q w J U J F J U Q x J T g 3 J U Q w J U J E J U Q w J U I 4 J U Q w J U J B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2 J U Q w J T k x J T I w J U Q w J U E w J U Q w J U E 0 J T I w L S U y M C V E M C U 5 M S V E M C V C M C V E M C V C R C V E M C V C Q S U y M C V E M C V B M C V E M C V C R S V E M S U 4 M S V E M S U 4 M S V E M C V C O C V E M C V C O C U y M C 0 l M j A l R D A l Q k E l R D E l O D M l R D E l O D A l R D E l O D E l R D E l O E I l M j A l R D A l Q j I l R D E l O D E l R D A l Q j U l R D E l O D U l M j A l R D A l Q j I l R D A l Q j A l R D A l Q k I l R D E l O E U l R D E l O D I l M j A l R D A l Q k Q l R D A l Q j A l M j A 3 J T I w J U Q x J T g x J U Q w J U I 1 J U Q w J U J E J U Q x J T g y J U Q x J T h G J U Q w J U I x J U Q x J T g w J U Q x J T h G J T I w M j A x O C U y M C V E M C V C M y V E M C V C R S V E M C V C N C V E M C V C M C 9 E Y X R h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B N i V E M C U 5 M S U y M C V E M C V B M C V E M C V B N C U y M C 0 l M j A l R D A l O T E l R D A l Q j A l R D A l Q k Q l R D A l Q k E l M j A l R D A l Q T A l R D A l Q k U l R D E l O D E l R D E l O D E l R D A l Q j g l R D A l Q j g l M j A t J T I w J U Q w J U J B J U Q x J T g z J U Q x J T g w J U Q x J T g x J U Q x J T h C J T I w J U Q w J U I y J U Q x J T g x J U Q w J U I 1 J U Q x J T g 1 J T I w J U Q w J U I y J U Q w J U I w J U Q w J U J C J U Q x J T h F J U Q x J T g y J T I w J U Q w J U J E J U Q w J U I w J T I w N y U y M C V E M S U 4 M S V E M C V C N S V E M C V C R C V E M S U 4 M i V E M S U 4 R i V E M C V C M S V E M S U 4 M C V E M S U 4 R i U y M D I w M T g l M j A l R D A l Q j M l R D A l Q k U l R D A l Q j Q l R D A l Q j A v J U Q w J T k 4 J U Q w J U I 3 J U Q w J U J D J U Q w J U I 1 J U Q w J U J E J U Q w J U I 1 J U Q w J U J E J U Q w J U J E J U Q x J T h C J U Q w J U I 5 J T I w J U Q x J T g y J U Q w J U I 4 J U Q w J U J G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I 9 Q 0 z M 6 L 0 d P i 8 5 r Z M A 0 T T g A A A A A A g A A A A A A E G Y A A A A B A A A g A A A A O D 6 M k F 1 m 3 Y p I t U T D k T T V L G 5 7 u z 6 W h k P T u x r R I M + I F s g A A A A A D o A A A A A C A A A g A A A A E p K / F J 1 d P i E u e t h S b v n G n 4 V d b b A h I + B P W B c G t p 4 E e H B Q A A A A X l O j p g p b t 0 I C b O d Z Z O b 7 C k W H A S z S / m n w C 7 A l o f D 4 E s n / / D L f B Z S T o Q a b H e u + F R d H b a s G u d i k 9 z h 6 X 4 T o i d X L K g 3 i g / c f Z z v e Y F 0 A s H B j N V 1 A A A A A P K b c h v z a j H k g L N Y a s P a S Y k 7 K l 6 / V z 3 n + 3 I E W M b L u 9 q 5 T q W N 8 c x R 2 w u 3 A n k s W X Z F w s 5 x W E + C U l S b G p d 4 f v g 6 v t Q = = < / D a t a M a s h u p > 
</file>

<file path=customXml/itemProps1.xml><?xml version="1.0" encoding="utf-8"?>
<ds:datastoreItem xmlns:ds="http://schemas.openxmlformats.org/officeDocument/2006/customXml" ds:itemID="{19754BBB-7AEC-4008-A49C-EC8D5E995B2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Главная</vt:lpstr>
      <vt:lpstr>СВК Хомуты сантехнические</vt:lpstr>
      <vt:lpstr>СВК Наборы для радиаторов</vt:lpstr>
      <vt:lpstr>СВК ПНД Фитинги</vt:lpstr>
      <vt:lpstr>Герметики</vt:lpstr>
      <vt:lpstr>Сварочное оборудование</vt:lpstr>
      <vt:lpstr>Дозаторы и дымоходы</vt:lpstr>
      <vt:lpstr>Вн. канализация Flextron</vt:lpstr>
      <vt:lpstr>Наружная канализация</vt:lpstr>
      <vt:lpstr>Сводный заказ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2019-11-12T14:32:30Z</dcterms:modified>
</cp:coreProperties>
</file>